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PivotChartFilter="1" defaultThemeVersion="124226"/>
  <bookViews>
    <workbookView xWindow="360" yWindow="270" windowWidth="14940" windowHeight="9150" firstSheet="10" activeTab="12"/>
  </bookViews>
  <sheets>
    <sheet name="1UniNo" sheetId="4" r:id="rId1"/>
    <sheet name="2University-Specialisation" sheetId="2" r:id="rId2"/>
    <sheet name="3CollegeRange" sheetId="6" r:id="rId3"/>
    <sheet name="4CollegeIndicator" sheetId="10" r:id="rId4"/>
    <sheet name="5ManagementCollegeNo" sheetId="7" r:id="rId5"/>
    <sheet name="6TotalEnr" sheetId="13" r:id="rId6"/>
    <sheet name="6aTotalRegularEnr" sheetId="25" r:id="rId7"/>
    <sheet name="7UnivActwithConsUnit" sheetId="15" r:id="rId8"/>
    <sheet name="8CollegeAct" sheetId="16" r:id="rId9"/>
    <sheet name="9AllSAAct" sheetId="17" r:id="rId10"/>
    <sheet name="10CollegeEst" sheetId="12" r:id="rId11"/>
    <sheet name="11Programme" sheetId="14" r:id="rId12"/>
    <sheet name="12UGDisc" sheetId="18" r:id="rId13"/>
    <sheet name="13PGDisc" sheetId="19" r:id="rId14"/>
    <sheet name="14TotalEnrCategory" sheetId="20" r:id="rId15"/>
    <sheet name="15TotalEnrPWDMin" sheetId="21" r:id="rId16"/>
    <sheet name="16FS-countrylevel" sheetId="23" r:id="rId17"/>
    <sheet name="17FS-statelevel" sheetId="22" r:id="rId18"/>
    <sheet name="18FS-prog" sheetId="24" r:id="rId19"/>
    <sheet name="19GER" sheetId="26" r:id="rId20"/>
    <sheet name="20GPI" sheetId="27" r:id="rId21"/>
    <sheet name="21TeacherCategory" sheetId="28" r:id="rId22"/>
    <sheet name="22TeacherPost" sheetId="29" r:id="rId23"/>
    <sheet name="23StaffPost" sheetId="31" r:id="rId24"/>
    <sheet name="24StaffCategory" sheetId="30" r:id="rId25"/>
    <sheet name="ManagementCollegeNo (2)" sheetId="11" state="hidden" r:id="rId26"/>
    <sheet name="WomenCollege" sheetId="3" state="hidden" r:id="rId27"/>
    <sheet name="25CollegeTypeNo" sheetId="8" r:id="rId28"/>
    <sheet name="26RespondCollegeTypeNo" sheetId="32" r:id="rId29"/>
    <sheet name="27Pop2010-11Actual" sheetId="33" r:id="rId30"/>
    <sheet name="4CollegeIndicator (2)" sheetId="34" state="hidden" r:id="rId31"/>
    <sheet name="RespondingTypeCollege" sheetId="9" state="hidden" r:id="rId32"/>
    <sheet name="Paste" sheetId="1" state="hidden" r:id="rId33"/>
    <sheet name="StandaloneMgt" sheetId="5" state="hidden" r:id="rId34"/>
  </sheets>
  <externalReferences>
    <externalReference r:id="rId35"/>
    <externalReference r:id="rId36"/>
  </externalReferences>
  <definedNames>
    <definedName name="_xlnm._FilterDatabase" localSheetId="16">'16FS-countrylevel'!$A$3:$O$3</definedName>
    <definedName name="_xlnm._FilterDatabase" localSheetId="30" hidden="1">'4CollegeIndicator (2)'!$A$2:$F$2</definedName>
    <definedName name="_xlnm.Print_Area" localSheetId="10">'10CollegeEst'!$A$1:$H$39</definedName>
    <definedName name="_xlnm.Print_Area" localSheetId="11">'11Programme'!$A$1:$M$155</definedName>
    <definedName name="_xlnm.Print_Area" localSheetId="12">'12UGDisc'!$A$1:$D$31</definedName>
    <definedName name="_xlnm.Print_Area" localSheetId="13">'13PGDisc'!$A$1:$K$101</definedName>
    <definedName name="_xlnm.Print_Area" localSheetId="14">'14TotalEnrCategory'!$A$1:$N$40</definedName>
    <definedName name="_xlnm.Print_Area" localSheetId="15">'15TotalEnrPWDMin'!$A$1:$K$40</definedName>
    <definedName name="_xlnm.Print_Area" localSheetId="19">'19GER'!$A$1:$K$39</definedName>
    <definedName name="_xlnm.Print_Area" localSheetId="20">'20GPI'!$A$1:$E$38</definedName>
    <definedName name="_xlnm.Print_Area" localSheetId="21">'21TeacherCategory'!$A$1:$V$39</definedName>
    <definedName name="_xlnm.Print_Area" localSheetId="22">'22TeacherPost'!$A$1:$S$39</definedName>
    <definedName name="_xlnm.Print_Area" localSheetId="23">'23StaffPost'!$A$1:$P$39</definedName>
    <definedName name="_xlnm.Print_Area" localSheetId="24">'24StaffCategory'!$A$1:$V$39</definedName>
    <definedName name="_xlnm.Print_Area" localSheetId="1">'2University-Specialisation'!$A$1:$I$34</definedName>
    <definedName name="_xlnm.Print_Area" localSheetId="3">'4CollegeIndicator'!$A$1:$E$38</definedName>
    <definedName name="_xlnm.Print_Area" localSheetId="30">'4CollegeIndicator (2)'!$A$1:$F$37</definedName>
    <definedName name="_xlnm.Print_Area" localSheetId="4">'5ManagementCollegeNo'!$A$1:$K$37</definedName>
    <definedName name="_xlnm.Print_Area" localSheetId="6">'6aTotalRegularEnr'!$A$1:$AC$40</definedName>
    <definedName name="_xlnm.Print_Area" localSheetId="5">'6TotalEnr'!$A$1:$AC$39</definedName>
    <definedName name="_xlnm.Print_Area" localSheetId="7">'7UnivActwithConsUnit'!$A$1:$AE$40</definedName>
    <definedName name="_xlnm.Print_Area" localSheetId="8">'8CollegeAct'!$A$1:$AF$40</definedName>
    <definedName name="_xlnm.Print_Area" localSheetId="9">'9AllSAAct'!$A$1:$AF$41</definedName>
    <definedName name="_xlnm.Print_Area" localSheetId="25">'ManagementCollegeNo (2)'!$A$1:$K$59</definedName>
    <definedName name="_xlnm.Print_Area" localSheetId="26">WomenCollege!$A$1:$L$38</definedName>
    <definedName name="_xlnm.Print_Titles" localSheetId="10">'10CollegeEst'!$A:$B</definedName>
    <definedName name="_xlnm.Print_Titles" localSheetId="11">'11Programme'!$A:$A,'11Programme'!$1:$4</definedName>
    <definedName name="_xlnm.Print_Titles" localSheetId="13">'13PGDisc'!$1:$3</definedName>
    <definedName name="_xlnm.Print_Titles" localSheetId="14">'14TotalEnrCategory'!$A:$B</definedName>
    <definedName name="_xlnm.Print_Titles" localSheetId="15">'15TotalEnrPWDMin'!$A:$B</definedName>
    <definedName name="_xlnm.Print_Titles" localSheetId="16">'16FS-countrylevel'!$A:$A,'16FS-countrylevel'!$1:$3</definedName>
    <definedName name="_xlnm.Print_Titles" localSheetId="17">'17FS-statelevel'!$A:$A,'17FS-statelevel'!$1:$3</definedName>
    <definedName name="_xlnm.Print_Titles" localSheetId="18">'18FS-prog'!$1:$2</definedName>
    <definedName name="_xlnm.Print_Titles" localSheetId="20">'20GPI'!$A:$B</definedName>
    <definedName name="_xlnm.Print_Titles" localSheetId="21">'21TeacherCategory'!$A:$A,'21TeacherCategory'!$1:$3</definedName>
    <definedName name="_xlnm.Print_Titles" localSheetId="22">'22TeacherPost'!$A:$A</definedName>
    <definedName name="_xlnm.Print_Titles" localSheetId="23">'23StaffPost'!$A:$A</definedName>
    <definedName name="_xlnm.Print_Titles" localSheetId="24">'24StaffCategory'!$A:$A,'24StaffCategory'!$1:$3</definedName>
    <definedName name="_xlnm.Print_Titles" localSheetId="1">'2University-Specialisation'!$A:$A</definedName>
    <definedName name="_xlnm.Print_Titles" localSheetId="4">'5ManagementCollegeNo'!$A:$A</definedName>
    <definedName name="_xlnm.Print_Titles" localSheetId="6">'6aTotalRegularEnr'!$A:$B</definedName>
    <definedName name="_xlnm.Print_Titles" localSheetId="5">'6TotalEnr'!$A:$B</definedName>
    <definedName name="_xlnm.Print_Titles" localSheetId="7">'7UnivActwithConsUnit'!$A:$B</definedName>
    <definedName name="_xlnm.Print_Titles" localSheetId="8">'8CollegeAct'!$A:$B</definedName>
    <definedName name="_xlnm.Print_Titles" localSheetId="9">'9AllSAAct'!$A:$B</definedName>
    <definedName name="_xlnm.Print_Titles" localSheetId="25">'ManagementCollegeNo (2)'!$A:$A</definedName>
    <definedName name="_xlnm.Print_Titles" localSheetId="26">WomenCollege!$A:$A</definedName>
  </definedNames>
  <calcPr calcId="124519"/>
</workbook>
</file>

<file path=xl/calcChain.xml><?xml version="1.0" encoding="utf-8"?>
<calcChain xmlns="http://schemas.openxmlformats.org/spreadsheetml/2006/main">
  <c r="B4" i="18"/>
  <c r="C4"/>
  <c r="D4"/>
  <c r="D3"/>
  <c r="E33" i="27" l="1"/>
  <c r="D33"/>
  <c r="C33"/>
  <c r="F7" i="34" l="1"/>
  <c r="F29"/>
  <c r="F15"/>
  <c r="F5"/>
  <c r="F31"/>
  <c r="F19"/>
  <c r="F35"/>
  <c r="F36"/>
  <c r="F20"/>
  <c r="F28"/>
  <c r="F12"/>
  <c r="F18"/>
  <c r="F23"/>
  <c r="F21"/>
  <c r="F14"/>
  <c r="F11"/>
  <c r="F16"/>
  <c r="F37"/>
  <c r="F8"/>
  <c r="F4"/>
  <c r="F26"/>
  <c r="F25"/>
  <c r="F32"/>
  <c r="F27"/>
  <c r="F13"/>
  <c r="F30"/>
  <c r="F17"/>
  <c r="F9"/>
  <c r="F33"/>
  <c r="F10"/>
  <c r="F24"/>
  <c r="F3"/>
  <c r="F22"/>
  <c r="F6"/>
  <c r="F34"/>
  <c r="D34"/>
  <c r="D7"/>
  <c r="D29"/>
  <c r="D15"/>
  <c r="D5"/>
  <c r="D31"/>
  <c r="D19"/>
  <c r="D35"/>
  <c r="D36"/>
  <c r="D20"/>
  <c r="D28"/>
  <c r="D12"/>
  <c r="D18"/>
  <c r="D23"/>
  <c r="D21"/>
  <c r="D14"/>
  <c r="D11"/>
  <c r="D16"/>
  <c r="D37"/>
  <c r="D8"/>
  <c r="D4"/>
  <c r="D26"/>
  <c r="D25"/>
  <c r="D32"/>
  <c r="D27"/>
  <c r="D13"/>
  <c r="D30"/>
  <c r="D17"/>
  <c r="D9"/>
  <c r="D33"/>
  <c r="D10"/>
  <c r="D24"/>
  <c r="D3"/>
  <c r="D22"/>
  <c r="D6"/>
  <c r="G4" i="10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"/>
  <c r="G38" s="1"/>
  <c r="G23" i="9" l="1"/>
  <c r="G24"/>
  <c r="G25"/>
  <c r="G26"/>
  <c r="G27"/>
  <c r="G28"/>
  <c r="G29"/>
  <c r="G30"/>
  <c r="G31"/>
  <c r="G32"/>
  <c r="G33"/>
  <c r="G34"/>
  <c r="G35"/>
  <c r="G36"/>
  <c r="G37"/>
  <c r="G38"/>
  <c r="G39"/>
  <c r="G40"/>
  <c r="G6"/>
  <c r="G7"/>
  <c r="G8"/>
  <c r="G9"/>
  <c r="G10"/>
  <c r="G11"/>
  <c r="G12"/>
  <c r="G13"/>
  <c r="G14"/>
  <c r="G15"/>
  <c r="G16"/>
  <c r="G17"/>
  <c r="G18"/>
  <c r="G19"/>
  <c r="G20"/>
  <c r="G21"/>
  <c r="G22"/>
  <c r="G5"/>
  <c r="F4" i="3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"/>
  <c r="C38"/>
  <c r="D38"/>
  <c r="E38"/>
  <c r="F38"/>
  <c r="B38"/>
  <c r="O38" i="31"/>
  <c r="N38"/>
  <c r="P38" s="1"/>
  <c r="O37"/>
  <c r="N37"/>
  <c r="P37" s="1"/>
  <c r="O36"/>
  <c r="N36"/>
  <c r="P36" s="1"/>
  <c r="O35"/>
  <c r="N35"/>
  <c r="P35" s="1"/>
  <c r="O34"/>
  <c r="N34"/>
  <c r="P34" s="1"/>
  <c r="O33"/>
  <c r="N33"/>
  <c r="P33" s="1"/>
  <c r="O32"/>
  <c r="N32"/>
  <c r="P32" s="1"/>
  <c r="O31"/>
  <c r="N31"/>
  <c r="P31" s="1"/>
  <c r="O30"/>
  <c r="N30"/>
  <c r="P30" s="1"/>
  <c r="O29"/>
  <c r="N29"/>
  <c r="P29" s="1"/>
  <c r="O28"/>
  <c r="N28"/>
  <c r="P28" s="1"/>
  <c r="O27"/>
  <c r="N27"/>
  <c r="P27" s="1"/>
  <c r="O26"/>
  <c r="N26"/>
  <c r="P26" s="1"/>
  <c r="O25"/>
  <c r="N25"/>
  <c r="P25" s="1"/>
  <c r="O24"/>
  <c r="N24"/>
  <c r="P24" s="1"/>
  <c r="O23"/>
  <c r="N23"/>
  <c r="P23" s="1"/>
  <c r="O22"/>
  <c r="N22"/>
  <c r="P22" s="1"/>
  <c r="O21"/>
  <c r="N21"/>
  <c r="P21" s="1"/>
  <c r="O20"/>
  <c r="N20"/>
  <c r="P20" s="1"/>
  <c r="O19"/>
  <c r="N19"/>
  <c r="P19" s="1"/>
  <c r="O18"/>
  <c r="N18"/>
  <c r="P18" s="1"/>
  <c r="O17"/>
  <c r="N17"/>
  <c r="P17" s="1"/>
  <c r="O16"/>
  <c r="N16"/>
  <c r="P16" s="1"/>
  <c r="O15"/>
  <c r="N15"/>
  <c r="P15" s="1"/>
  <c r="O14"/>
  <c r="N14"/>
  <c r="P14" s="1"/>
  <c r="O13"/>
  <c r="N13"/>
  <c r="P13" s="1"/>
  <c r="O12"/>
  <c r="N12"/>
  <c r="P12" s="1"/>
  <c r="O11"/>
  <c r="N11"/>
  <c r="P11" s="1"/>
  <c r="O10"/>
  <c r="N10"/>
  <c r="P10" s="1"/>
  <c r="O9"/>
  <c r="N9"/>
  <c r="P9" s="1"/>
  <c r="O8"/>
  <c r="N8"/>
  <c r="P8" s="1"/>
  <c r="O7"/>
  <c r="N7"/>
  <c r="P7" s="1"/>
  <c r="O6"/>
  <c r="N6"/>
  <c r="P6" s="1"/>
  <c r="O5"/>
  <c r="N5"/>
  <c r="P5" s="1"/>
  <c r="O4"/>
  <c r="N4"/>
  <c r="P4" s="1"/>
  <c r="L39"/>
  <c r="K39"/>
  <c r="M38"/>
  <c r="M37"/>
  <c r="J37"/>
  <c r="D37"/>
  <c r="M36"/>
  <c r="M35"/>
  <c r="J35"/>
  <c r="D35"/>
  <c r="M34"/>
  <c r="M33"/>
  <c r="J33"/>
  <c r="D33"/>
  <c r="M32"/>
  <c r="M31"/>
  <c r="J31"/>
  <c r="D31"/>
  <c r="M30"/>
  <c r="M29"/>
  <c r="J29"/>
  <c r="D29"/>
  <c r="M28"/>
  <c r="M27"/>
  <c r="J27"/>
  <c r="D27"/>
  <c r="M26"/>
  <c r="M25"/>
  <c r="J25"/>
  <c r="D25"/>
  <c r="M24"/>
  <c r="M23"/>
  <c r="J23"/>
  <c r="D23"/>
  <c r="M22"/>
  <c r="M21"/>
  <c r="J21"/>
  <c r="D21"/>
  <c r="M20"/>
  <c r="M19"/>
  <c r="J19"/>
  <c r="D19"/>
  <c r="M18"/>
  <c r="M17"/>
  <c r="J17"/>
  <c r="D17"/>
  <c r="M16"/>
  <c r="M15"/>
  <c r="J15"/>
  <c r="D15"/>
  <c r="M14"/>
  <c r="M13"/>
  <c r="J13"/>
  <c r="D13"/>
  <c r="M12"/>
  <c r="M11"/>
  <c r="J11"/>
  <c r="D11"/>
  <c r="M10"/>
  <c r="M9"/>
  <c r="J9"/>
  <c r="D9"/>
  <c r="M8"/>
  <c r="M7"/>
  <c r="J7"/>
  <c r="D7"/>
  <c r="M6"/>
  <c r="M5"/>
  <c r="J5"/>
  <c r="M4"/>
  <c r="I39"/>
  <c r="F39"/>
  <c r="J37" i="7"/>
  <c r="H37"/>
  <c r="G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K4"/>
  <c r="I4"/>
  <c r="K3"/>
  <c r="K37" s="1"/>
  <c r="I3"/>
  <c r="I37" s="1"/>
  <c r="AE42" i="15"/>
  <c r="AE44" s="1"/>
  <c r="U39" i="30"/>
  <c r="T39"/>
  <c r="R39"/>
  <c r="Q39"/>
  <c r="O39"/>
  <c r="N39"/>
  <c r="L39"/>
  <c r="K39"/>
  <c r="I39"/>
  <c r="H39"/>
  <c r="F39"/>
  <c r="E39"/>
  <c r="C39"/>
  <c r="B39"/>
  <c r="V38"/>
  <c r="S38"/>
  <c r="P38"/>
  <c r="M38"/>
  <c r="J38"/>
  <c r="G38"/>
  <c r="D38"/>
  <c r="V37"/>
  <c r="S37"/>
  <c r="P37"/>
  <c r="M37"/>
  <c r="J37"/>
  <c r="G37"/>
  <c r="D37"/>
  <c r="V36"/>
  <c r="S36"/>
  <c r="P36"/>
  <c r="M36"/>
  <c r="J36"/>
  <c r="G36"/>
  <c r="D36"/>
  <c r="V35"/>
  <c r="S35"/>
  <c r="P35"/>
  <c r="M35"/>
  <c r="J35"/>
  <c r="G35"/>
  <c r="D35"/>
  <c r="V34"/>
  <c r="S34"/>
  <c r="P34"/>
  <c r="M34"/>
  <c r="J34"/>
  <c r="G34"/>
  <c r="D34"/>
  <c r="V33"/>
  <c r="S33"/>
  <c r="P33"/>
  <c r="M33"/>
  <c r="J33"/>
  <c r="G33"/>
  <c r="D33"/>
  <c r="V32"/>
  <c r="S32"/>
  <c r="P32"/>
  <c r="M32"/>
  <c r="J32"/>
  <c r="G32"/>
  <c r="D32"/>
  <c r="V31"/>
  <c r="S31"/>
  <c r="P31"/>
  <c r="M31"/>
  <c r="J31"/>
  <c r="G31"/>
  <c r="D31"/>
  <c r="V30"/>
  <c r="S30"/>
  <c r="P30"/>
  <c r="M30"/>
  <c r="J30"/>
  <c r="G30"/>
  <c r="D30"/>
  <c r="V29"/>
  <c r="S29"/>
  <c r="P29"/>
  <c r="M29"/>
  <c r="J29"/>
  <c r="G29"/>
  <c r="D29"/>
  <c r="V28"/>
  <c r="S28"/>
  <c r="P28"/>
  <c r="M28"/>
  <c r="J28"/>
  <c r="G28"/>
  <c r="D28"/>
  <c r="V27"/>
  <c r="S27"/>
  <c r="P27"/>
  <c r="M27"/>
  <c r="J27"/>
  <c r="G27"/>
  <c r="D27"/>
  <c r="V26"/>
  <c r="S26"/>
  <c r="P26"/>
  <c r="M26"/>
  <c r="J26"/>
  <c r="G26"/>
  <c r="D26"/>
  <c r="V25"/>
  <c r="S25"/>
  <c r="P25"/>
  <c r="M25"/>
  <c r="J25"/>
  <c r="G25"/>
  <c r="D25"/>
  <c r="V24"/>
  <c r="S24"/>
  <c r="P24"/>
  <c r="M24"/>
  <c r="J24"/>
  <c r="G24"/>
  <c r="D24"/>
  <c r="V23"/>
  <c r="S23"/>
  <c r="P23"/>
  <c r="M23"/>
  <c r="J23"/>
  <c r="G23"/>
  <c r="D23"/>
  <c r="V22"/>
  <c r="S22"/>
  <c r="P22"/>
  <c r="M22"/>
  <c r="J22"/>
  <c r="G22"/>
  <c r="D22"/>
  <c r="V21"/>
  <c r="S21"/>
  <c r="P21"/>
  <c r="M21"/>
  <c r="J21"/>
  <c r="G21"/>
  <c r="D21"/>
  <c r="V20"/>
  <c r="S20"/>
  <c r="P20"/>
  <c r="M20"/>
  <c r="J20"/>
  <c r="G20"/>
  <c r="D20"/>
  <c r="V19"/>
  <c r="S19"/>
  <c r="P19"/>
  <c r="M19"/>
  <c r="J19"/>
  <c r="G19"/>
  <c r="D19"/>
  <c r="V18"/>
  <c r="S18"/>
  <c r="P18"/>
  <c r="M18"/>
  <c r="J18"/>
  <c r="G18"/>
  <c r="D18"/>
  <c r="V17"/>
  <c r="S17"/>
  <c r="P17"/>
  <c r="M17"/>
  <c r="J17"/>
  <c r="G17"/>
  <c r="D17"/>
  <c r="V16"/>
  <c r="S16"/>
  <c r="P16"/>
  <c r="M16"/>
  <c r="J16"/>
  <c r="G16"/>
  <c r="D16"/>
  <c r="V15"/>
  <c r="S15"/>
  <c r="P15"/>
  <c r="M15"/>
  <c r="J15"/>
  <c r="G15"/>
  <c r="D15"/>
  <c r="V14"/>
  <c r="S14"/>
  <c r="P14"/>
  <c r="M14"/>
  <c r="J14"/>
  <c r="G14"/>
  <c r="D14"/>
  <c r="V13"/>
  <c r="S13"/>
  <c r="P13"/>
  <c r="M13"/>
  <c r="J13"/>
  <c r="G13"/>
  <c r="D13"/>
  <c r="V12"/>
  <c r="S12"/>
  <c r="P12"/>
  <c r="M12"/>
  <c r="J12"/>
  <c r="G12"/>
  <c r="D12"/>
  <c r="V11"/>
  <c r="S11"/>
  <c r="P11"/>
  <c r="M11"/>
  <c r="J11"/>
  <c r="G11"/>
  <c r="D11"/>
  <c r="V10"/>
  <c r="S10"/>
  <c r="P10"/>
  <c r="M10"/>
  <c r="J10"/>
  <c r="G10"/>
  <c r="D10"/>
  <c r="V9"/>
  <c r="S9"/>
  <c r="P9"/>
  <c r="M9"/>
  <c r="J9"/>
  <c r="G9"/>
  <c r="D9"/>
  <c r="V8"/>
  <c r="S8"/>
  <c r="P8"/>
  <c r="M8"/>
  <c r="J8"/>
  <c r="G8"/>
  <c r="D8"/>
  <c r="V7"/>
  <c r="S7"/>
  <c r="P7"/>
  <c r="M7"/>
  <c r="J7"/>
  <c r="G7"/>
  <c r="D7"/>
  <c r="V6"/>
  <c r="S6"/>
  <c r="P6"/>
  <c r="M6"/>
  <c r="J6"/>
  <c r="G6"/>
  <c r="D6"/>
  <c r="V5"/>
  <c r="S5"/>
  <c r="P5"/>
  <c r="M5"/>
  <c r="J5"/>
  <c r="J39" s="1"/>
  <c r="G5"/>
  <c r="D5"/>
  <c r="D39" s="1"/>
  <c r="V4"/>
  <c r="S4"/>
  <c r="S39" s="1"/>
  <c r="P4"/>
  <c r="M4"/>
  <c r="M39" s="1"/>
  <c r="J4"/>
  <c r="G4"/>
  <c r="G39" s="1"/>
  <c r="D4"/>
  <c r="Q5" i="29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4"/>
  <c r="Q39" s="1"/>
  <c r="R4"/>
  <c r="R39" s="1"/>
  <c r="M6"/>
  <c r="J6"/>
  <c r="G6"/>
  <c r="D6"/>
  <c r="P5"/>
  <c r="M5"/>
  <c r="J5"/>
  <c r="G5"/>
  <c r="D5"/>
  <c r="O39"/>
  <c r="N39"/>
  <c r="L39"/>
  <c r="K39"/>
  <c r="I39"/>
  <c r="H39"/>
  <c r="F39"/>
  <c r="E39"/>
  <c r="C39"/>
  <c r="B39"/>
  <c r="V38" i="2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E39"/>
  <c r="F39"/>
  <c r="G39"/>
  <c r="H39"/>
  <c r="I39"/>
  <c r="J39"/>
  <c r="K39"/>
  <c r="L39"/>
  <c r="M39"/>
  <c r="N39"/>
  <c r="O39"/>
  <c r="P39"/>
  <c r="Q39"/>
  <c r="R39"/>
  <c r="S39"/>
  <c r="T39"/>
  <c r="U39"/>
  <c r="C39"/>
  <c r="B39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4"/>
  <c r="D39" s="1"/>
  <c r="S5" i="29" l="1"/>
  <c r="B39" i="31"/>
  <c r="E39"/>
  <c r="H39"/>
  <c r="M39"/>
  <c r="D6"/>
  <c r="J6"/>
  <c r="D8"/>
  <c r="J8"/>
  <c r="D10"/>
  <c r="J10"/>
  <c r="D12"/>
  <c r="J12"/>
  <c r="D14"/>
  <c r="J14"/>
  <c r="D16"/>
  <c r="J16"/>
  <c r="D18"/>
  <c r="J18"/>
  <c r="D20"/>
  <c r="J20"/>
  <c r="D22"/>
  <c r="J22"/>
  <c r="D24"/>
  <c r="J24"/>
  <c r="D26"/>
  <c r="J26"/>
  <c r="D28"/>
  <c r="J28"/>
  <c r="D30"/>
  <c r="J30"/>
  <c r="D32"/>
  <c r="J32"/>
  <c r="D34"/>
  <c r="J34"/>
  <c r="D36"/>
  <c r="J36"/>
  <c r="D38"/>
  <c r="J38"/>
  <c r="O39"/>
  <c r="C39"/>
  <c r="G4"/>
  <c r="N39"/>
  <c r="D5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D4"/>
  <c r="J4"/>
  <c r="J39" s="1"/>
  <c r="S39" i="29"/>
  <c r="V39" i="30"/>
  <c r="P39"/>
  <c r="P6" i="29"/>
  <c r="S6" s="1"/>
  <c r="D7"/>
  <c r="G7"/>
  <c r="J7"/>
  <c r="M7"/>
  <c r="P7"/>
  <c r="D8"/>
  <c r="G8"/>
  <c r="J8"/>
  <c r="M8"/>
  <c r="P8"/>
  <c r="D9"/>
  <c r="G9"/>
  <c r="J9"/>
  <c r="M9"/>
  <c r="P9"/>
  <c r="D10"/>
  <c r="G10"/>
  <c r="J10"/>
  <c r="M10"/>
  <c r="P10"/>
  <c r="D11"/>
  <c r="G11"/>
  <c r="J11"/>
  <c r="M11"/>
  <c r="P11"/>
  <c r="D12"/>
  <c r="G12"/>
  <c r="J12"/>
  <c r="M12"/>
  <c r="P12"/>
  <c r="D13"/>
  <c r="G13"/>
  <c r="J13"/>
  <c r="M13"/>
  <c r="P13"/>
  <c r="D14"/>
  <c r="G14"/>
  <c r="J14"/>
  <c r="M14"/>
  <c r="P14"/>
  <c r="D15"/>
  <c r="G15"/>
  <c r="J15"/>
  <c r="M15"/>
  <c r="P15"/>
  <c r="D16"/>
  <c r="G16"/>
  <c r="J16"/>
  <c r="M16"/>
  <c r="P16"/>
  <c r="D17"/>
  <c r="G17"/>
  <c r="J17"/>
  <c r="M17"/>
  <c r="P17"/>
  <c r="D18"/>
  <c r="G18"/>
  <c r="J18"/>
  <c r="M18"/>
  <c r="P18"/>
  <c r="D19"/>
  <c r="G19"/>
  <c r="J19"/>
  <c r="M19"/>
  <c r="P19"/>
  <c r="D20"/>
  <c r="G20"/>
  <c r="J20"/>
  <c r="M20"/>
  <c r="P20"/>
  <c r="D21"/>
  <c r="G21"/>
  <c r="J21"/>
  <c r="M21"/>
  <c r="P21"/>
  <c r="D22"/>
  <c r="G22"/>
  <c r="J22"/>
  <c r="M22"/>
  <c r="P22"/>
  <c r="D23"/>
  <c r="G23"/>
  <c r="J23"/>
  <c r="M23"/>
  <c r="P23"/>
  <c r="D24"/>
  <c r="G24"/>
  <c r="J24"/>
  <c r="M24"/>
  <c r="P24"/>
  <c r="D25"/>
  <c r="G25"/>
  <c r="J25"/>
  <c r="M25"/>
  <c r="P25"/>
  <c r="D26"/>
  <c r="G26"/>
  <c r="J26"/>
  <c r="M26"/>
  <c r="P26"/>
  <c r="D27"/>
  <c r="G27"/>
  <c r="J27"/>
  <c r="M27"/>
  <c r="P27"/>
  <c r="D28"/>
  <c r="G28"/>
  <c r="J28"/>
  <c r="M28"/>
  <c r="P28"/>
  <c r="D29"/>
  <c r="G29"/>
  <c r="J29"/>
  <c r="M29"/>
  <c r="P29"/>
  <c r="D30"/>
  <c r="G30"/>
  <c r="J30"/>
  <c r="M30"/>
  <c r="P30"/>
  <c r="D31"/>
  <c r="G31"/>
  <c r="J31"/>
  <c r="M31"/>
  <c r="P31"/>
  <c r="D32"/>
  <c r="G32"/>
  <c r="J32"/>
  <c r="M32"/>
  <c r="P32"/>
  <c r="D33"/>
  <c r="G33"/>
  <c r="J33"/>
  <c r="M33"/>
  <c r="P33"/>
  <c r="D34"/>
  <c r="G34"/>
  <c r="J34"/>
  <c r="M34"/>
  <c r="P34"/>
  <c r="D35"/>
  <c r="G35"/>
  <c r="J35"/>
  <c r="M35"/>
  <c r="P35"/>
  <c r="D36"/>
  <c r="G36"/>
  <c r="J36"/>
  <c r="M36"/>
  <c r="P36"/>
  <c r="D37"/>
  <c r="G37"/>
  <c r="J37"/>
  <c r="M37"/>
  <c r="P37"/>
  <c r="D38"/>
  <c r="G38"/>
  <c r="J38"/>
  <c r="M38"/>
  <c r="P38"/>
  <c r="G4"/>
  <c r="G39" s="1"/>
  <c r="M4"/>
  <c r="D4"/>
  <c r="J4"/>
  <c r="P4"/>
  <c r="P39" s="1"/>
  <c r="V39" i="28"/>
  <c r="P39" i="31" l="1"/>
  <c r="D39"/>
  <c r="G39"/>
  <c r="S26" i="29"/>
  <c r="S38"/>
  <c r="S36"/>
  <c r="S34"/>
  <c r="J39"/>
  <c r="M39"/>
  <c r="S37"/>
  <c r="S35"/>
  <c r="S33"/>
  <c r="S31"/>
  <c r="S29"/>
  <c r="S27"/>
  <c r="S25"/>
  <c r="S23"/>
  <c r="S21"/>
  <c r="S19"/>
  <c r="S17"/>
  <c r="S15"/>
  <c r="S13"/>
  <c r="S11"/>
  <c r="S9"/>
  <c r="S7"/>
  <c r="S4"/>
  <c r="S32"/>
  <c r="S30"/>
  <c r="S28"/>
  <c r="S24"/>
  <c r="S22"/>
  <c r="S20"/>
  <c r="S18"/>
  <c r="S16"/>
  <c r="S14"/>
  <c r="S12"/>
  <c r="S10"/>
  <c r="S8"/>
  <c r="D39"/>
  <c r="AC42" i="17"/>
  <c r="F45" i="26"/>
  <c r="G45"/>
  <c r="F46"/>
  <c r="G46"/>
  <c r="F47"/>
  <c r="G47"/>
  <c r="E47"/>
  <c r="E46"/>
  <c r="E45"/>
  <c r="Y39" i="25"/>
  <c r="X39"/>
  <c r="Z39" s="1"/>
  <c r="V39"/>
  <c r="U39"/>
  <c r="W39" s="1"/>
  <c r="S39"/>
  <c r="R39"/>
  <c r="T39" s="1"/>
  <c r="P39"/>
  <c r="O39"/>
  <c r="Q39" s="1"/>
  <c r="M39"/>
  <c r="L39"/>
  <c r="N39" s="1"/>
  <c r="J39"/>
  <c r="I39"/>
  <c r="K39" s="1"/>
  <c r="G39"/>
  <c r="F39"/>
  <c r="H39" s="1"/>
  <c r="D39"/>
  <c r="AB39" s="1"/>
  <c r="C39"/>
  <c r="AA39" s="1"/>
  <c r="AC39" s="1"/>
  <c r="AD39" s="1"/>
  <c r="Y38"/>
  <c r="X38"/>
  <c r="Z38" s="1"/>
  <c r="V38"/>
  <c r="U38"/>
  <c r="W38" s="1"/>
  <c r="S38"/>
  <c r="R38"/>
  <c r="T38" s="1"/>
  <c r="P38"/>
  <c r="O38"/>
  <c r="Q38" s="1"/>
  <c r="M38"/>
  <c r="L38"/>
  <c r="N38" s="1"/>
  <c r="J38"/>
  <c r="I38"/>
  <c r="K38" s="1"/>
  <c r="G38"/>
  <c r="F38"/>
  <c r="H38" s="1"/>
  <c r="D38"/>
  <c r="AB38" s="1"/>
  <c r="C38"/>
  <c r="AA38" s="1"/>
  <c r="AC38" s="1"/>
  <c r="AD38" s="1"/>
  <c r="Y37"/>
  <c r="X37"/>
  <c r="Z37" s="1"/>
  <c r="V37"/>
  <c r="U37"/>
  <c r="W37" s="1"/>
  <c r="S37"/>
  <c r="R37"/>
  <c r="T37" s="1"/>
  <c r="P37"/>
  <c r="O37"/>
  <c r="Q37" s="1"/>
  <c r="M37"/>
  <c r="L37"/>
  <c r="N37" s="1"/>
  <c r="J37"/>
  <c r="I37"/>
  <c r="K37" s="1"/>
  <c r="G37"/>
  <c r="F37"/>
  <c r="H37" s="1"/>
  <c r="D37"/>
  <c r="AB37" s="1"/>
  <c r="C37"/>
  <c r="AA37" s="1"/>
  <c r="AC37" s="1"/>
  <c r="AD37" s="1"/>
  <c r="Y36"/>
  <c r="X36"/>
  <c r="Z36" s="1"/>
  <c r="V36"/>
  <c r="U36"/>
  <c r="W36" s="1"/>
  <c r="S36"/>
  <c r="R36"/>
  <c r="T36" s="1"/>
  <c r="P36"/>
  <c r="O36"/>
  <c r="Q36" s="1"/>
  <c r="M36"/>
  <c r="L36"/>
  <c r="N36" s="1"/>
  <c r="J36"/>
  <c r="I36"/>
  <c r="K36" s="1"/>
  <c r="G36"/>
  <c r="F36"/>
  <c r="H36" s="1"/>
  <c r="D36"/>
  <c r="AB36" s="1"/>
  <c r="C36"/>
  <c r="AA36" s="1"/>
  <c r="AC36" s="1"/>
  <c r="AD36" s="1"/>
  <c r="Y35"/>
  <c r="X35"/>
  <c r="Z35" s="1"/>
  <c r="V35"/>
  <c r="U35"/>
  <c r="W35" s="1"/>
  <c r="S35"/>
  <c r="R35"/>
  <c r="T35" s="1"/>
  <c r="P35"/>
  <c r="O35"/>
  <c r="Q35" s="1"/>
  <c r="M35"/>
  <c r="L35"/>
  <c r="N35" s="1"/>
  <c r="J35"/>
  <c r="I35"/>
  <c r="K35" s="1"/>
  <c r="G35"/>
  <c r="F35"/>
  <c r="H35" s="1"/>
  <c r="D35"/>
  <c r="AB35" s="1"/>
  <c r="C35"/>
  <c r="AA35" s="1"/>
  <c r="AC35" s="1"/>
  <c r="AD35" s="1"/>
  <c r="Y34"/>
  <c r="X34"/>
  <c r="Z34" s="1"/>
  <c r="V34"/>
  <c r="U34"/>
  <c r="W34" s="1"/>
  <c r="S34"/>
  <c r="R34"/>
  <c r="T34" s="1"/>
  <c r="P34"/>
  <c r="O34"/>
  <c r="Q34" s="1"/>
  <c r="M34"/>
  <c r="L34"/>
  <c r="N34" s="1"/>
  <c r="J34"/>
  <c r="I34"/>
  <c r="K34" s="1"/>
  <c r="G34"/>
  <c r="F34"/>
  <c r="H34" s="1"/>
  <c r="D34"/>
  <c r="AB34" s="1"/>
  <c r="C34"/>
  <c r="AA34" s="1"/>
  <c r="AC34" s="1"/>
  <c r="AD34" s="1"/>
  <c r="Y33"/>
  <c r="X33"/>
  <c r="Z33" s="1"/>
  <c r="V33"/>
  <c r="U33"/>
  <c r="W33" s="1"/>
  <c r="S33"/>
  <c r="R33"/>
  <c r="T33" s="1"/>
  <c r="P33"/>
  <c r="O33"/>
  <c r="Q33" s="1"/>
  <c r="M33"/>
  <c r="L33"/>
  <c r="N33" s="1"/>
  <c r="J33"/>
  <c r="I33"/>
  <c r="K33" s="1"/>
  <c r="G33"/>
  <c r="F33"/>
  <c r="H33" s="1"/>
  <c r="D33"/>
  <c r="AB33" s="1"/>
  <c r="C33"/>
  <c r="AA33" s="1"/>
  <c r="AC33" s="1"/>
  <c r="AD33" s="1"/>
  <c r="Y32"/>
  <c r="X32"/>
  <c r="Z32" s="1"/>
  <c r="V32"/>
  <c r="U32"/>
  <c r="W32" s="1"/>
  <c r="S32"/>
  <c r="R32"/>
  <c r="T32" s="1"/>
  <c r="P32"/>
  <c r="O32"/>
  <c r="Q32" s="1"/>
  <c r="M32"/>
  <c r="L32"/>
  <c r="N32" s="1"/>
  <c r="J32"/>
  <c r="I32"/>
  <c r="K32" s="1"/>
  <c r="G32"/>
  <c r="F32"/>
  <c r="H32" s="1"/>
  <c r="D32"/>
  <c r="AB32" s="1"/>
  <c r="C32"/>
  <c r="AA32" s="1"/>
  <c r="AC32" s="1"/>
  <c r="AD32" s="1"/>
  <c r="Y31"/>
  <c r="X31"/>
  <c r="Z31" s="1"/>
  <c r="V31"/>
  <c r="U31"/>
  <c r="W31" s="1"/>
  <c r="S31"/>
  <c r="R31"/>
  <c r="T31" s="1"/>
  <c r="P31"/>
  <c r="O31"/>
  <c r="Q31" s="1"/>
  <c r="M31"/>
  <c r="L31"/>
  <c r="N31" s="1"/>
  <c r="J31"/>
  <c r="I31"/>
  <c r="K31" s="1"/>
  <c r="G31"/>
  <c r="F31"/>
  <c r="H31" s="1"/>
  <c r="D31"/>
  <c r="AB31" s="1"/>
  <c r="C31"/>
  <c r="AA31" s="1"/>
  <c r="AC31" s="1"/>
  <c r="AD31" s="1"/>
  <c r="Y30"/>
  <c r="X30"/>
  <c r="Z30" s="1"/>
  <c r="V30"/>
  <c r="U30"/>
  <c r="W30" s="1"/>
  <c r="S30"/>
  <c r="R30"/>
  <c r="T30" s="1"/>
  <c r="P30"/>
  <c r="O30"/>
  <c r="Q30" s="1"/>
  <c r="M30"/>
  <c r="L30"/>
  <c r="N30" s="1"/>
  <c r="J30"/>
  <c r="I30"/>
  <c r="K30" s="1"/>
  <c r="G30"/>
  <c r="F30"/>
  <c r="H30" s="1"/>
  <c r="D30"/>
  <c r="AB30" s="1"/>
  <c r="C30"/>
  <c r="AA30" s="1"/>
  <c r="AC30" s="1"/>
  <c r="AD30" s="1"/>
  <c r="Y29"/>
  <c r="X29"/>
  <c r="Z29" s="1"/>
  <c r="V29"/>
  <c r="U29"/>
  <c r="W29" s="1"/>
  <c r="S29"/>
  <c r="R29"/>
  <c r="T29" s="1"/>
  <c r="P29"/>
  <c r="O29"/>
  <c r="Q29" s="1"/>
  <c r="M29"/>
  <c r="L29"/>
  <c r="N29" s="1"/>
  <c r="J29"/>
  <c r="I29"/>
  <c r="K29" s="1"/>
  <c r="G29"/>
  <c r="F29"/>
  <c r="H29" s="1"/>
  <c r="D29"/>
  <c r="AB29" s="1"/>
  <c r="C29"/>
  <c r="AA29" s="1"/>
  <c r="AC29" s="1"/>
  <c r="AD29" s="1"/>
  <c r="Y28"/>
  <c r="X28"/>
  <c r="Z28" s="1"/>
  <c r="V28"/>
  <c r="U28"/>
  <c r="W28" s="1"/>
  <c r="S28"/>
  <c r="R28"/>
  <c r="T28" s="1"/>
  <c r="P28"/>
  <c r="O28"/>
  <c r="Q28" s="1"/>
  <c r="M28"/>
  <c r="L28"/>
  <c r="N28" s="1"/>
  <c r="J28"/>
  <c r="I28"/>
  <c r="K28" s="1"/>
  <c r="G28"/>
  <c r="F28"/>
  <c r="H28" s="1"/>
  <c r="D28"/>
  <c r="AB28" s="1"/>
  <c r="C28"/>
  <c r="AA28" s="1"/>
  <c r="AC28" s="1"/>
  <c r="AD28" s="1"/>
  <c r="Y27"/>
  <c r="X27"/>
  <c r="Z27" s="1"/>
  <c r="V27"/>
  <c r="U27"/>
  <c r="W27" s="1"/>
  <c r="S27"/>
  <c r="R27"/>
  <c r="T27" s="1"/>
  <c r="P27"/>
  <c r="O27"/>
  <c r="Q27" s="1"/>
  <c r="M27"/>
  <c r="L27"/>
  <c r="N27" s="1"/>
  <c r="J27"/>
  <c r="I27"/>
  <c r="K27" s="1"/>
  <c r="G27"/>
  <c r="F27"/>
  <c r="H27" s="1"/>
  <c r="D27"/>
  <c r="AB27" s="1"/>
  <c r="C27"/>
  <c r="AA27" s="1"/>
  <c r="AC27" s="1"/>
  <c r="AD27" s="1"/>
  <c r="Y26"/>
  <c r="X26"/>
  <c r="Z26" s="1"/>
  <c r="V26"/>
  <c r="U26"/>
  <c r="W26" s="1"/>
  <c r="S26"/>
  <c r="R26"/>
  <c r="T26" s="1"/>
  <c r="P26"/>
  <c r="O26"/>
  <c r="Q26" s="1"/>
  <c r="M26"/>
  <c r="L26"/>
  <c r="N26" s="1"/>
  <c r="J26"/>
  <c r="I26"/>
  <c r="K26" s="1"/>
  <c r="G26"/>
  <c r="F26"/>
  <c r="H26" s="1"/>
  <c r="D26"/>
  <c r="AB26" s="1"/>
  <c r="C26"/>
  <c r="AA26" s="1"/>
  <c r="AC26" s="1"/>
  <c r="AD26" s="1"/>
  <c r="Y25"/>
  <c r="X25"/>
  <c r="Z25" s="1"/>
  <c r="V25"/>
  <c r="U25"/>
  <c r="W25" s="1"/>
  <c r="S25"/>
  <c r="R25"/>
  <c r="T25" s="1"/>
  <c r="P25"/>
  <c r="O25"/>
  <c r="Q25" s="1"/>
  <c r="M25"/>
  <c r="L25"/>
  <c r="N25" s="1"/>
  <c r="J25"/>
  <c r="I25"/>
  <c r="K25" s="1"/>
  <c r="G25"/>
  <c r="F25"/>
  <c r="H25" s="1"/>
  <c r="D25"/>
  <c r="AB25" s="1"/>
  <c r="C25"/>
  <c r="AA25" s="1"/>
  <c r="AC25" s="1"/>
  <c r="AD25" s="1"/>
  <c r="Y24"/>
  <c r="X24"/>
  <c r="Z24" s="1"/>
  <c r="V24"/>
  <c r="U24"/>
  <c r="W24" s="1"/>
  <c r="S24"/>
  <c r="R24"/>
  <c r="T24" s="1"/>
  <c r="P24"/>
  <c r="O24"/>
  <c r="Q24" s="1"/>
  <c r="M24"/>
  <c r="L24"/>
  <c r="N24" s="1"/>
  <c r="J24"/>
  <c r="I24"/>
  <c r="K24" s="1"/>
  <c r="G24"/>
  <c r="F24"/>
  <c r="H24" s="1"/>
  <c r="D24"/>
  <c r="AB24" s="1"/>
  <c r="C24"/>
  <c r="AA24" s="1"/>
  <c r="AC24" s="1"/>
  <c r="AD24" s="1"/>
  <c r="Y23"/>
  <c r="X23"/>
  <c r="Z23" s="1"/>
  <c r="V23"/>
  <c r="U23"/>
  <c r="W23" s="1"/>
  <c r="S23"/>
  <c r="R23"/>
  <c r="T23" s="1"/>
  <c r="P23"/>
  <c r="O23"/>
  <c r="Q23" s="1"/>
  <c r="M23"/>
  <c r="L23"/>
  <c r="N23" s="1"/>
  <c r="J23"/>
  <c r="I23"/>
  <c r="K23" s="1"/>
  <c r="G23"/>
  <c r="F23"/>
  <c r="H23" s="1"/>
  <c r="D23"/>
  <c r="AB23" s="1"/>
  <c r="C23"/>
  <c r="AA23" s="1"/>
  <c r="AC23" s="1"/>
  <c r="AD23" s="1"/>
  <c r="Y22"/>
  <c r="X22"/>
  <c r="Z22" s="1"/>
  <c r="V22"/>
  <c r="U22"/>
  <c r="W22" s="1"/>
  <c r="S22"/>
  <c r="R22"/>
  <c r="T22" s="1"/>
  <c r="P22"/>
  <c r="O22"/>
  <c r="Q22" s="1"/>
  <c r="M22"/>
  <c r="L22"/>
  <c r="N22" s="1"/>
  <c r="J22"/>
  <c r="I22"/>
  <c r="K22" s="1"/>
  <c r="G22"/>
  <c r="F22"/>
  <c r="H22" s="1"/>
  <c r="D22"/>
  <c r="AB22" s="1"/>
  <c r="C22"/>
  <c r="AA22" s="1"/>
  <c r="AC22" s="1"/>
  <c r="AD22" s="1"/>
  <c r="Y21"/>
  <c r="X21"/>
  <c r="Z21" s="1"/>
  <c r="V21"/>
  <c r="U21"/>
  <c r="W21" s="1"/>
  <c r="S21"/>
  <c r="R21"/>
  <c r="T21" s="1"/>
  <c r="P21"/>
  <c r="O21"/>
  <c r="Q21" s="1"/>
  <c r="M21"/>
  <c r="L21"/>
  <c r="N21" s="1"/>
  <c r="J21"/>
  <c r="I21"/>
  <c r="K21" s="1"/>
  <c r="G21"/>
  <c r="F21"/>
  <c r="H21" s="1"/>
  <c r="D21"/>
  <c r="AB21" s="1"/>
  <c r="C21"/>
  <c r="AA21" s="1"/>
  <c r="AC21" s="1"/>
  <c r="AD21" s="1"/>
  <c r="Y20"/>
  <c r="X20"/>
  <c r="Z20" s="1"/>
  <c r="V20"/>
  <c r="U20"/>
  <c r="W20" s="1"/>
  <c r="S20"/>
  <c r="R20"/>
  <c r="T20" s="1"/>
  <c r="P20"/>
  <c r="O20"/>
  <c r="Q20" s="1"/>
  <c r="M20"/>
  <c r="L20"/>
  <c r="N20" s="1"/>
  <c r="J20"/>
  <c r="I20"/>
  <c r="K20" s="1"/>
  <c r="G20"/>
  <c r="F20"/>
  <c r="H20" s="1"/>
  <c r="D20"/>
  <c r="AB20" s="1"/>
  <c r="C20"/>
  <c r="AA20" s="1"/>
  <c r="AC20" s="1"/>
  <c r="AD20" s="1"/>
  <c r="Y19"/>
  <c r="X19"/>
  <c r="Z19" s="1"/>
  <c r="V19"/>
  <c r="U19"/>
  <c r="W19" s="1"/>
  <c r="S19"/>
  <c r="R19"/>
  <c r="T19" s="1"/>
  <c r="P19"/>
  <c r="O19"/>
  <c r="Q19" s="1"/>
  <c r="M19"/>
  <c r="L19"/>
  <c r="N19" s="1"/>
  <c r="J19"/>
  <c r="I19"/>
  <c r="K19" s="1"/>
  <c r="G19"/>
  <c r="F19"/>
  <c r="H19" s="1"/>
  <c r="D19"/>
  <c r="AB19" s="1"/>
  <c r="C19"/>
  <c r="AA19" s="1"/>
  <c r="AC19" s="1"/>
  <c r="AD19" s="1"/>
  <c r="Y18"/>
  <c r="X18"/>
  <c r="Z18" s="1"/>
  <c r="V18"/>
  <c r="U18"/>
  <c r="W18" s="1"/>
  <c r="S18"/>
  <c r="R18"/>
  <c r="T18" s="1"/>
  <c r="P18"/>
  <c r="O18"/>
  <c r="Q18" s="1"/>
  <c r="M18"/>
  <c r="L18"/>
  <c r="N18" s="1"/>
  <c r="J18"/>
  <c r="I18"/>
  <c r="K18" s="1"/>
  <c r="G18"/>
  <c r="F18"/>
  <c r="H18" s="1"/>
  <c r="D18"/>
  <c r="AB18" s="1"/>
  <c r="C18"/>
  <c r="AA18" s="1"/>
  <c r="AC18" s="1"/>
  <c r="AD18" s="1"/>
  <c r="Y17"/>
  <c r="X17"/>
  <c r="Z17" s="1"/>
  <c r="V17"/>
  <c r="U17"/>
  <c r="W17" s="1"/>
  <c r="S17"/>
  <c r="R17"/>
  <c r="T17" s="1"/>
  <c r="P17"/>
  <c r="O17"/>
  <c r="Q17" s="1"/>
  <c r="M17"/>
  <c r="L17"/>
  <c r="N17" s="1"/>
  <c r="J17"/>
  <c r="I17"/>
  <c r="K17" s="1"/>
  <c r="G17"/>
  <c r="F17"/>
  <c r="H17" s="1"/>
  <c r="D17"/>
  <c r="AB17" s="1"/>
  <c r="C17"/>
  <c r="AA17" s="1"/>
  <c r="AC17" s="1"/>
  <c r="AD17" s="1"/>
  <c r="Y16"/>
  <c r="X16"/>
  <c r="Z16" s="1"/>
  <c r="V16"/>
  <c r="U16"/>
  <c r="W16" s="1"/>
  <c r="S16"/>
  <c r="R16"/>
  <c r="T16" s="1"/>
  <c r="P16"/>
  <c r="O16"/>
  <c r="Q16" s="1"/>
  <c r="M16"/>
  <c r="L16"/>
  <c r="N16" s="1"/>
  <c r="J16"/>
  <c r="I16"/>
  <c r="K16" s="1"/>
  <c r="G16"/>
  <c r="F16"/>
  <c r="H16" s="1"/>
  <c r="D16"/>
  <c r="AB16" s="1"/>
  <c r="C16"/>
  <c r="Y15"/>
  <c r="X15"/>
  <c r="Z15" s="1"/>
  <c r="V15"/>
  <c r="U15"/>
  <c r="W15" s="1"/>
  <c r="S15"/>
  <c r="R15"/>
  <c r="T15" s="1"/>
  <c r="P15"/>
  <c r="O15"/>
  <c r="Q15" s="1"/>
  <c r="M15"/>
  <c r="L15"/>
  <c r="N15" s="1"/>
  <c r="J15"/>
  <c r="I15"/>
  <c r="K15" s="1"/>
  <c r="G15"/>
  <c r="F15"/>
  <c r="H15" s="1"/>
  <c r="D15"/>
  <c r="AB15" s="1"/>
  <c r="C15"/>
  <c r="AA15" s="1"/>
  <c r="AC15" s="1"/>
  <c r="AD15" s="1"/>
  <c r="Y14"/>
  <c r="X14"/>
  <c r="Z14" s="1"/>
  <c r="V14"/>
  <c r="U14"/>
  <c r="W14" s="1"/>
  <c r="S14"/>
  <c r="R14"/>
  <c r="T14" s="1"/>
  <c r="P14"/>
  <c r="O14"/>
  <c r="Q14" s="1"/>
  <c r="M14"/>
  <c r="L14"/>
  <c r="N14" s="1"/>
  <c r="J14"/>
  <c r="I14"/>
  <c r="K14" s="1"/>
  <c r="G14"/>
  <c r="F14"/>
  <c r="H14" s="1"/>
  <c r="D14"/>
  <c r="AB14" s="1"/>
  <c r="C14"/>
  <c r="AA14" s="1"/>
  <c r="AC14" s="1"/>
  <c r="AD14" s="1"/>
  <c r="Y13"/>
  <c r="X13"/>
  <c r="Z13" s="1"/>
  <c r="V13"/>
  <c r="U13"/>
  <c r="W13" s="1"/>
  <c r="S13"/>
  <c r="R13"/>
  <c r="T13" s="1"/>
  <c r="P13"/>
  <c r="O13"/>
  <c r="Q13" s="1"/>
  <c r="M13"/>
  <c r="L13"/>
  <c r="N13" s="1"/>
  <c r="J13"/>
  <c r="I13"/>
  <c r="K13" s="1"/>
  <c r="G13"/>
  <c r="F13"/>
  <c r="H13" s="1"/>
  <c r="D13"/>
  <c r="AB13" s="1"/>
  <c r="C13"/>
  <c r="AA13" s="1"/>
  <c r="AC13" s="1"/>
  <c r="AD13" s="1"/>
  <c r="Y12"/>
  <c r="X12"/>
  <c r="Z12" s="1"/>
  <c r="V12"/>
  <c r="U12"/>
  <c r="W12" s="1"/>
  <c r="S12"/>
  <c r="R12"/>
  <c r="T12" s="1"/>
  <c r="P12"/>
  <c r="O12"/>
  <c r="Q12" s="1"/>
  <c r="M12"/>
  <c r="L12"/>
  <c r="N12" s="1"/>
  <c r="J12"/>
  <c r="I12"/>
  <c r="K12" s="1"/>
  <c r="G12"/>
  <c r="F12"/>
  <c r="H12" s="1"/>
  <c r="D12"/>
  <c r="AB12" s="1"/>
  <c r="C12"/>
  <c r="AA12" s="1"/>
  <c r="AC12" s="1"/>
  <c r="AD12" s="1"/>
  <c r="Y11"/>
  <c r="X11"/>
  <c r="Z11" s="1"/>
  <c r="V11"/>
  <c r="U11"/>
  <c r="W11" s="1"/>
  <c r="S11"/>
  <c r="R11"/>
  <c r="T11" s="1"/>
  <c r="P11"/>
  <c r="O11"/>
  <c r="Q11" s="1"/>
  <c r="M11"/>
  <c r="L11"/>
  <c r="N11" s="1"/>
  <c r="J11"/>
  <c r="I11"/>
  <c r="K11" s="1"/>
  <c r="G11"/>
  <c r="F11"/>
  <c r="H11" s="1"/>
  <c r="D11"/>
  <c r="AB11" s="1"/>
  <c r="C11"/>
  <c r="AA11" s="1"/>
  <c r="AC11" s="1"/>
  <c r="AD11" s="1"/>
  <c r="Y10"/>
  <c r="X10"/>
  <c r="Z10" s="1"/>
  <c r="V10"/>
  <c r="U10"/>
  <c r="W10" s="1"/>
  <c r="S10"/>
  <c r="R10"/>
  <c r="T10" s="1"/>
  <c r="P10"/>
  <c r="O10"/>
  <c r="Q10" s="1"/>
  <c r="M10"/>
  <c r="L10"/>
  <c r="N10" s="1"/>
  <c r="J10"/>
  <c r="I10"/>
  <c r="K10" s="1"/>
  <c r="G10"/>
  <c r="F10"/>
  <c r="H10" s="1"/>
  <c r="D10"/>
  <c r="AB10" s="1"/>
  <c r="C10"/>
  <c r="AA10" s="1"/>
  <c r="AC10" s="1"/>
  <c r="AD10" s="1"/>
  <c r="Y9"/>
  <c r="X9"/>
  <c r="Z9" s="1"/>
  <c r="V9"/>
  <c r="U9"/>
  <c r="W9" s="1"/>
  <c r="S9"/>
  <c r="R9"/>
  <c r="T9" s="1"/>
  <c r="P9"/>
  <c r="O9"/>
  <c r="Q9" s="1"/>
  <c r="M9"/>
  <c r="L9"/>
  <c r="N9" s="1"/>
  <c r="J9"/>
  <c r="I9"/>
  <c r="K9" s="1"/>
  <c r="G9"/>
  <c r="F9"/>
  <c r="H9" s="1"/>
  <c r="D9"/>
  <c r="AB9" s="1"/>
  <c r="C9"/>
  <c r="AA9" s="1"/>
  <c r="AC9" s="1"/>
  <c r="AD9" s="1"/>
  <c r="Y8"/>
  <c r="X8"/>
  <c r="Z8" s="1"/>
  <c r="V8"/>
  <c r="U8"/>
  <c r="W8" s="1"/>
  <c r="S8"/>
  <c r="R8"/>
  <c r="T8" s="1"/>
  <c r="P8"/>
  <c r="O8"/>
  <c r="Q8" s="1"/>
  <c r="M8"/>
  <c r="L8"/>
  <c r="N8" s="1"/>
  <c r="J8"/>
  <c r="I8"/>
  <c r="K8" s="1"/>
  <c r="G8"/>
  <c r="F8"/>
  <c r="H8" s="1"/>
  <c r="D8"/>
  <c r="AB8" s="1"/>
  <c r="C8"/>
  <c r="AA8" s="1"/>
  <c r="AC8" s="1"/>
  <c r="AD8" s="1"/>
  <c r="Y7"/>
  <c r="X7"/>
  <c r="Z7" s="1"/>
  <c r="V7"/>
  <c r="U7"/>
  <c r="W7" s="1"/>
  <c r="S7"/>
  <c r="R7"/>
  <c r="T7" s="1"/>
  <c r="P7"/>
  <c r="O7"/>
  <c r="Q7" s="1"/>
  <c r="M7"/>
  <c r="L7"/>
  <c r="N7" s="1"/>
  <c r="J7"/>
  <c r="I7"/>
  <c r="K7" s="1"/>
  <c r="G7"/>
  <c r="F7"/>
  <c r="H7" s="1"/>
  <c r="D7"/>
  <c r="AB7" s="1"/>
  <c r="C7"/>
  <c r="AA7" s="1"/>
  <c r="AC7" s="1"/>
  <c r="AD7" s="1"/>
  <c r="Y6"/>
  <c r="X6"/>
  <c r="Z6" s="1"/>
  <c r="V6"/>
  <c r="U6"/>
  <c r="W6" s="1"/>
  <c r="S6"/>
  <c r="R6"/>
  <c r="T6" s="1"/>
  <c r="P6"/>
  <c r="O6"/>
  <c r="Q6" s="1"/>
  <c r="M6"/>
  <c r="L6"/>
  <c r="N6" s="1"/>
  <c r="J6"/>
  <c r="I6"/>
  <c r="K6" s="1"/>
  <c r="G6"/>
  <c r="F6"/>
  <c r="H6" s="1"/>
  <c r="D6"/>
  <c r="AB6" s="1"/>
  <c r="C6"/>
  <c r="AA6" s="1"/>
  <c r="AC6" s="1"/>
  <c r="AD6" s="1"/>
  <c r="Y5"/>
  <c r="Y40" s="1"/>
  <c r="Y42" s="1"/>
  <c r="X5"/>
  <c r="X40" s="1"/>
  <c r="X42" s="1"/>
  <c r="V5"/>
  <c r="V40" s="1"/>
  <c r="V42" s="1"/>
  <c r="U5"/>
  <c r="U40" s="1"/>
  <c r="U42" s="1"/>
  <c r="S5"/>
  <c r="S40" s="1"/>
  <c r="S42" s="1"/>
  <c r="R5"/>
  <c r="R40" s="1"/>
  <c r="R42" s="1"/>
  <c r="P5"/>
  <c r="P40" s="1"/>
  <c r="P42" s="1"/>
  <c r="O5"/>
  <c r="O40" s="1"/>
  <c r="O42" s="1"/>
  <c r="M5"/>
  <c r="M40" s="1"/>
  <c r="M42" s="1"/>
  <c r="L5"/>
  <c r="L40" s="1"/>
  <c r="L42" s="1"/>
  <c r="J5"/>
  <c r="J40" s="1"/>
  <c r="J42" s="1"/>
  <c r="I5"/>
  <c r="I40" s="1"/>
  <c r="I42" s="1"/>
  <c r="G5"/>
  <c r="G40" s="1"/>
  <c r="G42" s="1"/>
  <c r="F5"/>
  <c r="F40" s="1"/>
  <c r="F42" s="1"/>
  <c r="D5"/>
  <c r="D40" s="1"/>
  <c r="D42" s="1"/>
  <c r="C5"/>
  <c r="AA5" s="1"/>
  <c r="U1"/>
  <c r="L1"/>
  <c r="O157" i="23"/>
  <c r="N157"/>
  <c r="L157"/>
  <c r="K157"/>
  <c r="I157"/>
  <c r="H157"/>
  <c r="F157"/>
  <c r="E157"/>
  <c r="C157"/>
  <c r="B157"/>
  <c r="P156"/>
  <c r="M156"/>
  <c r="J156"/>
  <c r="G156"/>
  <c r="D156"/>
  <c r="P155"/>
  <c r="M155"/>
  <c r="J155"/>
  <c r="G155"/>
  <c r="D155"/>
  <c r="P154"/>
  <c r="M154"/>
  <c r="J154"/>
  <c r="G154"/>
  <c r="D154"/>
  <c r="P153"/>
  <c r="M153"/>
  <c r="J153"/>
  <c r="G153"/>
  <c r="D153"/>
  <c r="P152"/>
  <c r="M152"/>
  <c r="J152"/>
  <c r="G152"/>
  <c r="D152"/>
  <c r="P151"/>
  <c r="M151"/>
  <c r="J151"/>
  <c r="G151"/>
  <c r="D151"/>
  <c r="P150"/>
  <c r="M150"/>
  <c r="J150"/>
  <c r="G150"/>
  <c r="D150"/>
  <c r="P149"/>
  <c r="M149"/>
  <c r="J149"/>
  <c r="G149"/>
  <c r="D149"/>
  <c r="P148"/>
  <c r="M148"/>
  <c r="J148"/>
  <c r="G148"/>
  <c r="D148"/>
  <c r="P147"/>
  <c r="M147"/>
  <c r="J147"/>
  <c r="G147"/>
  <c r="D147"/>
  <c r="P146"/>
  <c r="M146"/>
  <c r="J146"/>
  <c r="G146"/>
  <c r="D146"/>
  <c r="P145"/>
  <c r="M145"/>
  <c r="J145"/>
  <c r="G145"/>
  <c r="D145"/>
  <c r="P144"/>
  <c r="M144"/>
  <c r="J144"/>
  <c r="G144"/>
  <c r="D144"/>
  <c r="P143"/>
  <c r="M143"/>
  <c r="J143"/>
  <c r="G143"/>
  <c r="D143"/>
  <c r="P142"/>
  <c r="M142"/>
  <c r="J142"/>
  <c r="G142"/>
  <c r="D142"/>
  <c r="P141"/>
  <c r="M141"/>
  <c r="J141"/>
  <c r="G141"/>
  <c r="D141"/>
  <c r="P140"/>
  <c r="M140"/>
  <c r="J140"/>
  <c r="G140"/>
  <c r="D140"/>
  <c r="P139"/>
  <c r="M139"/>
  <c r="J139"/>
  <c r="G139"/>
  <c r="D139"/>
  <c r="P138"/>
  <c r="M138"/>
  <c r="J138"/>
  <c r="G138"/>
  <c r="D138"/>
  <c r="P137"/>
  <c r="M137"/>
  <c r="J137"/>
  <c r="G137"/>
  <c r="D137"/>
  <c r="P136"/>
  <c r="M136"/>
  <c r="J136"/>
  <c r="G136"/>
  <c r="D136"/>
  <c r="P135"/>
  <c r="M135"/>
  <c r="J135"/>
  <c r="G135"/>
  <c r="D135"/>
  <c r="P134"/>
  <c r="M134"/>
  <c r="J134"/>
  <c r="G134"/>
  <c r="D134"/>
  <c r="P133"/>
  <c r="M133"/>
  <c r="J133"/>
  <c r="G133"/>
  <c r="D133"/>
  <c r="P132"/>
  <c r="M132"/>
  <c r="J132"/>
  <c r="G132"/>
  <c r="D132"/>
  <c r="P131"/>
  <c r="M131"/>
  <c r="J131"/>
  <c r="G131"/>
  <c r="D131"/>
  <c r="P130"/>
  <c r="M130"/>
  <c r="J130"/>
  <c r="G130"/>
  <c r="D130"/>
  <c r="P129"/>
  <c r="M129"/>
  <c r="J129"/>
  <c r="G129"/>
  <c r="D129"/>
  <c r="P128"/>
  <c r="M128"/>
  <c r="J128"/>
  <c r="G128"/>
  <c r="D128"/>
  <c r="P127"/>
  <c r="M127"/>
  <c r="J127"/>
  <c r="G127"/>
  <c r="D127"/>
  <c r="P126"/>
  <c r="M126"/>
  <c r="J126"/>
  <c r="G126"/>
  <c r="D126"/>
  <c r="P125"/>
  <c r="M125"/>
  <c r="J125"/>
  <c r="G125"/>
  <c r="D125"/>
  <c r="P124"/>
  <c r="M124"/>
  <c r="J124"/>
  <c r="G124"/>
  <c r="D124"/>
  <c r="P123"/>
  <c r="M123"/>
  <c r="J123"/>
  <c r="G123"/>
  <c r="D123"/>
  <c r="P122"/>
  <c r="M122"/>
  <c r="J122"/>
  <c r="G122"/>
  <c r="D122"/>
  <c r="P121"/>
  <c r="M121"/>
  <c r="J121"/>
  <c r="G121"/>
  <c r="D121"/>
  <c r="P120"/>
  <c r="M120"/>
  <c r="J120"/>
  <c r="G120"/>
  <c r="D120"/>
  <c r="P119"/>
  <c r="M119"/>
  <c r="J119"/>
  <c r="G119"/>
  <c r="D119"/>
  <c r="P118"/>
  <c r="M118"/>
  <c r="J118"/>
  <c r="G118"/>
  <c r="D118"/>
  <c r="P117"/>
  <c r="M117"/>
  <c r="J117"/>
  <c r="G117"/>
  <c r="D117"/>
  <c r="P116"/>
  <c r="M116"/>
  <c r="J116"/>
  <c r="G116"/>
  <c r="D116"/>
  <c r="P115"/>
  <c r="M115"/>
  <c r="J115"/>
  <c r="G115"/>
  <c r="D115"/>
  <c r="P114"/>
  <c r="M114"/>
  <c r="J114"/>
  <c r="G114"/>
  <c r="D114"/>
  <c r="P113"/>
  <c r="M113"/>
  <c r="J113"/>
  <c r="G113"/>
  <c r="D113"/>
  <c r="P112"/>
  <c r="M112"/>
  <c r="J112"/>
  <c r="G112"/>
  <c r="D112"/>
  <c r="P111"/>
  <c r="M111"/>
  <c r="J111"/>
  <c r="G111"/>
  <c r="D111"/>
  <c r="P110"/>
  <c r="M110"/>
  <c r="J110"/>
  <c r="G110"/>
  <c r="D110"/>
  <c r="P109"/>
  <c r="M109"/>
  <c r="J109"/>
  <c r="G109"/>
  <c r="D109"/>
  <c r="P108"/>
  <c r="M108"/>
  <c r="J108"/>
  <c r="G108"/>
  <c r="D108"/>
  <c r="P107"/>
  <c r="M107"/>
  <c r="J107"/>
  <c r="G107"/>
  <c r="D107"/>
  <c r="P106"/>
  <c r="M106"/>
  <c r="J106"/>
  <c r="G106"/>
  <c r="D106"/>
  <c r="P105"/>
  <c r="M105"/>
  <c r="J105"/>
  <c r="G105"/>
  <c r="D105"/>
  <c r="P104"/>
  <c r="M104"/>
  <c r="J104"/>
  <c r="G104"/>
  <c r="D104"/>
  <c r="P103"/>
  <c r="M103"/>
  <c r="J103"/>
  <c r="G103"/>
  <c r="D103"/>
  <c r="P102"/>
  <c r="M102"/>
  <c r="J102"/>
  <c r="G102"/>
  <c r="D102"/>
  <c r="P101"/>
  <c r="M101"/>
  <c r="J101"/>
  <c r="G101"/>
  <c r="D101"/>
  <c r="P100"/>
  <c r="M100"/>
  <c r="J100"/>
  <c r="G100"/>
  <c r="D100"/>
  <c r="P99"/>
  <c r="M99"/>
  <c r="J99"/>
  <c r="G99"/>
  <c r="D99"/>
  <c r="P98"/>
  <c r="M98"/>
  <c r="J98"/>
  <c r="G98"/>
  <c r="D98"/>
  <c r="P97"/>
  <c r="M97"/>
  <c r="J97"/>
  <c r="G97"/>
  <c r="D97"/>
  <c r="P96"/>
  <c r="M96"/>
  <c r="J96"/>
  <c r="G96"/>
  <c r="D96"/>
  <c r="P95"/>
  <c r="M95"/>
  <c r="J95"/>
  <c r="G95"/>
  <c r="D95"/>
  <c r="P94"/>
  <c r="M94"/>
  <c r="J94"/>
  <c r="G94"/>
  <c r="D94"/>
  <c r="P93"/>
  <c r="M93"/>
  <c r="J93"/>
  <c r="G93"/>
  <c r="D93"/>
  <c r="P92"/>
  <c r="M92"/>
  <c r="J92"/>
  <c r="G92"/>
  <c r="D92"/>
  <c r="P91"/>
  <c r="M91"/>
  <c r="J91"/>
  <c r="G91"/>
  <c r="D91"/>
  <c r="P90"/>
  <c r="M90"/>
  <c r="J90"/>
  <c r="G90"/>
  <c r="D90"/>
  <c r="P89"/>
  <c r="M89"/>
  <c r="J89"/>
  <c r="G89"/>
  <c r="D89"/>
  <c r="P88"/>
  <c r="M88"/>
  <c r="J88"/>
  <c r="G88"/>
  <c r="D88"/>
  <c r="P87"/>
  <c r="M87"/>
  <c r="J87"/>
  <c r="G87"/>
  <c r="D87"/>
  <c r="P86"/>
  <c r="M86"/>
  <c r="J86"/>
  <c r="G86"/>
  <c r="D86"/>
  <c r="P85"/>
  <c r="M85"/>
  <c r="J85"/>
  <c r="G85"/>
  <c r="D85"/>
  <c r="P84"/>
  <c r="M84"/>
  <c r="J84"/>
  <c r="G84"/>
  <c r="D84"/>
  <c r="P83"/>
  <c r="M83"/>
  <c r="J83"/>
  <c r="G83"/>
  <c r="D83"/>
  <c r="P82"/>
  <c r="M82"/>
  <c r="J82"/>
  <c r="G82"/>
  <c r="D82"/>
  <c r="P81"/>
  <c r="M81"/>
  <c r="J81"/>
  <c r="G81"/>
  <c r="D81"/>
  <c r="P80"/>
  <c r="M80"/>
  <c r="J80"/>
  <c r="G80"/>
  <c r="D80"/>
  <c r="P79"/>
  <c r="M79"/>
  <c r="J79"/>
  <c r="G79"/>
  <c r="D79"/>
  <c r="P78"/>
  <c r="M78"/>
  <c r="J78"/>
  <c r="G78"/>
  <c r="D78"/>
  <c r="P77"/>
  <c r="M77"/>
  <c r="J77"/>
  <c r="G77"/>
  <c r="D77"/>
  <c r="P76"/>
  <c r="M76"/>
  <c r="J76"/>
  <c r="G76"/>
  <c r="D76"/>
  <c r="P75"/>
  <c r="M75"/>
  <c r="J75"/>
  <c r="G75"/>
  <c r="D75"/>
  <c r="P74"/>
  <c r="M74"/>
  <c r="J74"/>
  <c r="G74"/>
  <c r="D74"/>
  <c r="P73"/>
  <c r="M73"/>
  <c r="J73"/>
  <c r="G73"/>
  <c r="D73"/>
  <c r="P72"/>
  <c r="M72"/>
  <c r="J72"/>
  <c r="G72"/>
  <c r="D72"/>
  <c r="P71"/>
  <c r="M71"/>
  <c r="J71"/>
  <c r="G71"/>
  <c r="D71"/>
  <c r="P70"/>
  <c r="M70"/>
  <c r="J70"/>
  <c r="G70"/>
  <c r="D70"/>
  <c r="P69"/>
  <c r="M69"/>
  <c r="J69"/>
  <c r="G69"/>
  <c r="D69"/>
  <c r="P68"/>
  <c r="M68"/>
  <c r="J68"/>
  <c r="G68"/>
  <c r="D68"/>
  <c r="P67"/>
  <c r="M67"/>
  <c r="J67"/>
  <c r="G67"/>
  <c r="D67"/>
  <c r="P66"/>
  <c r="M66"/>
  <c r="J66"/>
  <c r="G66"/>
  <c r="D66"/>
  <c r="P65"/>
  <c r="M65"/>
  <c r="J65"/>
  <c r="G65"/>
  <c r="D65"/>
  <c r="P64"/>
  <c r="M64"/>
  <c r="J64"/>
  <c r="G64"/>
  <c r="D64"/>
  <c r="P63"/>
  <c r="M63"/>
  <c r="J63"/>
  <c r="G63"/>
  <c r="D63"/>
  <c r="P62"/>
  <c r="M62"/>
  <c r="J62"/>
  <c r="G62"/>
  <c r="D62"/>
  <c r="P61"/>
  <c r="M61"/>
  <c r="J61"/>
  <c r="G61"/>
  <c r="D61"/>
  <c r="P60"/>
  <c r="M60"/>
  <c r="J60"/>
  <c r="G60"/>
  <c r="D60"/>
  <c r="P59"/>
  <c r="M59"/>
  <c r="J59"/>
  <c r="G59"/>
  <c r="D59"/>
  <c r="P58"/>
  <c r="M58"/>
  <c r="J58"/>
  <c r="G58"/>
  <c r="D58"/>
  <c r="P57"/>
  <c r="M57"/>
  <c r="J57"/>
  <c r="G57"/>
  <c r="D57"/>
  <c r="P56"/>
  <c r="M56"/>
  <c r="J56"/>
  <c r="G56"/>
  <c r="D56"/>
  <c r="P55"/>
  <c r="M55"/>
  <c r="J55"/>
  <c r="G55"/>
  <c r="D55"/>
  <c r="P54"/>
  <c r="M54"/>
  <c r="J54"/>
  <c r="G54"/>
  <c r="D54"/>
  <c r="P53"/>
  <c r="M53"/>
  <c r="J53"/>
  <c r="G53"/>
  <c r="D53"/>
  <c r="P52"/>
  <c r="M52"/>
  <c r="J52"/>
  <c r="G52"/>
  <c r="D52"/>
  <c r="P51"/>
  <c r="M51"/>
  <c r="J51"/>
  <c r="G51"/>
  <c r="D51"/>
  <c r="P50"/>
  <c r="M50"/>
  <c r="J50"/>
  <c r="G50"/>
  <c r="D50"/>
  <c r="P49"/>
  <c r="M49"/>
  <c r="J49"/>
  <c r="G49"/>
  <c r="D49"/>
  <c r="P48"/>
  <c r="M48"/>
  <c r="J48"/>
  <c r="G48"/>
  <c r="D48"/>
  <c r="P47"/>
  <c r="M47"/>
  <c r="J47"/>
  <c r="G47"/>
  <c r="D47"/>
  <c r="P46"/>
  <c r="M46"/>
  <c r="J46"/>
  <c r="G46"/>
  <c r="D46"/>
  <c r="P45"/>
  <c r="M45"/>
  <c r="J45"/>
  <c r="G45"/>
  <c r="D45"/>
  <c r="P44"/>
  <c r="M44"/>
  <c r="J44"/>
  <c r="G44"/>
  <c r="D44"/>
  <c r="P43"/>
  <c r="M43"/>
  <c r="J43"/>
  <c r="G43"/>
  <c r="D43"/>
  <c r="P42"/>
  <c r="M42"/>
  <c r="J42"/>
  <c r="G42"/>
  <c r="D42"/>
  <c r="P41"/>
  <c r="M41"/>
  <c r="J41"/>
  <c r="G41"/>
  <c r="D41"/>
  <c r="P40"/>
  <c r="M40"/>
  <c r="J40"/>
  <c r="G40"/>
  <c r="D40"/>
  <c r="P39"/>
  <c r="M39"/>
  <c r="J39"/>
  <c r="G39"/>
  <c r="D39"/>
  <c r="P38"/>
  <c r="M38"/>
  <c r="J38"/>
  <c r="G38"/>
  <c r="D38"/>
  <c r="P37"/>
  <c r="M37"/>
  <c r="J37"/>
  <c r="G37"/>
  <c r="D37"/>
  <c r="P36"/>
  <c r="M36"/>
  <c r="J36"/>
  <c r="G36"/>
  <c r="D36"/>
  <c r="P35"/>
  <c r="M35"/>
  <c r="J35"/>
  <c r="G35"/>
  <c r="D35"/>
  <c r="P34"/>
  <c r="M34"/>
  <c r="J34"/>
  <c r="G34"/>
  <c r="D34"/>
  <c r="P33"/>
  <c r="M33"/>
  <c r="J33"/>
  <c r="G33"/>
  <c r="D33"/>
  <c r="P32"/>
  <c r="M32"/>
  <c r="J32"/>
  <c r="G32"/>
  <c r="D32"/>
  <c r="P31"/>
  <c r="M31"/>
  <c r="J31"/>
  <c r="G31"/>
  <c r="D31"/>
  <c r="P30"/>
  <c r="M30"/>
  <c r="J30"/>
  <c r="G30"/>
  <c r="D30"/>
  <c r="P29"/>
  <c r="M29"/>
  <c r="J29"/>
  <c r="G29"/>
  <c r="D29"/>
  <c r="P28"/>
  <c r="M28"/>
  <c r="J28"/>
  <c r="G28"/>
  <c r="D28"/>
  <c r="P27"/>
  <c r="M27"/>
  <c r="J27"/>
  <c r="G27"/>
  <c r="D27"/>
  <c r="P26"/>
  <c r="M26"/>
  <c r="J26"/>
  <c r="G26"/>
  <c r="D26"/>
  <c r="P25"/>
  <c r="M25"/>
  <c r="J25"/>
  <c r="G25"/>
  <c r="D25"/>
  <c r="P24"/>
  <c r="M24"/>
  <c r="J24"/>
  <c r="G24"/>
  <c r="D24"/>
  <c r="P23"/>
  <c r="M23"/>
  <c r="J23"/>
  <c r="G23"/>
  <c r="D23"/>
  <c r="P22"/>
  <c r="M22"/>
  <c r="J22"/>
  <c r="G22"/>
  <c r="D22"/>
  <c r="P21"/>
  <c r="M21"/>
  <c r="J21"/>
  <c r="G21"/>
  <c r="D21"/>
  <c r="P20"/>
  <c r="M20"/>
  <c r="J20"/>
  <c r="G20"/>
  <c r="D20"/>
  <c r="P19"/>
  <c r="M19"/>
  <c r="J19"/>
  <c r="G19"/>
  <c r="D19"/>
  <c r="P18"/>
  <c r="M18"/>
  <c r="J18"/>
  <c r="G18"/>
  <c r="D18"/>
  <c r="P17"/>
  <c r="M17"/>
  <c r="J17"/>
  <c r="G17"/>
  <c r="D17"/>
  <c r="P16"/>
  <c r="M16"/>
  <c r="J16"/>
  <c r="G16"/>
  <c r="D16"/>
  <c r="P15"/>
  <c r="M15"/>
  <c r="J15"/>
  <c r="G15"/>
  <c r="D15"/>
  <c r="P14"/>
  <c r="M14"/>
  <c r="J14"/>
  <c r="G14"/>
  <c r="D14"/>
  <c r="P13"/>
  <c r="M13"/>
  <c r="J13"/>
  <c r="G13"/>
  <c r="D13"/>
  <c r="P12"/>
  <c r="M12"/>
  <c r="J12"/>
  <c r="G12"/>
  <c r="D12"/>
  <c r="P11"/>
  <c r="M11"/>
  <c r="J11"/>
  <c r="G11"/>
  <c r="D11"/>
  <c r="P10"/>
  <c r="M10"/>
  <c r="J10"/>
  <c r="G10"/>
  <c r="D10"/>
  <c r="P9"/>
  <c r="M9"/>
  <c r="J9"/>
  <c r="G9"/>
  <c r="D9"/>
  <c r="P8"/>
  <c r="M8"/>
  <c r="J8"/>
  <c r="G8"/>
  <c r="D8"/>
  <c r="P7"/>
  <c r="M7"/>
  <c r="J7"/>
  <c r="G7"/>
  <c r="D7"/>
  <c r="P6"/>
  <c r="M6"/>
  <c r="J6"/>
  <c r="G6"/>
  <c r="D6"/>
  <c r="P5"/>
  <c r="P157" s="1"/>
  <c r="M5"/>
  <c r="M157" s="1"/>
  <c r="J5"/>
  <c r="J157" s="1"/>
  <c r="G5"/>
  <c r="G157" s="1"/>
  <c r="D5"/>
  <c r="D157" s="1"/>
  <c r="AB34" i="22"/>
  <c r="AA34"/>
  <c r="Z34"/>
  <c r="X34"/>
  <c r="W34"/>
  <c r="U34"/>
  <c r="T34"/>
  <c r="R34"/>
  <c r="Q34"/>
  <c r="O34"/>
  <c r="N34"/>
  <c r="L34"/>
  <c r="K34"/>
  <c r="I34"/>
  <c r="H34"/>
  <c r="F34"/>
  <c r="E34"/>
  <c r="C34"/>
  <c r="B34"/>
  <c r="Y33"/>
  <c r="V33"/>
  <c r="S33"/>
  <c r="P33"/>
  <c r="M33"/>
  <c r="J33"/>
  <c r="G33"/>
  <c r="D33"/>
  <c r="Y32"/>
  <c r="V32"/>
  <c r="S32"/>
  <c r="P32"/>
  <c r="M32"/>
  <c r="J32"/>
  <c r="G32"/>
  <c r="D32"/>
  <c r="Y31"/>
  <c r="V31"/>
  <c r="S31"/>
  <c r="P31"/>
  <c r="M31"/>
  <c r="J31"/>
  <c r="G31"/>
  <c r="D31"/>
  <c r="Y30"/>
  <c r="V30"/>
  <c r="S30"/>
  <c r="P30"/>
  <c r="M30"/>
  <c r="J30"/>
  <c r="G30"/>
  <c r="D30"/>
  <c r="Y29"/>
  <c r="V29"/>
  <c r="S29"/>
  <c r="P29"/>
  <c r="M29"/>
  <c r="J29"/>
  <c r="G29"/>
  <c r="D29"/>
  <c r="Y28"/>
  <c r="V28"/>
  <c r="S28"/>
  <c r="P28"/>
  <c r="M28"/>
  <c r="J28"/>
  <c r="G28"/>
  <c r="D28"/>
  <c r="Y27"/>
  <c r="V27"/>
  <c r="S27"/>
  <c r="P27"/>
  <c r="M27"/>
  <c r="J27"/>
  <c r="G27"/>
  <c r="D27"/>
  <c r="Y26"/>
  <c r="V26"/>
  <c r="S26"/>
  <c r="P26"/>
  <c r="M26"/>
  <c r="J26"/>
  <c r="G26"/>
  <c r="D26"/>
  <c r="Y25"/>
  <c r="V25"/>
  <c r="S25"/>
  <c r="P25"/>
  <c r="M25"/>
  <c r="J25"/>
  <c r="G25"/>
  <c r="D25"/>
  <c r="Y24"/>
  <c r="V24"/>
  <c r="S24"/>
  <c r="P24"/>
  <c r="M24"/>
  <c r="J24"/>
  <c r="G24"/>
  <c r="D24"/>
  <c r="Y23"/>
  <c r="V23"/>
  <c r="S23"/>
  <c r="P23"/>
  <c r="M23"/>
  <c r="J23"/>
  <c r="G23"/>
  <c r="D23"/>
  <c r="Y22"/>
  <c r="V22"/>
  <c r="S22"/>
  <c r="P22"/>
  <c r="M22"/>
  <c r="J22"/>
  <c r="G22"/>
  <c r="D22"/>
  <c r="Y21"/>
  <c r="V21"/>
  <c r="S21"/>
  <c r="P21"/>
  <c r="M21"/>
  <c r="J21"/>
  <c r="G21"/>
  <c r="D21"/>
  <c r="Y20"/>
  <c r="V20"/>
  <c r="S20"/>
  <c r="P20"/>
  <c r="M20"/>
  <c r="J20"/>
  <c r="G20"/>
  <c r="D20"/>
  <c r="Y19"/>
  <c r="V19"/>
  <c r="S19"/>
  <c r="P19"/>
  <c r="M19"/>
  <c r="J19"/>
  <c r="G19"/>
  <c r="D19"/>
  <c r="Y18"/>
  <c r="V18"/>
  <c r="S18"/>
  <c r="P18"/>
  <c r="M18"/>
  <c r="J18"/>
  <c r="G18"/>
  <c r="D18"/>
  <c r="Y17"/>
  <c r="V17"/>
  <c r="S17"/>
  <c r="P17"/>
  <c r="M17"/>
  <c r="J17"/>
  <c r="G17"/>
  <c r="D17"/>
  <c r="Y16"/>
  <c r="V16"/>
  <c r="S16"/>
  <c r="P16"/>
  <c r="M16"/>
  <c r="J16"/>
  <c r="G16"/>
  <c r="D16"/>
  <c r="Y15"/>
  <c r="V15"/>
  <c r="S15"/>
  <c r="P15"/>
  <c r="M15"/>
  <c r="J15"/>
  <c r="G15"/>
  <c r="D15"/>
  <c r="Y14"/>
  <c r="V14"/>
  <c r="S14"/>
  <c r="P14"/>
  <c r="M14"/>
  <c r="J14"/>
  <c r="G14"/>
  <c r="D14"/>
  <c r="Y13"/>
  <c r="V13"/>
  <c r="S13"/>
  <c r="P13"/>
  <c r="M13"/>
  <c r="J13"/>
  <c r="G13"/>
  <c r="D13"/>
  <c r="Y12"/>
  <c r="V12"/>
  <c r="S12"/>
  <c r="P12"/>
  <c r="M12"/>
  <c r="J12"/>
  <c r="G12"/>
  <c r="D12"/>
  <c r="Y11"/>
  <c r="V11"/>
  <c r="S11"/>
  <c r="P11"/>
  <c r="M11"/>
  <c r="J11"/>
  <c r="G11"/>
  <c r="D11"/>
  <c r="Y10"/>
  <c r="V10"/>
  <c r="S10"/>
  <c r="P10"/>
  <c r="M10"/>
  <c r="J10"/>
  <c r="G10"/>
  <c r="D10"/>
  <c r="Y9"/>
  <c r="V9"/>
  <c r="S9"/>
  <c r="P9"/>
  <c r="M9"/>
  <c r="J9"/>
  <c r="G9"/>
  <c r="D9"/>
  <c r="Y8"/>
  <c r="V8"/>
  <c r="S8"/>
  <c r="P8"/>
  <c r="M8"/>
  <c r="J8"/>
  <c r="G8"/>
  <c r="D8"/>
  <c r="Y7"/>
  <c r="V7"/>
  <c r="S7"/>
  <c r="P7"/>
  <c r="M7"/>
  <c r="J7"/>
  <c r="G7"/>
  <c r="D7"/>
  <c r="Y6"/>
  <c r="V6"/>
  <c r="S6"/>
  <c r="P6"/>
  <c r="M6"/>
  <c r="J6"/>
  <c r="G6"/>
  <c r="D6"/>
  <c r="Y5"/>
  <c r="Y34" s="1"/>
  <c r="V5"/>
  <c r="V34" s="1"/>
  <c r="S5"/>
  <c r="S34" s="1"/>
  <c r="P5"/>
  <c r="P34" s="1"/>
  <c r="M5"/>
  <c r="M34" s="1"/>
  <c r="J5"/>
  <c r="J34" s="1"/>
  <c r="G5"/>
  <c r="G34" s="1"/>
  <c r="D5"/>
  <c r="D34" s="1"/>
  <c r="D40" i="21"/>
  <c r="AA16" i="25" l="1"/>
  <c r="AC16" s="1"/>
  <c r="AD16" s="1"/>
  <c r="C40"/>
  <c r="C42" s="1"/>
  <c r="AA40"/>
  <c r="AA42" s="1"/>
  <c r="E5"/>
  <c r="K5"/>
  <c r="K40" s="1"/>
  <c r="K42" s="1"/>
  <c r="Q5"/>
  <c r="Q40" s="1"/>
  <c r="Q42" s="1"/>
  <c r="W5"/>
  <c r="W40" s="1"/>
  <c r="W42" s="1"/>
  <c r="E7"/>
  <c r="E9"/>
  <c r="E11"/>
  <c r="E13"/>
  <c r="E15"/>
  <c r="E17"/>
  <c r="E19"/>
  <c r="E21"/>
  <c r="E23"/>
  <c r="E25"/>
  <c r="E27"/>
  <c r="E29"/>
  <c r="E31"/>
  <c r="E33"/>
  <c r="E35"/>
  <c r="E37"/>
  <c r="E39"/>
  <c r="H5"/>
  <c r="H40" s="1"/>
  <c r="H42" s="1"/>
  <c r="N5"/>
  <c r="N40" s="1"/>
  <c r="N42" s="1"/>
  <c r="T5"/>
  <c r="T40" s="1"/>
  <c r="T42" s="1"/>
  <c r="Z5"/>
  <c r="Z40" s="1"/>
  <c r="Z42" s="1"/>
  <c r="AB5"/>
  <c r="AB40" s="1"/>
  <c r="AB42" s="1"/>
  <c r="E6"/>
  <c r="E8"/>
  <c r="E10"/>
  <c r="E12"/>
  <c r="E14"/>
  <c r="E16"/>
  <c r="E18"/>
  <c r="E20"/>
  <c r="E22"/>
  <c r="E24"/>
  <c r="E26"/>
  <c r="E28"/>
  <c r="E30"/>
  <c r="E32"/>
  <c r="E34"/>
  <c r="E36"/>
  <c r="E38"/>
  <c r="E5" i="21"/>
  <c r="E6"/>
  <c r="K6"/>
  <c r="E7"/>
  <c r="K7"/>
  <c r="E8"/>
  <c r="K8"/>
  <c r="E9"/>
  <c r="K9"/>
  <c r="E10"/>
  <c r="K10"/>
  <c r="E11"/>
  <c r="K11"/>
  <c r="E12"/>
  <c r="K12"/>
  <c r="E13"/>
  <c r="K13"/>
  <c r="E14"/>
  <c r="K14"/>
  <c r="E15"/>
  <c r="K15"/>
  <c r="E16"/>
  <c r="K16"/>
  <c r="E17"/>
  <c r="K17"/>
  <c r="E18"/>
  <c r="K18"/>
  <c r="E19"/>
  <c r="K19"/>
  <c r="E20"/>
  <c r="K20"/>
  <c r="E21"/>
  <c r="K21"/>
  <c r="E22"/>
  <c r="K22"/>
  <c r="E24"/>
  <c r="K24"/>
  <c r="E25"/>
  <c r="K25"/>
  <c r="E26"/>
  <c r="K26"/>
  <c r="E27"/>
  <c r="K27"/>
  <c r="E28"/>
  <c r="K28"/>
  <c r="E29"/>
  <c r="K29"/>
  <c r="E30"/>
  <c r="K30"/>
  <c r="E31"/>
  <c r="K31"/>
  <c r="E32"/>
  <c r="K32"/>
  <c r="E33"/>
  <c r="K33"/>
  <c r="E34"/>
  <c r="K34"/>
  <c r="E35"/>
  <c r="K35"/>
  <c r="E36"/>
  <c r="K36"/>
  <c r="E37"/>
  <c r="K37"/>
  <c r="E38"/>
  <c r="K38"/>
  <c r="E39"/>
  <c r="K39"/>
  <c r="C40"/>
  <c r="J40"/>
  <c r="H6"/>
  <c r="H7"/>
  <c r="H8"/>
  <c r="H10"/>
  <c r="H11"/>
  <c r="H12"/>
  <c r="H14"/>
  <c r="H15"/>
  <c r="H16"/>
  <c r="H18"/>
  <c r="H19"/>
  <c r="H20"/>
  <c r="H21"/>
  <c r="H22"/>
  <c r="H24"/>
  <c r="H25"/>
  <c r="H26"/>
  <c r="H28"/>
  <c r="H29"/>
  <c r="H30"/>
  <c r="H32"/>
  <c r="H33"/>
  <c r="H34"/>
  <c r="H36"/>
  <c r="H37"/>
  <c r="H38"/>
  <c r="D39" i="20"/>
  <c r="M39" s="1"/>
  <c r="C39"/>
  <c r="I39" s="1"/>
  <c r="D38"/>
  <c r="M38" s="1"/>
  <c r="C38"/>
  <c r="I38" s="1"/>
  <c r="D37"/>
  <c r="M37" s="1"/>
  <c r="C37"/>
  <c r="I37" s="1"/>
  <c r="D36"/>
  <c r="M36" s="1"/>
  <c r="C36"/>
  <c r="I36" s="1"/>
  <c r="D35"/>
  <c r="M35" s="1"/>
  <c r="C35"/>
  <c r="I35" s="1"/>
  <c r="D34"/>
  <c r="M34" s="1"/>
  <c r="C34"/>
  <c r="I34" s="1"/>
  <c r="L33"/>
  <c r="D33"/>
  <c r="M33" s="1"/>
  <c r="C33"/>
  <c r="I33" s="1"/>
  <c r="L32"/>
  <c r="D32"/>
  <c r="M32" s="1"/>
  <c r="C32"/>
  <c r="I32" s="1"/>
  <c r="L31"/>
  <c r="D31"/>
  <c r="M31" s="1"/>
  <c r="C31"/>
  <c r="I31" s="1"/>
  <c r="L30"/>
  <c r="D30"/>
  <c r="M30" s="1"/>
  <c r="C30"/>
  <c r="I30" s="1"/>
  <c r="L29"/>
  <c r="D29"/>
  <c r="M29" s="1"/>
  <c r="C29"/>
  <c r="I29" s="1"/>
  <c r="L28"/>
  <c r="D28"/>
  <c r="M28" s="1"/>
  <c r="C28"/>
  <c r="I28" s="1"/>
  <c r="L27"/>
  <c r="D27"/>
  <c r="M27" s="1"/>
  <c r="C27"/>
  <c r="I27" s="1"/>
  <c r="L26"/>
  <c r="D26"/>
  <c r="M26" s="1"/>
  <c r="C26"/>
  <c r="I26" s="1"/>
  <c r="L25"/>
  <c r="D25"/>
  <c r="M25" s="1"/>
  <c r="C25"/>
  <c r="I25" s="1"/>
  <c r="L24"/>
  <c r="D24"/>
  <c r="M24" s="1"/>
  <c r="C24"/>
  <c r="I24" s="1"/>
  <c r="L23"/>
  <c r="D23"/>
  <c r="M23" s="1"/>
  <c r="C23"/>
  <c r="I23" s="1"/>
  <c r="L22"/>
  <c r="D22"/>
  <c r="M22" s="1"/>
  <c r="C22"/>
  <c r="I22" s="1"/>
  <c r="L21"/>
  <c r="D21"/>
  <c r="M21" s="1"/>
  <c r="C21"/>
  <c r="I21" s="1"/>
  <c r="L20"/>
  <c r="D20"/>
  <c r="M20" s="1"/>
  <c r="C20"/>
  <c r="I20" s="1"/>
  <c r="L19"/>
  <c r="D19"/>
  <c r="M19" s="1"/>
  <c r="C19"/>
  <c r="I19" s="1"/>
  <c r="L18"/>
  <c r="D18"/>
  <c r="M18" s="1"/>
  <c r="C18"/>
  <c r="I18" s="1"/>
  <c r="L17"/>
  <c r="D17"/>
  <c r="M17" s="1"/>
  <c r="C17"/>
  <c r="I17" s="1"/>
  <c r="L16"/>
  <c r="D16"/>
  <c r="M16" s="1"/>
  <c r="C16"/>
  <c r="I16" s="1"/>
  <c r="L15"/>
  <c r="D15"/>
  <c r="M15" s="1"/>
  <c r="C15"/>
  <c r="I15" s="1"/>
  <c r="L14"/>
  <c r="D14"/>
  <c r="M14" s="1"/>
  <c r="C14"/>
  <c r="I14" s="1"/>
  <c r="L13"/>
  <c r="D13"/>
  <c r="M13" s="1"/>
  <c r="C13"/>
  <c r="I13" s="1"/>
  <c r="L12"/>
  <c r="D12"/>
  <c r="M12" s="1"/>
  <c r="C12"/>
  <c r="I12" s="1"/>
  <c r="L11"/>
  <c r="D11"/>
  <c r="M11" s="1"/>
  <c r="C11"/>
  <c r="I11" s="1"/>
  <c r="L10"/>
  <c r="D10"/>
  <c r="M10" s="1"/>
  <c r="C10"/>
  <c r="I10" s="1"/>
  <c r="L9"/>
  <c r="D9"/>
  <c r="M9" s="1"/>
  <c r="C9"/>
  <c r="I9" s="1"/>
  <c r="L8"/>
  <c r="D8"/>
  <c r="M8" s="1"/>
  <c r="C8"/>
  <c r="I8" s="1"/>
  <c r="L7"/>
  <c r="D7"/>
  <c r="M7" s="1"/>
  <c r="C7"/>
  <c r="I7" s="1"/>
  <c r="L6"/>
  <c r="D6"/>
  <c r="M6" s="1"/>
  <c r="C6"/>
  <c r="I6" s="1"/>
  <c r="L5"/>
  <c r="D5"/>
  <c r="M5" s="1"/>
  <c r="C5"/>
  <c r="C40" s="1"/>
  <c r="L34" l="1"/>
  <c r="L35"/>
  <c r="L36"/>
  <c r="M40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E40" i="25"/>
  <c r="E42" s="1"/>
  <c r="AC5"/>
  <c r="H39" i="21"/>
  <c r="H35"/>
  <c r="H31"/>
  <c r="H27"/>
  <c r="H17"/>
  <c r="H13"/>
  <c r="H9"/>
  <c r="G40"/>
  <c r="E40"/>
  <c r="C41" s="1"/>
  <c r="F40"/>
  <c r="H5"/>
  <c r="H40" s="1"/>
  <c r="I40"/>
  <c r="K5"/>
  <c r="K40" s="1"/>
  <c r="N5" i="20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J5"/>
  <c r="J6"/>
  <c r="K6" s="1"/>
  <c r="J7"/>
  <c r="K7" s="1"/>
  <c r="J10"/>
  <c r="K10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L37"/>
  <c r="N37" s="1"/>
  <c r="F38"/>
  <c r="J38"/>
  <c r="K38" s="1"/>
  <c r="L38"/>
  <c r="N38" s="1"/>
  <c r="F39"/>
  <c r="J39"/>
  <c r="K39" s="1"/>
  <c r="L39"/>
  <c r="N39" s="1"/>
  <c r="D40"/>
  <c r="J8"/>
  <c r="K8" s="1"/>
  <c r="J9"/>
  <c r="K9" s="1"/>
  <c r="J11"/>
  <c r="K11" s="1"/>
  <c r="E5"/>
  <c r="G5"/>
  <c r="I5"/>
  <c r="E6"/>
  <c r="G6"/>
  <c r="H6" s="1"/>
  <c r="E7"/>
  <c r="G7"/>
  <c r="H7" s="1"/>
  <c r="E8"/>
  <c r="G8"/>
  <c r="H8" s="1"/>
  <c r="E9"/>
  <c r="G9"/>
  <c r="H9" s="1"/>
  <c r="E10"/>
  <c r="G10"/>
  <c r="H10" s="1"/>
  <c r="E11"/>
  <c r="G11"/>
  <c r="H11" s="1"/>
  <c r="E12"/>
  <c r="G12"/>
  <c r="H12" s="1"/>
  <c r="E13"/>
  <c r="G13"/>
  <c r="H13" s="1"/>
  <c r="E14"/>
  <c r="G14"/>
  <c r="H14" s="1"/>
  <c r="E15"/>
  <c r="G15"/>
  <c r="H15" s="1"/>
  <c r="E16"/>
  <c r="G16"/>
  <c r="H16" s="1"/>
  <c r="E17"/>
  <c r="G17"/>
  <c r="H17" s="1"/>
  <c r="E18"/>
  <c r="G18"/>
  <c r="H18" s="1"/>
  <c r="E19"/>
  <c r="G19"/>
  <c r="H19" s="1"/>
  <c r="E20"/>
  <c r="G20"/>
  <c r="H20" s="1"/>
  <c r="E21"/>
  <c r="G21"/>
  <c r="H21" s="1"/>
  <c r="E22"/>
  <c r="G22"/>
  <c r="H22" s="1"/>
  <c r="E23"/>
  <c r="G23"/>
  <c r="H23" s="1"/>
  <c r="E24"/>
  <c r="G24"/>
  <c r="H24" s="1"/>
  <c r="E25"/>
  <c r="G25"/>
  <c r="H25" s="1"/>
  <c r="E26"/>
  <c r="G26"/>
  <c r="H26" s="1"/>
  <c r="E27"/>
  <c r="G27"/>
  <c r="H27" s="1"/>
  <c r="E28"/>
  <c r="G28"/>
  <c r="H28" s="1"/>
  <c r="E29"/>
  <c r="G29"/>
  <c r="H29" s="1"/>
  <c r="E30"/>
  <c r="G30"/>
  <c r="H30" s="1"/>
  <c r="E31"/>
  <c r="G31"/>
  <c r="H31" s="1"/>
  <c r="E32"/>
  <c r="G32"/>
  <c r="H32" s="1"/>
  <c r="E33"/>
  <c r="G33"/>
  <c r="H33" s="1"/>
  <c r="E34"/>
  <c r="G34"/>
  <c r="H34" s="1"/>
  <c r="E35"/>
  <c r="G35"/>
  <c r="H35" s="1"/>
  <c r="E36"/>
  <c r="G36"/>
  <c r="H36" s="1"/>
  <c r="E37"/>
  <c r="G37"/>
  <c r="H37" s="1"/>
  <c r="E38"/>
  <c r="G38"/>
  <c r="E39"/>
  <c r="G39"/>
  <c r="AC40" i="25" l="1"/>
  <c r="AD5"/>
  <c r="I41" i="21"/>
  <c r="F41"/>
  <c r="F40" i="20"/>
  <c r="I40"/>
  <c r="K5"/>
  <c r="K40" s="1"/>
  <c r="E40"/>
  <c r="C41" s="1"/>
  <c r="L40"/>
  <c r="H39"/>
  <c r="J40"/>
  <c r="G40"/>
  <c r="H38"/>
  <c r="H5"/>
  <c r="N40"/>
  <c r="I41" l="1"/>
  <c r="AC42" i="25"/>
  <c r="AD42"/>
  <c r="AD40"/>
  <c r="AE5"/>
  <c r="N41" i="20"/>
  <c r="L41"/>
  <c r="K41"/>
  <c r="F41"/>
  <c r="H40"/>
  <c r="H41" s="1"/>
  <c r="AE40" i="25" l="1"/>
  <c r="AE7"/>
  <c r="AE9"/>
  <c r="AE11"/>
  <c r="AE13"/>
  <c r="AE15"/>
  <c r="AE18"/>
  <c r="AE20"/>
  <c r="AE22"/>
  <c r="AE24"/>
  <c r="AE26"/>
  <c r="AE28"/>
  <c r="AE30"/>
  <c r="AE32"/>
  <c r="AE34"/>
  <c r="AE36"/>
  <c r="AE38"/>
  <c r="AE6"/>
  <c r="AE8"/>
  <c r="AE10"/>
  <c r="AE12"/>
  <c r="AE14"/>
  <c r="AE17"/>
  <c r="AE19"/>
  <c r="AE21"/>
  <c r="AE23"/>
  <c r="AE25"/>
  <c r="AE27"/>
  <c r="AE29"/>
  <c r="AE31"/>
  <c r="AE33"/>
  <c r="AE35"/>
  <c r="AE37"/>
  <c r="AE39"/>
  <c r="AE16"/>
  <c r="AD5" i="13"/>
  <c r="AD6"/>
  <c r="AD7"/>
  <c r="AD8"/>
  <c r="AD9"/>
  <c r="AD10"/>
  <c r="AD11"/>
  <c r="AD12"/>
  <c r="AD13"/>
  <c r="AD14"/>
  <c r="AD15"/>
  <c r="AD16"/>
  <c r="AD17"/>
  <c r="AD18"/>
  <c r="AD19"/>
  <c r="AD20"/>
  <c r="AD21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"/>
  <c r="AD4"/>
  <c r="AG23"/>
  <c r="AF23"/>
  <c r="AG24"/>
  <c r="AF24"/>
  <c r="AB40"/>
  <c r="AA40"/>
  <c r="Y40"/>
  <c r="X40"/>
  <c r="V40"/>
  <c r="U40"/>
  <c r="S40"/>
  <c r="R40"/>
  <c r="P40"/>
  <c r="O40"/>
  <c r="M40"/>
  <c r="L40"/>
  <c r="J40"/>
  <c r="I40"/>
  <c r="G40"/>
  <c r="F40"/>
  <c r="D40"/>
  <c r="C40"/>
  <c r="K101" i="19"/>
  <c r="H101"/>
  <c r="E101"/>
  <c r="K100"/>
  <c r="H100"/>
  <c r="E100"/>
  <c r="K99"/>
  <c r="H99"/>
  <c r="E99"/>
  <c r="K98"/>
  <c r="H98"/>
  <c r="E98"/>
  <c r="K97"/>
  <c r="H97"/>
  <c r="E97"/>
  <c r="K96"/>
  <c r="H96"/>
  <c r="E96"/>
  <c r="K95"/>
  <c r="H95"/>
  <c r="E95"/>
  <c r="K94"/>
  <c r="H94"/>
  <c r="E94"/>
  <c r="K93"/>
  <c r="H93"/>
  <c r="E93"/>
  <c r="K92"/>
  <c r="H92"/>
  <c r="E92"/>
  <c r="K91"/>
  <c r="H91"/>
  <c r="E91"/>
  <c r="K90"/>
  <c r="H90"/>
  <c r="E90"/>
  <c r="K89"/>
  <c r="H89"/>
  <c r="E89"/>
  <c r="K88"/>
  <c r="H88"/>
  <c r="E88"/>
  <c r="K87"/>
  <c r="H87"/>
  <c r="E87"/>
  <c r="K86"/>
  <c r="H86"/>
  <c r="E86"/>
  <c r="K85"/>
  <c r="H85"/>
  <c r="E85"/>
  <c r="K84"/>
  <c r="H84"/>
  <c r="E84"/>
  <c r="K83"/>
  <c r="H83"/>
  <c r="E83"/>
  <c r="K82"/>
  <c r="H82"/>
  <c r="E82"/>
  <c r="K81"/>
  <c r="H81"/>
  <c r="E81"/>
  <c r="K80"/>
  <c r="H80"/>
  <c r="E80"/>
  <c r="K79"/>
  <c r="H79"/>
  <c r="E79"/>
  <c r="K78"/>
  <c r="H78"/>
  <c r="E78"/>
  <c r="K77"/>
  <c r="H77"/>
  <c r="E77"/>
  <c r="K76"/>
  <c r="H76"/>
  <c r="E76"/>
  <c r="K75"/>
  <c r="H75"/>
  <c r="E75"/>
  <c r="K74"/>
  <c r="H74"/>
  <c r="E74"/>
  <c r="K73"/>
  <c r="H73"/>
  <c r="E73"/>
  <c r="K72"/>
  <c r="H72"/>
  <c r="E72"/>
  <c r="K71"/>
  <c r="H71"/>
  <c r="E71"/>
  <c r="K70"/>
  <c r="H70"/>
  <c r="E70"/>
  <c r="K69"/>
  <c r="H69"/>
  <c r="E69"/>
  <c r="K68"/>
  <c r="H68"/>
  <c r="E68"/>
  <c r="K67"/>
  <c r="H67"/>
  <c r="E67"/>
  <c r="K66"/>
  <c r="H66"/>
  <c r="E66"/>
  <c r="K65"/>
  <c r="H65"/>
  <c r="E65"/>
  <c r="K64"/>
  <c r="H64"/>
  <c r="E64"/>
  <c r="K63"/>
  <c r="H63"/>
  <c r="E63"/>
  <c r="K62"/>
  <c r="H62"/>
  <c r="E62"/>
  <c r="K61"/>
  <c r="H61"/>
  <c r="E61"/>
  <c r="K60"/>
  <c r="H60"/>
  <c r="E60"/>
  <c r="K59"/>
  <c r="H59"/>
  <c r="E59"/>
  <c r="K58"/>
  <c r="H58"/>
  <c r="E58"/>
  <c r="K57"/>
  <c r="H57"/>
  <c r="E57"/>
  <c r="K56"/>
  <c r="H56"/>
  <c r="E56"/>
  <c r="K55"/>
  <c r="H55"/>
  <c r="E55"/>
  <c r="K54"/>
  <c r="H54"/>
  <c r="E54"/>
  <c r="K53"/>
  <c r="H53"/>
  <c r="E53"/>
  <c r="K52"/>
  <c r="H52"/>
  <c r="E52"/>
  <c r="K51"/>
  <c r="H51"/>
  <c r="E51"/>
  <c r="K50"/>
  <c r="H50"/>
  <c r="E50"/>
  <c r="K49"/>
  <c r="H49"/>
  <c r="E49"/>
  <c r="K48"/>
  <c r="H48"/>
  <c r="E48"/>
  <c r="K47"/>
  <c r="H47"/>
  <c r="E47"/>
  <c r="K46"/>
  <c r="H46"/>
  <c r="E46"/>
  <c r="K45"/>
  <c r="H45"/>
  <c r="E45"/>
  <c r="K44"/>
  <c r="H44"/>
  <c r="E44"/>
  <c r="K43"/>
  <c r="H43"/>
  <c r="E43"/>
  <c r="K42"/>
  <c r="H42"/>
  <c r="E42"/>
  <c r="K41"/>
  <c r="H41"/>
  <c r="E41"/>
  <c r="K40"/>
  <c r="H40"/>
  <c r="E40"/>
  <c r="K39"/>
  <c r="H39"/>
  <c r="E39"/>
  <c r="K38"/>
  <c r="H38"/>
  <c r="E38"/>
  <c r="K37"/>
  <c r="H37"/>
  <c r="E37"/>
  <c r="K36"/>
  <c r="H36"/>
  <c r="E36"/>
  <c r="K35"/>
  <c r="H35"/>
  <c r="E35"/>
  <c r="K34"/>
  <c r="H34"/>
  <c r="E34"/>
  <c r="K33"/>
  <c r="H33"/>
  <c r="E33"/>
  <c r="K32"/>
  <c r="H32"/>
  <c r="E32"/>
  <c r="K31"/>
  <c r="H31"/>
  <c r="E31"/>
  <c r="K30"/>
  <c r="H30"/>
  <c r="E30"/>
  <c r="K29"/>
  <c r="H29"/>
  <c r="E29"/>
  <c r="K28"/>
  <c r="H28"/>
  <c r="E28"/>
  <c r="K27"/>
  <c r="H27"/>
  <c r="E27"/>
  <c r="K26"/>
  <c r="H26"/>
  <c r="E26"/>
  <c r="K25"/>
  <c r="H25"/>
  <c r="E25"/>
  <c r="K24"/>
  <c r="H24"/>
  <c r="E24"/>
  <c r="K23"/>
  <c r="H23"/>
  <c r="E23"/>
  <c r="K22"/>
  <c r="H22"/>
  <c r="E22"/>
  <c r="K21"/>
  <c r="H21"/>
  <c r="E21"/>
  <c r="K20"/>
  <c r="H20"/>
  <c r="E20"/>
  <c r="K19"/>
  <c r="H19"/>
  <c r="E19"/>
  <c r="K18"/>
  <c r="H18"/>
  <c r="E18"/>
  <c r="K17"/>
  <c r="H17"/>
  <c r="E17"/>
  <c r="K16"/>
  <c r="H16"/>
  <c r="E16"/>
  <c r="K15"/>
  <c r="H15"/>
  <c r="E15"/>
  <c r="K14"/>
  <c r="H14"/>
  <c r="E14"/>
  <c r="K13"/>
  <c r="H13"/>
  <c r="E13"/>
  <c r="K12"/>
  <c r="H12"/>
  <c r="E12"/>
  <c r="K11"/>
  <c r="H11"/>
  <c r="E11"/>
  <c r="K10"/>
  <c r="H10"/>
  <c r="E10"/>
  <c r="K9"/>
  <c r="H9"/>
  <c r="E9"/>
  <c r="K8"/>
  <c r="H8"/>
  <c r="E8"/>
  <c r="K7"/>
  <c r="H7"/>
  <c r="E7"/>
  <c r="K6"/>
  <c r="H6"/>
  <c r="E6"/>
  <c r="K5"/>
  <c r="H5"/>
  <c r="E5"/>
  <c r="K4"/>
  <c r="H4"/>
  <c r="E4"/>
  <c r="D5" i="18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X41" i="17"/>
  <c r="W41"/>
  <c r="V41"/>
  <c r="U41"/>
  <c r="R41"/>
  <c r="Q41"/>
  <c r="P41"/>
  <c r="O41"/>
  <c r="L41"/>
  <c r="K41"/>
  <c r="J41"/>
  <c r="I41"/>
  <c r="F41"/>
  <c r="E41"/>
  <c r="D41"/>
  <c r="C41"/>
  <c r="AD40"/>
  <c r="AC40"/>
  <c r="AE40" s="1"/>
  <c r="AB40"/>
  <c r="AF40" s="1"/>
  <c r="AA40"/>
  <c r="Z40"/>
  <c r="Y40"/>
  <c r="T40"/>
  <c r="S40"/>
  <c r="N40"/>
  <c r="M40"/>
  <c r="H40"/>
  <c r="G40"/>
  <c r="AD39"/>
  <c r="AC39"/>
  <c r="AE39" s="1"/>
  <c r="AB39"/>
  <c r="AF39" s="1"/>
  <c r="AA39"/>
  <c r="Z39"/>
  <c r="Y39"/>
  <c r="T39"/>
  <c r="S39"/>
  <c r="N39"/>
  <c r="M39"/>
  <c r="H39"/>
  <c r="G39"/>
  <c r="AD38"/>
  <c r="AC38"/>
  <c r="AE38" s="1"/>
  <c r="AB38"/>
  <c r="AF38" s="1"/>
  <c r="AA38"/>
  <c r="Z38"/>
  <c r="Y38"/>
  <c r="T38"/>
  <c r="S38"/>
  <c r="N38"/>
  <c r="M38"/>
  <c r="H38"/>
  <c r="G38"/>
  <c r="AD37"/>
  <c r="AC37"/>
  <c r="AE37" s="1"/>
  <c r="AB37"/>
  <c r="AF37" s="1"/>
  <c r="AA37"/>
  <c r="Z37"/>
  <c r="Y37"/>
  <c r="T37"/>
  <c r="S37"/>
  <c r="N37"/>
  <c r="M37"/>
  <c r="H37"/>
  <c r="G37"/>
  <c r="AD36"/>
  <c r="AC36"/>
  <c r="AE36" s="1"/>
  <c r="AB36"/>
  <c r="AF36" s="1"/>
  <c r="AA36"/>
  <c r="Z36"/>
  <c r="Y36"/>
  <c r="T36"/>
  <c r="S36"/>
  <c r="N36"/>
  <c r="M36"/>
  <c r="H36"/>
  <c r="G36"/>
  <c r="AD35"/>
  <c r="AC35"/>
  <c r="AE35" s="1"/>
  <c r="AB35"/>
  <c r="AF35" s="1"/>
  <c r="AA35"/>
  <c r="Z35"/>
  <c r="Y35"/>
  <c r="T35"/>
  <c r="S35"/>
  <c r="N35"/>
  <c r="M35"/>
  <c r="H35"/>
  <c r="G35"/>
  <c r="AD34"/>
  <c r="AC34"/>
  <c r="AE34" s="1"/>
  <c r="AB34"/>
  <c r="AF34" s="1"/>
  <c r="AA34"/>
  <c r="Z34"/>
  <c r="Y34"/>
  <c r="T34"/>
  <c r="S34"/>
  <c r="N34"/>
  <c r="M34"/>
  <c r="H34"/>
  <c r="G34"/>
  <c r="AD33"/>
  <c r="AC33"/>
  <c r="AE33" s="1"/>
  <c r="AB33"/>
  <c r="AF33" s="1"/>
  <c r="AA33"/>
  <c r="Z33"/>
  <c r="Y33"/>
  <c r="T33"/>
  <c r="S33"/>
  <c r="N33"/>
  <c r="M33"/>
  <c r="H33"/>
  <c r="G33"/>
  <c r="AD32"/>
  <c r="AC32"/>
  <c r="AE32" s="1"/>
  <c r="AB32"/>
  <c r="AF32" s="1"/>
  <c r="AA32"/>
  <c r="Z32"/>
  <c r="Y32"/>
  <c r="T32"/>
  <c r="S32"/>
  <c r="N32"/>
  <c r="M32"/>
  <c r="H32"/>
  <c r="G32"/>
  <c r="AD31"/>
  <c r="AC31"/>
  <c r="AE31" s="1"/>
  <c r="AB31"/>
  <c r="AF31" s="1"/>
  <c r="AA31"/>
  <c r="Z31"/>
  <c r="Y31"/>
  <c r="T31"/>
  <c r="S31"/>
  <c r="N31"/>
  <c r="M31"/>
  <c r="H31"/>
  <c r="G31"/>
  <c r="AD30"/>
  <c r="AC30"/>
  <c r="AE30" s="1"/>
  <c r="AB30"/>
  <c r="AF30" s="1"/>
  <c r="AA30"/>
  <c r="Z30"/>
  <c r="Y30"/>
  <c r="T30"/>
  <c r="S30"/>
  <c r="N30"/>
  <c r="M30"/>
  <c r="H30"/>
  <c r="G30"/>
  <c r="AD29"/>
  <c r="AC29"/>
  <c r="AE29" s="1"/>
  <c r="AB29"/>
  <c r="AF29" s="1"/>
  <c r="AA29"/>
  <c r="Z29"/>
  <c r="Y29"/>
  <c r="T29"/>
  <c r="S29"/>
  <c r="N29"/>
  <c r="M29"/>
  <c r="H29"/>
  <c r="G29"/>
  <c r="AD28"/>
  <c r="AC28"/>
  <c r="AE28" s="1"/>
  <c r="AB28"/>
  <c r="AF28" s="1"/>
  <c r="AA28"/>
  <c r="Z28"/>
  <c r="Y28"/>
  <c r="T28"/>
  <c r="S28"/>
  <c r="N28"/>
  <c r="M28"/>
  <c r="H28"/>
  <c r="G28"/>
  <c r="AD27"/>
  <c r="AC27"/>
  <c r="AE27" s="1"/>
  <c r="AB27"/>
  <c r="AF27" s="1"/>
  <c r="AA27"/>
  <c r="Z27"/>
  <c r="Y27"/>
  <c r="T27"/>
  <c r="S27"/>
  <c r="N27"/>
  <c r="M27"/>
  <c r="H27"/>
  <c r="G27"/>
  <c r="AD26"/>
  <c r="AC26"/>
  <c r="AE26" s="1"/>
  <c r="AB26"/>
  <c r="AF26" s="1"/>
  <c r="AA26"/>
  <c r="Z26"/>
  <c r="Y26"/>
  <c r="T26"/>
  <c r="S26"/>
  <c r="N26"/>
  <c r="M26"/>
  <c r="H26"/>
  <c r="G26"/>
  <c r="AD25"/>
  <c r="AC25"/>
  <c r="AE25" s="1"/>
  <c r="AB25"/>
  <c r="AF25" s="1"/>
  <c r="AA25"/>
  <c r="Z25"/>
  <c r="Y25"/>
  <c r="T25"/>
  <c r="S25"/>
  <c r="N25"/>
  <c r="M25"/>
  <c r="H25"/>
  <c r="G25"/>
  <c r="AD24"/>
  <c r="AC24"/>
  <c r="AE24" s="1"/>
  <c r="AB24"/>
  <c r="AF24" s="1"/>
  <c r="AA24"/>
  <c r="Z24"/>
  <c r="Y24"/>
  <c r="T24"/>
  <c r="S24"/>
  <c r="N24"/>
  <c r="M24"/>
  <c r="H24"/>
  <c r="G24"/>
  <c r="AD23"/>
  <c r="AC23"/>
  <c r="AE23" s="1"/>
  <c r="AB23"/>
  <c r="AF23" s="1"/>
  <c r="AA23"/>
  <c r="Z23"/>
  <c r="Y23"/>
  <c r="T23"/>
  <c r="S23"/>
  <c r="N23"/>
  <c r="M23"/>
  <c r="H23"/>
  <c r="G23"/>
  <c r="AD22"/>
  <c r="AC22"/>
  <c r="AE22" s="1"/>
  <c r="AB22"/>
  <c r="AF22" s="1"/>
  <c r="AA22"/>
  <c r="Z22"/>
  <c r="Y22"/>
  <c r="T22"/>
  <c r="S22"/>
  <c r="N22"/>
  <c r="M22"/>
  <c r="H22"/>
  <c r="G22"/>
  <c r="AD21"/>
  <c r="AC21"/>
  <c r="AE21" s="1"/>
  <c r="AB21"/>
  <c r="AF21" s="1"/>
  <c r="AA21"/>
  <c r="Z21"/>
  <c r="Y21"/>
  <c r="T21"/>
  <c r="S21"/>
  <c r="N21"/>
  <c r="M21"/>
  <c r="H21"/>
  <c r="G21"/>
  <c r="AD20"/>
  <c r="AC20"/>
  <c r="AE20" s="1"/>
  <c r="AB20"/>
  <c r="AF20" s="1"/>
  <c r="AA20"/>
  <c r="Z20"/>
  <c r="Y20"/>
  <c r="T20"/>
  <c r="S20"/>
  <c r="N20"/>
  <c r="M20"/>
  <c r="H20"/>
  <c r="G20"/>
  <c r="AD19"/>
  <c r="AC19"/>
  <c r="AE19" s="1"/>
  <c r="AB19"/>
  <c r="AF19" s="1"/>
  <c r="AA19"/>
  <c r="Z19"/>
  <c r="Y19"/>
  <c r="T19"/>
  <c r="S19"/>
  <c r="N19"/>
  <c r="M19"/>
  <c r="H19"/>
  <c r="G19"/>
  <c r="AD18"/>
  <c r="AC18"/>
  <c r="AE18" s="1"/>
  <c r="AB18"/>
  <c r="AF18" s="1"/>
  <c r="AA18"/>
  <c r="Z18"/>
  <c r="Y18"/>
  <c r="T18"/>
  <c r="S18"/>
  <c r="N18"/>
  <c r="M18"/>
  <c r="H18"/>
  <c r="G18"/>
  <c r="AD17"/>
  <c r="AC17"/>
  <c r="AE17" s="1"/>
  <c r="AB17"/>
  <c r="AF17" s="1"/>
  <c r="AA17"/>
  <c r="Z17"/>
  <c r="Y17"/>
  <c r="T17"/>
  <c r="S17"/>
  <c r="N17"/>
  <c r="M17"/>
  <c r="H17"/>
  <c r="G17"/>
  <c r="AD16"/>
  <c r="AC16"/>
  <c r="AE16" s="1"/>
  <c r="AB16"/>
  <c r="AF16" s="1"/>
  <c r="AA16"/>
  <c r="Z16"/>
  <c r="Y16"/>
  <c r="T16"/>
  <c r="S16"/>
  <c r="N16"/>
  <c r="M16"/>
  <c r="H16"/>
  <c r="G16"/>
  <c r="AD15"/>
  <c r="AC15"/>
  <c r="AE15" s="1"/>
  <c r="AB15"/>
  <c r="AF15" s="1"/>
  <c r="AA15"/>
  <c r="Z15"/>
  <c r="Y15"/>
  <c r="T15"/>
  <c r="S15"/>
  <c r="N15"/>
  <c r="M15"/>
  <c r="H15"/>
  <c r="G15"/>
  <c r="AD14"/>
  <c r="AC14"/>
  <c r="AE14" s="1"/>
  <c r="AB14"/>
  <c r="AF14" s="1"/>
  <c r="AA14"/>
  <c r="Z14"/>
  <c r="Y14"/>
  <c r="T14"/>
  <c r="S14"/>
  <c r="N14"/>
  <c r="M14"/>
  <c r="H14"/>
  <c r="G14"/>
  <c r="AD13"/>
  <c r="AC13"/>
  <c r="AE13" s="1"/>
  <c r="AB13"/>
  <c r="AF13" s="1"/>
  <c r="AA13"/>
  <c r="Z13"/>
  <c r="Y13"/>
  <c r="T13"/>
  <c r="S13"/>
  <c r="N13"/>
  <c r="M13"/>
  <c r="H13"/>
  <c r="G13"/>
  <c r="AD12"/>
  <c r="AC12"/>
  <c r="AE12" s="1"/>
  <c r="AB12"/>
  <c r="AF12" s="1"/>
  <c r="AA12"/>
  <c r="Z12"/>
  <c r="Y12"/>
  <c r="T12"/>
  <c r="S12"/>
  <c r="N12"/>
  <c r="M12"/>
  <c r="H12"/>
  <c r="G12"/>
  <c r="AD11"/>
  <c r="AC11"/>
  <c r="AE11" s="1"/>
  <c r="AB11"/>
  <c r="AF11" s="1"/>
  <c r="AA11"/>
  <c r="Z11"/>
  <c r="Y11"/>
  <c r="T11"/>
  <c r="S11"/>
  <c r="N11"/>
  <c r="M11"/>
  <c r="H11"/>
  <c r="G11"/>
  <c r="AD10"/>
  <c r="AC10"/>
  <c r="AE10" s="1"/>
  <c r="AB10"/>
  <c r="AF10" s="1"/>
  <c r="AA10"/>
  <c r="Z10"/>
  <c r="Y10"/>
  <c r="T10"/>
  <c r="S10"/>
  <c r="N10"/>
  <c r="M10"/>
  <c r="H10"/>
  <c r="G10"/>
  <c r="AD9"/>
  <c r="AC9"/>
  <c r="AE9" s="1"/>
  <c r="AB9"/>
  <c r="AF9" s="1"/>
  <c r="AA9"/>
  <c r="Z9"/>
  <c r="Y9"/>
  <c r="T9"/>
  <c r="S9"/>
  <c r="N9"/>
  <c r="M9"/>
  <c r="H9"/>
  <c r="G9"/>
  <c r="AD8"/>
  <c r="AC8"/>
  <c r="AE8" s="1"/>
  <c r="AB8"/>
  <c r="AF8" s="1"/>
  <c r="AA8"/>
  <c r="Z8"/>
  <c r="Y8"/>
  <c r="T8"/>
  <c r="S8"/>
  <c r="N8"/>
  <c r="M8"/>
  <c r="H8"/>
  <c r="G8"/>
  <c r="AD7"/>
  <c r="AC7"/>
  <c r="AE7" s="1"/>
  <c r="AB7"/>
  <c r="AF7" s="1"/>
  <c r="AA7"/>
  <c r="Z7"/>
  <c r="Y7"/>
  <c r="T7"/>
  <c r="S7"/>
  <c r="N7"/>
  <c r="M7"/>
  <c r="H7"/>
  <c r="G7"/>
  <c r="AD6"/>
  <c r="AD41" s="1"/>
  <c r="AC6"/>
  <c r="AC41" s="1"/>
  <c r="AB6"/>
  <c r="AB41" s="1"/>
  <c r="AA6"/>
  <c r="AA41" s="1"/>
  <c r="Z6"/>
  <c r="Y6"/>
  <c r="Y41" s="1"/>
  <c r="T6"/>
  <c r="S6"/>
  <c r="S41" s="1"/>
  <c r="N6"/>
  <c r="M6"/>
  <c r="M41" s="1"/>
  <c r="H6"/>
  <c r="G6"/>
  <c r="G41" s="1"/>
  <c r="AA1"/>
  <c r="O1"/>
  <c r="M155" i="14"/>
  <c r="J155"/>
  <c r="O155" s="1"/>
  <c r="G155"/>
  <c r="D155"/>
  <c r="P155" s="1"/>
  <c r="O154"/>
  <c r="M154"/>
  <c r="P154" s="1"/>
  <c r="J154"/>
  <c r="G154"/>
  <c r="N154" s="1"/>
  <c r="D154"/>
  <c r="M153"/>
  <c r="J153"/>
  <c r="O153" s="1"/>
  <c r="G153"/>
  <c r="D153"/>
  <c r="P153" s="1"/>
  <c r="O152"/>
  <c r="M152"/>
  <c r="P152" s="1"/>
  <c r="J152"/>
  <c r="G152"/>
  <c r="N152" s="1"/>
  <c r="D152"/>
  <c r="M151"/>
  <c r="J151"/>
  <c r="O151" s="1"/>
  <c r="G151"/>
  <c r="D151"/>
  <c r="P151" s="1"/>
  <c r="O150"/>
  <c r="M150"/>
  <c r="P150" s="1"/>
  <c r="J150"/>
  <c r="G150"/>
  <c r="N150" s="1"/>
  <c r="D150"/>
  <c r="M149"/>
  <c r="J149"/>
  <c r="O149" s="1"/>
  <c r="G149"/>
  <c r="D149"/>
  <c r="P149" s="1"/>
  <c r="O148"/>
  <c r="M148"/>
  <c r="P148" s="1"/>
  <c r="J148"/>
  <c r="G148"/>
  <c r="N148" s="1"/>
  <c r="D148"/>
  <c r="M147"/>
  <c r="J147"/>
  <c r="O147" s="1"/>
  <c r="G147"/>
  <c r="D147"/>
  <c r="P147" s="1"/>
  <c r="O146"/>
  <c r="M146"/>
  <c r="P146" s="1"/>
  <c r="J146"/>
  <c r="G146"/>
  <c r="N146" s="1"/>
  <c r="D146"/>
  <c r="M145"/>
  <c r="J145"/>
  <c r="O145" s="1"/>
  <c r="G145"/>
  <c r="D145"/>
  <c r="P145" s="1"/>
  <c r="O144"/>
  <c r="M144"/>
  <c r="P144" s="1"/>
  <c r="J144"/>
  <c r="G144"/>
  <c r="N144" s="1"/>
  <c r="D144"/>
  <c r="M143"/>
  <c r="J143"/>
  <c r="O143" s="1"/>
  <c r="G143"/>
  <c r="D143"/>
  <c r="P143" s="1"/>
  <c r="O142"/>
  <c r="M142"/>
  <c r="P142" s="1"/>
  <c r="J142"/>
  <c r="G142"/>
  <c r="N142" s="1"/>
  <c r="D142"/>
  <c r="M141"/>
  <c r="J141"/>
  <c r="O141" s="1"/>
  <c r="G141"/>
  <c r="D141"/>
  <c r="P141" s="1"/>
  <c r="O140"/>
  <c r="M140"/>
  <c r="P140" s="1"/>
  <c r="J140"/>
  <c r="G140"/>
  <c r="N140" s="1"/>
  <c r="D140"/>
  <c r="M139"/>
  <c r="J139"/>
  <c r="O139" s="1"/>
  <c r="G139"/>
  <c r="D139"/>
  <c r="P139" s="1"/>
  <c r="O138"/>
  <c r="M138"/>
  <c r="P138" s="1"/>
  <c r="J138"/>
  <c r="G138"/>
  <c r="N138" s="1"/>
  <c r="D138"/>
  <c r="M137"/>
  <c r="J137"/>
  <c r="O137" s="1"/>
  <c r="G137"/>
  <c r="D137"/>
  <c r="P137" s="1"/>
  <c r="O136"/>
  <c r="M136"/>
  <c r="P136" s="1"/>
  <c r="J136"/>
  <c r="G136"/>
  <c r="N136" s="1"/>
  <c r="D136"/>
  <c r="M135"/>
  <c r="J135"/>
  <c r="O135" s="1"/>
  <c r="G135"/>
  <c r="D135"/>
  <c r="P135" s="1"/>
  <c r="O134"/>
  <c r="M134"/>
  <c r="P134" s="1"/>
  <c r="J134"/>
  <c r="G134"/>
  <c r="N134" s="1"/>
  <c r="D134"/>
  <c r="M133"/>
  <c r="J133"/>
  <c r="O133" s="1"/>
  <c r="G133"/>
  <c r="D133"/>
  <c r="P133" s="1"/>
  <c r="O132"/>
  <c r="M132"/>
  <c r="P132" s="1"/>
  <c r="J132"/>
  <c r="G132"/>
  <c r="N132" s="1"/>
  <c r="D132"/>
  <c r="M131"/>
  <c r="J131"/>
  <c r="O131" s="1"/>
  <c r="G131"/>
  <c r="D131"/>
  <c r="P131" s="1"/>
  <c r="O130"/>
  <c r="M130"/>
  <c r="P130" s="1"/>
  <c r="J130"/>
  <c r="G130"/>
  <c r="N130" s="1"/>
  <c r="D130"/>
  <c r="M129"/>
  <c r="J129"/>
  <c r="O129" s="1"/>
  <c r="G129"/>
  <c r="D129"/>
  <c r="P129" s="1"/>
  <c r="O128"/>
  <c r="M128"/>
  <c r="P128" s="1"/>
  <c r="J128"/>
  <c r="G128"/>
  <c r="N128" s="1"/>
  <c r="D128"/>
  <c r="M127"/>
  <c r="J127"/>
  <c r="G127"/>
  <c r="D127"/>
  <c r="O126"/>
  <c r="M126"/>
  <c r="P126" s="1"/>
  <c r="J126"/>
  <c r="G126"/>
  <c r="N126" s="1"/>
  <c r="D126"/>
  <c r="P125"/>
  <c r="M125"/>
  <c r="J125"/>
  <c r="G125"/>
  <c r="D125"/>
  <c r="N125" s="1"/>
  <c r="O124"/>
  <c r="M124"/>
  <c r="P124" s="1"/>
  <c r="J124"/>
  <c r="G124"/>
  <c r="N124" s="1"/>
  <c r="D124"/>
  <c r="M123"/>
  <c r="J123"/>
  <c r="G123"/>
  <c r="D123"/>
  <c r="N123" s="1"/>
  <c r="O122"/>
  <c r="M122"/>
  <c r="P122" s="1"/>
  <c r="J122"/>
  <c r="G122"/>
  <c r="N122" s="1"/>
  <c r="D122"/>
  <c r="P121"/>
  <c r="M121"/>
  <c r="J121"/>
  <c r="G121"/>
  <c r="D121"/>
  <c r="N121" s="1"/>
  <c r="O120"/>
  <c r="M120"/>
  <c r="P120" s="1"/>
  <c r="J120"/>
  <c r="G120"/>
  <c r="N120" s="1"/>
  <c r="D120"/>
  <c r="M119"/>
  <c r="J119"/>
  <c r="G119"/>
  <c r="D119"/>
  <c r="N119" s="1"/>
  <c r="O118"/>
  <c r="M118"/>
  <c r="P118" s="1"/>
  <c r="J118"/>
  <c r="G118"/>
  <c r="N118" s="1"/>
  <c r="D118"/>
  <c r="P117"/>
  <c r="M117"/>
  <c r="J117"/>
  <c r="G117"/>
  <c r="D117"/>
  <c r="N117" s="1"/>
  <c r="O116"/>
  <c r="M116"/>
  <c r="P116" s="1"/>
  <c r="J116"/>
  <c r="G116"/>
  <c r="N116" s="1"/>
  <c r="D116"/>
  <c r="M115"/>
  <c r="J115"/>
  <c r="G115"/>
  <c r="D115"/>
  <c r="N115" s="1"/>
  <c r="O114"/>
  <c r="M114"/>
  <c r="P114" s="1"/>
  <c r="J114"/>
  <c r="G114"/>
  <c r="N114" s="1"/>
  <c r="D114"/>
  <c r="P113"/>
  <c r="M113"/>
  <c r="J113"/>
  <c r="G113"/>
  <c r="D113"/>
  <c r="N113" s="1"/>
  <c r="O112"/>
  <c r="M112"/>
  <c r="P112" s="1"/>
  <c r="J112"/>
  <c r="G112"/>
  <c r="N112" s="1"/>
  <c r="D112"/>
  <c r="M111"/>
  <c r="J111"/>
  <c r="G111"/>
  <c r="D111"/>
  <c r="N111" s="1"/>
  <c r="O110"/>
  <c r="M110"/>
  <c r="P110" s="1"/>
  <c r="J110"/>
  <c r="G110"/>
  <c r="N110" s="1"/>
  <c r="D110"/>
  <c r="P109"/>
  <c r="M109"/>
  <c r="J109"/>
  <c r="G109"/>
  <c r="D109"/>
  <c r="N109" s="1"/>
  <c r="O108"/>
  <c r="M108"/>
  <c r="P108" s="1"/>
  <c r="J108"/>
  <c r="G108"/>
  <c r="N108" s="1"/>
  <c r="D108"/>
  <c r="M107"/>
  <c r="J107"/>
  <c r="G107"/>
  <c r="D107"/>
  <c r="N107" s="1"/>
  <c r="O106"/>
  <c r="M106"/>
  <c r="P106" s="1"/>
  <c r="J106"/>
  <c r="G106"/>
  <c r="N106" s="1"/>
  <c r="D106"/>
  <c r="P105"/>
  <c r="M105"/>
  <c r="J105"/>
  <c r="G105"/>
  <c r="D105"/>
  <c r="N105" s="1"/>
  <c r="O104"/>
  <c r="M104"/>
  <c r="P104" s="1"/>
  <c r="J104"/>
  <c r="G104"/>
  <c r="N104" s="1"/>
  <c r="D104"/>
  <c r="M103"/>
  <c r="J103"/>
  <c r="G103"/>
  <c r="D103"/>
  <c r="N103" s="1"/>
  <c r="O102"/>
  <c r="M102"/>
  <c r="P102" s="1"/>
  <c r="J102"/>
  <c r="G102"/>
  <c r="N102" s="1"/>
  <c r="D102"/>
  <c r="P101"/>
  <c r="M101"/>
  <c r="J101"/>
  <c r="G101"/>
  <c r="D101"/>
  <c r="N101" s="1"/>
  <c r="O100"/>
  <c r="M100"/>
  <c r="P100" s="1"/>
  <c r="J100"/>
  <c r="G100"/>
  <c r="N100" s="1"/>
  <c r="D100"/>
  <c r="M99"/>
  <c r="J99"/>
  <c r="G99"/>
  <c r="D99"/>
  <c r="N99" s="1"/>
  <c r="O98"/>
  <c r="M98"/>
  <c r="P98" s="1"/>
  <c r="J98"/>
  <c r="G98"/>
  <c r="N98" s="1"/>
  <c r="D98"/>
  <c r="P97"/>
  <c r="M97"/>
  <c r="J97"/>
  <c r="G97"/>
  <c r="D97"/>
  <c r="N97" s="1"/>
  <c r="O96"/>
  <c r="M96"/>
  <c r="P96" s="1"/>
  <c r="J96"/>
  <c r="G96"/>
  <c r="N96" s="1"/>
  <c r="D96"/>
  <c r="M95"/>
  <c r="J95"/>
  <c r="G95"/>
  <c r="D95"/>
  <c r="N95" s="1"/>
  <c r="O94"/>
  <c r="M94"/>
  <c r="P94" s="1"/>
  <c r="J94"/>
  <c r="G94"/>
  <c r="N94" s="1"/>
  <c r="D94"/>
  <c r="P93"/>
  <c r="M93"/>
  <c r="J93"/>
  <c r="G93"/>
  <c r="D93"/>
  <c r="N93" s="1"/>
  <c r="O92"/>
  <c r="M92"/>
  <c r="P92" s="1"/>
  <c r="J92"/>
  <c r="G92"/>
  <c r="N92" s="1"/>
  <c r="D92"/>
  <c r="M91"/>
  <c r="J91"/>
  <c r="G91"/>
  <c r="D91"/>
  <c r="N91" s="1"/>
  <c r="O90"/>
  <c r="M90"/>
  <c r="P90" s="1"/>
  <c r="J90"/>
  <c r="G90"/>
  <c r="N90" s="1"/>
  <c r="D90"/>
  <c r="P89"/>
  <c r="M89"/>
  <c r="J89"/>
  <c r="G89"/>
  <c r="D89"/>
  <c r="N89" s="1"/>
  <c r="O88"/>
  <c r="M88"/>
  <c r="P88" s="1"/>
  <c r="J88"/>
  <c r="G88"/>
  <c r="N88" s="1"/>
  <c r="D88"/>
  <c r="M87"/>
  <c r="J87"/>
  <c r="G87"/>
  <c r="D87"/>
  <c r="N87" s="1"/>
  <c r="O86"/>
  <c r="M86"/>
  <c r="P86" s="1"/>
  <c r="J86"/>
  <c r="G86"/>
  <c r="N86" s="1"/>
  <c r="D86"/>
  <c r="P85"/>
  <c r="M85"/>
  <c r="J85"/>
  <c r="G85"/>
  <c r="D85"/>
  <c r="N85" s="1"/>
  <c r="O84"/>
  <c r="M84"/>
  <c r="P84" s="1"/>
  <c r="J84"/>
  <c r="G84"/>
  <c r="N84" s="1"/>
  <c r="D84"/>
  <c r="M83"/>
  <c r="J83"/>
  <c r="G83"/>
  <c r="D83"/>
  <c r="N83" s="1"/>
  <c r="O82"/>
  <c r="M82"/>
  <c r="P82" s="1"/>
  <c r="J82"/>
  <c r="G82"/>
  <c r="N82" s="1"/>
  <c r="D82"/>
  <c r="P81"/>
  <c r="M81"/>
  <c r="J81"/>
  <c r="G81"/>
  <c r="D81"/>
  <c r="N81" s="1"/>
  <c r="O80"/>
  <c r="M80"/>
  <c r="P80" s="1"/>
  <c r="J80"/>
  <c r="G80"/>
  <c r="N80" s="1"/>
  <c r="D80"/>
  <c r="M79"/>
  <c r="J79"/>
  <c r="G79"/>
  <c r="D79"/>
  <c r="N79" s="1"/>
  <c r="O78"/>
  <c r="M78"/>
  <c r="P78" s="1"/>
  <c r="J78"/>
  <c r="G78"/>
  <c r="N78" s="1"/>
  <c r="D78"/>
  <c r="P77"/>
  <c r="M77"/>
  <c r="J77"/>
  <c r="G77"/>
  <c r="D77"/>
  <c r="N77" s="1"/>
  <c r="O76"/>
  <c r="M76"/>
  <c r="P76" s="1"/>
  <c r="J76"/>
  <c r="G76"/>
  <c r="N76" s="1"/>
  <c r="D76"/>
  <c r="M75"/>
  <c r="J75"/>
  <c r="G75"/>
  <c r="D75"/>
  <c r="N75" s="1"/>
  <c r="O74"/>
  <c r="M74"/>
  <c r="P74" s="1"/>
  <c r="J74"/>
  <c r="G74"/>
  <c r="N74" s="1"/>
  <c r="D74"/>
  <c r="P73"/>
  <c r="M73"/>
  <c r="J73"/>
  <c r="G73"/>
  <c r="D73"/>
  <c r="N73" s="1"/>
  <c r="O72"/>
  <c r="M72"/>
  <c r="P72" s="1"/>
  <c r="J72"/>
  <c r="G72"/>
  <c r="N72" s="1"/>
  <c r="D72"/>
  <c r="M71"/>
  <c r="J71"/>
  <c r="G71"/>
  <c r="D71"/>
  <c r="N71" s="1"/>
  <c r="O70"/>
  <c r="M70"/>
  <c r="P70" s="1"/>
  <c r="J70"/>
  <c r="G70"/>
  <c r="N70" s="1"/>
  <c r="D70"/>
  <c r="P69"/>
  <c r="M69"/>
  <c r="J69"/>
  <c r="G69"/>
  <c r="D69"/>
  <c r="N69" s="1"/>
  <c r="O68"/>
  <c r="M68"/>
  <c r="P68" s="1"/>
  <c r="J68"/>
  <c r="G68"/>
  <c r="N68" s="1"/>
  <c r="D68"/>
  <c r="M67"/>
  <c r="J67"/>
  <c r="G67"/>
  <c r="D67"/>
  <c r="N67" s="1"/>
  <c r="O66"/>
  <c r="M66"/>
  <c r="P66" s="1"/>
  <c r="J66"/>
  <c r="G66"/>
  <c r="N66" s="1"/>
  <c r="D66"/>
  <c r="P65"/>
  <c r="M65"/>
  <c r="J65"/>
  <c r="G65"/>
  <c r="D65"/>
  <c r="N65" s="1"/>
  <c r="O64"/>
  <c r="M64"/>
  <c r="P64" s="1"/>
  <c r="J64"/>
  <c r="G64"/>
  <c r="N64" s="1"/>
  <c r="D64"/>
  <c r="M63"/>
  <c r="J63"/>
  <c r="G63"/>
  <c r="D63"/>
  <c r="N63" s="1"/>
  <c r="O62"/>
  <c r="M62"/>
  <c r="P62" s="1"/>
  <c r="J62"/>
  <c r="G62"/>
  <c r="N62" s="1"/>
  <c r="D62"/>
  <c r="P61"/>
  <c r="M61"/>
  <c r="J61"/>
  <c r="G61"/>
  <c r="D61"/>
  <c r="N61" s="1"/>
  <c r="O60"/>
  <c r="M60"/>
  <c r="P60" s="1"/>
  <c r="J60"/>
  <c r="G60"/>
  <c r="N60" s="1"/>
  <c r="D60"/>
  <c r="M59"/>
  <c r="J59"/>
  <c r="G59"/>
  <c r="D59"/>
  <c r="N59" s="1"/>
  <c r="O58"/>
  <c r="M58"/>
  <c r="P58" s="1"/>
  <c r="J58"/>
  <c r="G58"/>
  <c r="N58" s="1"/>
  <c r="D58"/>
  <c r="P57"/>
  <c r="M57"/>
  <c r="J57"/>
  <c r="G57"/>
  <c r="D57"/>
  <c r="N57" s="1"/>
  <c r="O56"/>
  <c r="M56"/>
  <c r="P56" s="1"/>
  <c r="J56"/>
  <c r="G56"/>
  <c r="N56" s="1"/>
  <c r="D56"/>
  <c r="M55"/>
  <c r="J55"/>
  <c r="G55"/>
  <c r="D55"/>
  <c r="N55" s="1"/>
  <c r="O54"/>
  <c r="M54"/>
  <c r="P54" s="1"/>
  <c r="J54"/>
  <c r="G54"/>
  <c r="N54" s="1"/>
  <c r="D54"/>
  <c r="P53"/>
  <c r="M53"/>
  <c r="J53"/>
  <c r="G53"/>
  <c r="D53"/>
  <c r="N53" s="1"/>
  <c r="O52"/>
  <c r="M52"/>
  <c r="P52" s="1"/>
  <c r="J52"/>
  <c r="G52"/>
  <c r="N52" s="1"/>
  <c r="D52"/>
  <c r="M51"/>
  <c r="J51"/>
  <c r="G51"/>
  <c r="D51"/>
  <c r="N51" s="1"/>
  <c r="O50"/>
  <c r="M50"/>
  <c r="P50" s="1"/>
  <c r="J50"/>
  <c r="G50"/>
  <c r="N50" s="1"/>
  <c r="D50"/>
  <c r="P49"/>
  <c r="M49"/>
  <c r="J49"/>
  <c r="G49"/>
  <c r="D49"/>
  <c r="N49" s="1"/>
  <c r="O48"/>
  <c r="M48"/>
  <c r="P48" s="1"/>
  <c r="J48"/>
  <c r="G48"/>
  <c r="N48" s="1"/>
  <c r="D48"/>
  <c r="M47"/>
  <c r="J47"/>
  <c r="G47"/>
  <c r="D47"/>
  <c r="N47" s="1"/>
  <c r="O46"/>
  <c r="M46"/>
  <c r="P46" s="1"/>
  <c r="J46"/>
  <c r="G46"/>
  <c r="N46" s="1"/>
  <c r="D46"/>
  <c r="P45"/>
  <c r="M45"/>
  <c r="J45"/>
  <c r="G45"/>
  <c r="D45"/>
  <c r="N45" s="1"/>
  <c r="O44"/>
  <c r="M44"/>
  <c r="P44" s="1"/>
  <c r="J44"/>
  <c r="G44"/>
  <c r="N44" s="1"/>
  <c r="D44"/>
  <c r="M43"/>
  <c r="J43"/>
  <c r="G43"/>
  <c r="D43"/>
  <c r="N43" s="1"/>
  <c r="O42"/>
  <c r="M42"/>
  <c r="P42" s="1"/>
  <c r="J42"/>
  <c r="G42"/>
  <c r="N42" s="1"/>
  <c r="D42"/>
  <c r="P41"/>
  <c r="M41"/>
  <c r="J41"/>
  <c r="G41"/>
  <c r="D41"/>
  <c r="N41" s="1"/>
  <c r="O40"/>
  <c r="M40"/>
  <c r="P40" s="1"/>
  <c r="J40"/>
  <c r="G40"/>
  <c r="N40" s="1"/>
  <c r="D40"/>
  <c r="M39"/>
  <c r="J39"/>
  <c r="G39"/>
  <c r="D39"/>
  <c r="N39" s="1"/>
  <c r="O38"/>
  <c r="M38"/>
  <c r="P38" s="1"/>
  <c r="J38"/>
  <c r="G38"/>
  <c r="N38" s="1"/>
  <c r="D38"/>
  <c r="P37"/>
  <c r="M37"/>
  <c r="J37"/>
  <c r="G37"/>
  <c r="D37"/>
  <c r="N37" s="1"/>
  <c r="O36"/>
  <c r="M36"/>
  <c r="P36" s="1"/>
  <c r="J36"/>
  <c r="G36"/>
  <c r="N36" s="1"/>
  <c r="D36"/>
  <c r="M35"/>
  <c r="J35"/>
  <c r="G35"/>
  <c r="D35"/>
  <c r="N35" s="1"/>
  <c r="O34"/>
  <c r="M34"/>
  <c r="P34" s="1"/>
  <c r="J34"/>
  <c r="G34"/>
  <c r="N34" s="1"/>
  <c r="D34"/>
  <c r="P33"/>
  <c r="M33"/>
  <c r="J33"/>
  <c r="G33"/>
  <c r="D33"/>
  <c r="N33" s="1"/>
  <c r="O32"/>
  <c r="M32"/>
  <c r="P32" s="1"/>
  <c r="J32"/>
  <c r="G32"/>
  <c r="N32" s="1"/>
  <c r="D32"/>
  <c r="M31"/>
  <c r="J31"/>
  <c r="G31"/>
  <c r="D31"/>
  <c r="N31" s="1"/>
  <c r="O30"/>
  <c r="M30"/>
  <c r="P30" s="1"/>
  <c r="J30"/>
  <c r="G30"/>
  <c r="N30" s="1"/>
  <c r="D30"/>
  <c r="P29"/>
  <c r="M29"/>
  <c r="J29"/>
  <c r="G29"/>
  <c r="D29"/>
  <c r="N29" s="1"/>
  <c r="O28"/>
  <c r="M28"/>
  <c r="P28" s="1"/>
  <c r="J28"/>
  <c r="G28"/>
  <c r="N28" s="1"/>
  <c r="D28"/>
  <c r="M27"/>
  <c r="J27"/>
  <c r="G27"/>
  <c r="D27"/>
  <c r="N27" s="1"/>
  <c r="O26"/>
  <c r="M26"/>
  <c r="P26" s="1"/>
  <c r="J26"/>
  <c r="G26"/>
  <c r="N26" s="1"/>
  <c r="D26"/>
  <c r="P25"/>
  <c r="M25"/>
  <c r="J25"/>
  <c r="G25"/>
  <c r="D25"/>
  <c r="N25" s="1"/>
  <c r="O24"/>
  <c r="M24"/>
  <c r="P24" s="1"/>
  <c r="J24"/>
  <c r="G24"/>
  <c r="N24" s="1"/>
  <c r="D24"/>
  <c r="M23"/>
  <c r="J23"/>
  <c r="G23"/>
  <c r="D23"/>
  <c r="N23" s="1"/>
  <c r="O22"/>
  <c r="M22"/>
  <c r="P22" s="1"/>
  <c r="J22"/>
  <c r="G22"/>
  <c r="N22" s="1"/>
  <c r="D22"/>
  <c r="P21"/>
  <c r="M21"/>
  <c r="J21"/>
  <c r="G21"/>
  <c r="D21"/>
  <c r="N21" s="1"/>
  <c r="O20"/>
  <c r="M20"/>
  <c r="P20" s="1"/>
  <c r="J20"/>
  <c r="G20"/>
  <c r="N20" s="1"/>
  <c r="D20"/>
  <c r="M19"/>
  <c r="J19"/>
  <c r="G19"/>
  <c r="D19"/>
  <c r="N19" s="1"/>
  <c r="O18"/>
  <c r="M18"/>
  <c r="P18" s="1"/>
  <c r="J18"/>
  <c r="G18"/>
  <c r="N18" s="1"/>
  <c r="D18"/>
  <c r="P17"/>
  <c r="M17"/>
  <c r="J17"/>
  <c r="G17"/>
  <c r="D17"/>
  <c r="N17" s="1"/>
  <c r="O16"/>
  <c r="M16"/>
  <c r="P16" s="1"/>
  <c r="J16"/>
  <c r="G16"/>
  <c r="N16" s="1"/>
  <c r="D16"/>
  <c r="M15"/>
  <c r="J15"/>
  <c r="G15"/>
  <c r="D15"/>
  <c r="N15" s="1"/>
  <c r="O14"/>
  <c r="M14"/>
  <c r="P14" s="1"/>
  <c r="J14"/>
  <c r="G14"/>
  <c r="N14" s="1"/>
  <c r="D14"/>
  <c r="P13"/>
  <c r="M13"/>
  <c r="J13"/>
  <c r="G13"/>
  <c r="D13"/>
  <c r="N13" s="1"/>
  <c r="O12"/>
  <c r="M12"/>
  <c r="P12" s="1"/>
  <c r="J12"/>
  <c r="G12"/>
  <c r="N12" s="1"/>
  <c r="D12"/>
  <c r="M11"/>
  <c r="J11"/>
  <c r="G11"/>
  <c r="D11"/>
  <c r="N11" s="1"/>
  <c r="O10"/>
  <c r="M10"/>
  <c r="P10" s="1"/>
  <c r="J10"/>
  <c r="G10"/>
  <c r="N10" s="1"/>
  <c r="D10"/>
  <c r="P9"/>
  <c r="M9"/>
  <c r="J9"/>
  <c r="G9"/>
  <c r="D9"/>
  <c r="N9" s="1"/>
  <c r="O8"/>
  <c r="M8"/>
  <c r="P8" s="1"/>
  <c r="J8"/>
  <c r="G8"/>
  <c r="N8" s="1"/>
  <c r="D8"/>
  <c r="M7"/>
  <c r="J7"/>
  <c r="G7"/>
  <c r="D7"/>
  <c r="N7" s="1"/>
  <c r="O6"/>
  <c r="M6"/>
  <c r="P6" s="1"/>
  <c r="J6"/>
  <c r="G6"/>
  <c r="N6" s="1"/>
  <c r="D6"/>
  <c r="P5"/>
  <c r="M5"/>
  <c r="J5"/>
  <c r="G5"/>
  <c r="D5"/>
  <c r="N5" s="1"/>
  <c r="E40" i="13"/>
  <c r="H40"/>
  <c r="K40"/>
  <c r="Q40"/>
  <c r="T40"/>
  <c r="W40"/>
  <c r="Z40"/>
  <c r="AC40"/>
  <c r="N40"/>
  <c r="U1"/>
  <c r="L1"/>
  <c r="D40" i="11"/>
  <c r="C40"/>
  <c r="B40"/>
  <c r="J37"/>
  <c r="H37"/>
  <c r="G37"/>
  <c r="E37"/>
  <c r="C37"/>
  <c r="B37"/>
  <c r="K36"/>
  <c r="I36"/>
  <c r="F36"/>
  <c r="M36" s="1"/>
  <c r="D36"/>
  <c r="I35"/>
  <c r="K35" s="1"/>
  <c r="D35"/>
  <c r="F35" s="1"/>
  <c r="M35" s="1"/>
  <c r="K34"/>
  <c r="I34"/>
  <c r="F34"/>
  <c r="M34" s="1"/>
  <c r="D34"/>
  <c r="I33"/>
  <c r="K33" s="1"/>
  <c r="D33"/>
  <c r="F33" s="1"/>
  <c r="M33" s="1"/>
  <c r="K32"/>
  <c r="I32"/>
  <c r="F32"/>
  <c r="M32" s="1"/>
  <c r="D32"/>
  <c r="I31"/>
  <c r="K31" s="1"/>
  <c r="D31"/>
  <c r="F31" s="1"/>
  <c r="M31" s="1"/>
  <c r="K30"/>
  <c r="I30"/>
  <c r="F30"/>
  <c r="M30" s="1"/>
  <c r="D30"/>
  <c r="I29"/>
  <c r="K29" s="1"/>
  <c r="D29"/>
  <c r="F29" s="1"/>
  <c r="M29" s="1"/>
  <c r="K28"/>
  <c r="I28"/>
  <c r="F28"/>
  <c r="M28" s="1"/>
  <c r="D28"/>
  <c r="I27"/>
  <c r="K27" s="1"/>
  <c r="D27"/>
  <c r="F27" s="1"/>
  <c r="M27" s="1"/>
  <c r="K26"/>
  <c r="I26"/>
  <c r="F26"/>
  <c r="M26" s="1"/>
  <c r="D26"/>
  <c r="I25"/>
  <c r="K25" s="1"/>
  <c r="D25"/>
  <c r="F25" s="1"/>
  <c r="M25" s="1"/>
  <c r="K24"/>
  <c r="I24"/>
  <c r="F24"/>
  <c r="M24" s="1"/>
  <c r="D24"/>
  <c r="I23"/>
  <c r="K23" s="1"/>
  <c r="D23"/>
  <c r="F23" s="1"/>
  <c r="M23" s="1"/>
  <c r="K22"/>
  <c r="I22"/>
  <c r="F22"/>
  <c r="M22" s="1"/>
  <c r="D22"/>
  <c r="I21"/>
  <c r="K21" s="1"/>
  <c r="D21"/>
  <c r="F21" s="1"/>
  <c r="M21" s="1"/>
  <c r="K20"/>
  <c r="I20"/>
  <c r="F20"/>
  <c r="M20" s="1"/>
  <c r="D20"/>
  <c r="I19"/>
  <c r="K19" s="1"/>
  <c r="D19"/>
  <c r="F19" s="1"/>
  <c r="M19" s="1"/>
  <c r="K18"/>
  <c r="I18"/>
  <c r="F18"/>
  <c r="M18" s="1"/>
  <c r="D18"/>
  <c r="I17"/>
  <c r="K17" s="1"/>
  <c r="D17"/>
  <c r="F17" s="1"/>
  <c r="M17" s="1"/>
  <c r="K16"/>
  <c r="I16"/>
  <c r="F16"/>
  <c r="M16" s="1"/>
  <c r="D16"/>
  <c r="I15"/>
  <c r="K15" s="1"/>
  <c r="D15"/>
  <c r="F15" s="1"/>
  <c r="M15" s="1"/>
  <c r="K14"/>
  <c r="I14"/>
  <c r="F14"/>
  <c r="M14" s="1"/>
  <c r="D14"/>
  <c r="I13"/>
  <c r="K13" s="1"/>
  <c r="D13"/>
  <c r="F13" s="1"/>
  <c r="M13" s="1"/>
  <c r="K12"/>
  <c r="I12"/>
  <c r="F12"/>
  <c r="M12" s="1"/>
  <c r="D12"/>
  <c r="I11"/>
  <c r="K11" s="1"/>
  <c r="D11"/>
  <c r="F11" s="1"/>
  <c r="M11" s="1"/>
  <c r="K10"/>
  <c r="I10"/>
  <c r="F10"/>
  <c r="M10" s="1"/>
  <c r="D10"/>
  <c r="I9"/>
  <c r="K9" s="1"/>
  <c r="D9"/>
  <c r="F9" s="1"/>
  <c r="M9" s="1"/>
  <c r="K8"/>
  <c r="I8"/>
  <c r="F8"/>
  <c r="M8" s="1"/>
  <c r="D8"/>
  <c r="I7"/>
  <c r="K7" s="1"/>
  <c r="D7"/>
  <c r="F7" s="1"/>
  <c r="M7" s="1"/>
  <c r="K6"/>
  <c r="I6"/>
  <c r="F6"/>
  <c r="M6" s="1"/>
  <c r="D6"/>
  <c r="I5"/>
  <c r="K5" s="1"/>
  <c r="D5"/>
  <c r="F5" s="1"/>
  <c r="M5" s="1"/>
  <c r="K4"/>
  <c r="I4"/>
  <c r="F4"/>
  <c r="M4" s="1"/>
  <c r="D4"/>
  <c r="I3"/>
  <c r="I37" s="1"/>
  <c r="D3"/>
  <c r="D37" s="1"/>
  <c r="H41" i="17" l="1"/>
  <c r="N41"/>
  <c r="T41"/>
  <c r="Z41"/>
  <c r="AE6"/>
  <c r="AE41" s="1"/>
  <c r="AF41" s="1"/>
  <c r="O5" i="14"/>
  <c r="P7"/>
  <c r="O9"/>
  <c r="P11"/>
  <c r="O13"/>
  <c r="P15"/>
  <c r="O17"/>
  <c r="P19"/>
  <c r="O21"/>
  <c r="P23"/>
  <c r="O25"/>
  <c r="P27"/>
  <c r="O29"/>
  <c r="P31"/>
  <c r="O33"/>
  <c r="P35"/>
  <c r="O37"/>
  <c r="P39"/>
  <c r="O41"/>
  <c r="P43"/>
  <c r="O45"/>
  <c r="P47"/>
  <c r="O49"/>
  <c r="P51"/>
  <c r="O53"/>
  <c r="P55"/>
  <c r="O57"/>
  <c r="P59"/>
  <c r="O61"/>
  <c r="P63"/>
  <c r="O65"/>
  <c r="P67"/>
  <c r="O69"/>
  <c r="P71"/>
  <c r="O73"/>
  <c r="P75"/>
  <c r="O77"/>
  <c r="P79"/>
  <c r="O81"/>
  <c r="P83"/>
  <c r="O85"/>
  <c r="P87"/>
  <c r="O89"/>
  <c r="P91"/>
  <c r="O93"/>
  <c r="P95"/>
  <c r="O97"/>
  <c r="P99"/>
  <c r="O101"/>
  <c r="P103"/>
  <c r="O105"/>
  <c r="P107"/>
  <c r="O109"/>
  <c r="P111"/>
  <c r="O113"/>
  <c r="P115"/>
  <c r="O117"/>
  <c r="P119"/>
  <c r="O121"/>
  <c r="P123"/>
  <c r="O125"/>
  <c r="P127"/>
  <c r="N127"/>
  <c r="O7"/>
  <c r="O11"/>
  <c r="O15"/>
  <c r="O19"/>
  <c r="O23"/>
  <c r="O27"/>
  <c r="O31"/>
  <c r="O35"/>
  <c r="O39"/>
  <c r="O43"/>
  <c r="O47"/>
  <c r="O51"/>
  <c r="O55"/>
  <c r="O59"/>
  <c r="O63"/>
  <c r="O67"/>
  <c r="O71"/>
  <c r="O75"/>
  <c r="O79"/>
  <c r="O83"/>
  <c r="O87"/>
  <c r="O91"/>
  <c r="O95"/>
  <c r="O99"/>
  <c r="O103"/>
  <c r="O107"/>
  <c r="O111"/>
  <c r="O115"/>
  <c r="O119"/>
  <c r="O123"/>
  <c r="O127"/>
  <c r="N129"/>
  <c r="N131"/>
  <c r="N133"/>
  <c r="N135"/>
  <c r="N137"/>
  <c r="N139"/>
  <c r="N141"/>
  <c r="N143"/>
  <c r="N145"/>
  <c r="N147"/>
  <c r="N149"/>
  <c r="N151"/>
  <c r="N153"/>
  <c r="N155"/>
  <c r="C42" i="11"/>
  <c r="B42"/>
  <c r="F3"/>
  <c r="K3"/>
  <c r="K37" s="1"/>
  <c r="D42" s="1"/>
  <c r="AF6" i="17" l="1"/>
  <c r="F37" i="11"/>
  <c r="M3"/>
  <c r="D41" l="1"/>
  <c r="C41"/>
  <c r="B41"/>
  <c r="M37"/>
  <c r="D36" i="7" l="1"/>
  <c r="F36" s="1"/>
  <c r="D35"/>
  <c r="F35" s="1"/>
  <c r="D34"/>
  <c r="F34" s="1"/>
  <c r="D33"/>
  <c r="F33" s="1"/>
  <c r="D32"/>
  <c r="F32" s="1"/>
  <c r="D31"/>
  <c r="F31" s="1"/>
  <c r="D30"/>
  <c r="F30" s="1"/>
  <c r="D29"/>
  <c r="F29" s="1"/>
  <c r="D28"/>
  <c r="F28" s="1"/>
  <c r="D27"/>
  <c r="F27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F5" s="1"/>
  <c r="D4"/>
  <c r="F4" s="1"/>
  <c r="E37"/>
  <c r="C37"/>
  <c r="D3"/>
  <c r="F3" l="1"/>
  <c r="D37"/>
  <c r="B37"/>
  <c r="F37" l="1"/>
  <c r="K37" i="3" l="1"/>
  <c r="J37"/>
  <c r="L37" s="1"/>
  <c r="H37"/>
  <c r="G37"/>
  <c r="F37"/>
  <c r="E37"/>
  <c r="D37"/>
  <c r="C37"/>
  <c r="B37"/>
  <c r="K36"/>
  <c r="J36"/>
  <c r="H36"/>
  <c r="G36"/>
  <c r="F36"/>
  <c r="E36"/>
  <c r="D36"/>
  <c r="C36"/>
  <c r="B36"/>
  <c r="I36" s="1"/>
  <c r="K35"/>
  <c r="J35"/>
  <c r="L35" s="1"/>
  <c r="H35"/>
  <c r="G35"/>
  <c r="F35"/>
  <c r="E35"/>
  <c r="D35"/>
  <c r="C35"/>
  <c r="I35" s="1"/>
  <c r="B35"/>
  <c r="K34"/>
  <c r="J34"/>
  <c r="H34"/>
  <c r="G34"/>
  <c r="F34"/>
  <c r="E34"/>
  <c r="D34"/>
  <c r="C34"/>
  <c r="B34"/>
  <c r="I34" s="1"/>
  <c r="K33"/>
  <c r="J33"/>
  <c r="L33" s="1"/>
  <c r="H33"/>
  <c r="G33"/>
  <c r="F33"/>
  <c r="E33"/>
  <c r="D33"/>
  <c r="C33"/>
  <c r="I33" s="1"/>
  <c r="B33"/>
  <c r="K32"/>
  <c r="J32"/>
  <c r="H32"/>
  <c r="G32"/>
  <c r="F32"/>
  <c r="E32"/>
  <c r="D32"/>
  <c r="C32"/>
  <c r="B32"/>
  <c r="I32" s="1"/>
  <c r="K31"/>
  <c r="J31"/>
  <c r="L31" s="1"/>
  <c r="H31"/>
  <c r="G31"/>
  <c r="F31"/>
  <c r="E31"/>
  <c r="D31"/>
  <c r="C31"/>
  <c r="I31" s="1"/>
  <c r="B31"/>
  <c r="K30"/>
  <c r="J30"/>
  <c r="H30"/>
  <c r="G30"/>
  <c r="F30"/>
  <c r="E30"/>
  <c r="D30"/>
  <c r="C30"/>
  <c r="B30"/>
  <c r="I30" s="1"/>
  <c r="K29"/>
  <c r="J29"/>
  <c r="L29" s="1"/>
  <c r="H29"/>
  <c r="G29"/>
  <c r="F29"/>
  <c r="E29"/>
  <c r="D29"/>
  <c r="C29"/>
  <c r="I29" s="1"/>
  <c r="B29"/>
  <c r="K28"/>
  <c r="J28"/>
  <c r="H28"/>
  <c r="G28"/>
  <c r="F28"/>
  <c r="E28"/>
  <c r="D28"/>
  <c r="C28"/>
  <c r="B28"/>
  <c r="I28" s="1"/>
  <c r="K27"/>
  <c r="J27"/>
  <c r="L27" s="1"/>
  <c r="H27"/>
  <c r="G27"/>
  <c r="F27"/>
  <c r="E27"/>
  <c r="D27"/>
  <c r="C27"/>
  <c r="I27" s="1"/>
  <c r="B27"/>
  <c r="K26"/>
  <c r="J26"/>
  <c r="H26"/>
  <c r="G26"/>
  <c r="F26"/>
  <c r="E26"/>
  <c r="D26"/>
  <c r="C26"/>
  <c r="B26"/>
  <c r="I26" s="1"/>
  <c r="K25"/>
  <c r="J25"/>
  <c r="L25" s="1"/>
  <c r="H25"/>
  <c r="G25"/>
  <c r="F25"/>
  <c r="E25"/>
  <c r="D25"/>
  <c r="C25"/>
  <c r="I25" s="1"/>
  <c r="B25"/>
  <c r="K24"/>
  <c r="J24"/>
  <c r="H24"/>
  <c r="G24"/>
  <c r="F24"/>
  <c r="E24"/>
  <c r="D24"/>
  <c r="C24"/>
  <c r="B24"/>
  <c r="I24" s="1"/>
  <c r="K23"/>
  <c r="J23"/>
  <c r="L23" s="1"/>
  <c r="H23"/>
  <c r="G23"/>
  <c r="F23"/>
  <c r="E23"/>
  <c r="D23"/>
  <c r="C23"/>
  <c r="I23" s="1"/>
  <c r="B23"/>
  <c r="K22"/>
  <c r="J22"/>
  <c r="H22"/>
  <c r="G22"/>
  <c r="F22"/>
  <c r="E22"/>
  <c r="D22"/>
  <c r="C22"/>
  <c r="B22"/>
  <c r="I22" s="1"/>
  <c r="K21"/>
  <c r="J21"/>
  <c r="L21" s="1"/>
  <c r="H21"/>
  <c r="G21"/>
  <c r="F21"/>
  <c r="E21"/>
  <c r="D21"/>
  <c r="C21"/>
  <c r="I21" s="1"/>
  <c r="B21"/>
  <c r="K20"/>
  <c r="J20"/>
  <c r="H20"/>
  <c r="G20"/>
  <c r="F20"/>
  <c r="E20"/>
  <c r="D20"/>
  <c r="C20"/>
  <c r="B20"/>
  <c r="I20" s="1"/>
  <c r="K19"/>
  <c r="J19"/>
  <c r="L19" s="1"/>
  <c r="H19"/>
  <c r="G19"/>
  <c r="F19"/>
  <c r="E19"/>
  <c r="D19"/>
  <c r="C19"/>
  <c r="I19" s="1"/>
  <c r="B19"/>
  <c r="K18"/>
  <c r="J18"/>
  <c r="H18"/>
  <c r="G18"/>
  <c r="F18"/>
  <c r="E18"/>
  <c r="D18"/>
  <c r="C18"/>
  <c r="B18"/>
  <c r="I18" s="1"/>
  <c r="K17"/>
  <c r="J17"/>
  <c r="L17" s="1"/>
  <c r="H17"/>
  <c r="G17"/>
  <c r="F17"/>
  <c r="E17"/>
  <c r="D17"/>
  <c r="C17"/>
  <c r="I17" s="1"/>
  <c r="B17"/>
  <c r="K16"/>
  <c r="J16"/>
  <c r="H16"/>
  <c r="G16"/>
  <c r="F16"/>
  <c r="E16"/>
  <c r="D16"/>
  <c r="C16"/>
  <c r="B16"/>
  <c r="I16" s="1"/>
  <c r="K15"/>
  <c r="J15"/>
  <c r="L15" s="1"/>
  <c r="H15"/>
  <c r="G15"/>
  <c r="F15"/>
  <c r="E15"/>
  <c r="D15"/>
  <c r="C15"/>
  <c r="I15" s="1"/>
  <c r="B15"/>
  <c r="K14"/>
  <c r="J14"/>
  <c r="H14"/>
  <c r="G14"/>
  <c r="F14"/>
  <c r="E14"/>
  <c r="D14"/>
  <c r="C14"/>
  <c r="B14"/>
  <c r="I14" s="1"/>
  <c r="K13"/>
  <c r="J13"/>
  <c r="L13" s="1"/>
  <c r="H13"/>
  <c r="G13"/>
  <c r="F13"/>
  <c r="E13"/>
  <c r="D13"/>
  <c r="C13"/>
  <c r="I13" s="1"/>
  <c r="B13"/>
  <c r="K12"/>
  <c r="J12"/>
  <c r="H12"/>
  <c r="G12"/>
  <c r="F12"/>
  <c r="E12"/>
  <c r="D12"/>
  <c r="C12"/>
  <c r="B12"/>
  <c r="I12" s="1"/>
  <c r="K11"/>
  <c r="J11"/>
  <c r="L11" s="1"/>
  <c r="H11"/>
  <c r="G11"/>
  <c r="F11"/>
  <c r="E11"/>
  <c r="D11"/>
  <c r="C11"/>
  <c r="I11" s="1"/>
  <c r="B11"/>
  <c r="K10"/>
  <c r="J10"/>
  <c r="H10"/>
  <c r="G10"/>
  <c r="F10"/>
  <c r="E10"/>
  <c r="D10"/>
  <c r="C10"/>
  <c r="B10"/>
  <c r="I10" s="1"/>
  <c r="K9"/>
  <c r="J9"/>
  <c r="L9" s="1"/>
  <c r="H9"/>
  <c r="G9"/>
  <c r="F9"/>
  <c r="E9"/>
  <c r="D9"/>
  <c r="C9"/>
  <c r="I9" s="1"/>
  <c r="B9"/>
  <c r="K8"/>
  <c r="J8"/>
  <c r="H8"/>
  <c r="G8"/>
  <c r="F8"/>
  <c r="E8"/>
  <c r="D8"/>
  <c r="C8"/>
  <c r="B8"/>
  <c r="I8" s="1"/>
  <c r="K7"/>
  <c r="J7"/>
  <c r="L7" s="1"/>
  <c r="H7"/>
  <c r="G7"/>
  <c r="F7"/>
  <c r="E7"/>
  <c r="D7"/>
  <c r="C7"/>
  <c r="I7" s="1"/>
  <c r="B7"/>
  <c r="K6"/>
  <c r="J6"/>
  <c r="H6"/>
  <c r="G6"/>
  <c r="F6"/>
  <c r="E6"/>
  <c r="D6"/>
  <c r="C6"/>
  <c r="B6"/>
  <c r="I6" s="1"/>
  <c r="K5"/>
  <c r="J5"/>
  <c r="L5" s="1"/>
  <c r="H5"/>
  <c r="G5"/>
  <c r="F5"/>
  <c r="E5"/>
  <c r="D5"/>
  <c r="C5"/>
  <c r="I5" s="1"/>
  <c r="B5"/>
  <c r="K4"/>
  <c r="J4"/>
  <c r="H4"/>
  <c r="G4"/>
  <c r="F4"/>
  <c r="E4"/>
  <c r="D4"/>
  <c r="C4"/>
  <c r="B4"/>
  <c r="I4" s="1"/>
  <c r="K3"/>
  <c r="J3"/>
  <c r="L3" s="1"/>
  <c r="H3"/>
  <c r="G3"/>
  <c r="G38" s="1"/>
  <c r="F3"/>
  <c r="E3"/>
  <c r="E38" s="1"/>
  <c r="D3"/>
  <c r="C3"/>
  <c r="C38" s="1"/>
  <c r="B3"/>
  <c r="B3" i="2"/>
  <c r="C3"/>
  <c r="D3"/>
  <c r="E3"/>
  <c r="F3"/>
  <c r="G3"/>
  <c r="H3"/>
  <c r="B4"/>
  <c r="C4"/>
  <c r="D4"/>
  <c r="E4"/>
  <c r="F4"/>
  <c r="G4"/>
  <c r="H4"/>
  <c r="B5"/>
  <c r="C5"/>
  <c r="D5"/>
  <c r="E5"/>
  <c r="F5"/>
  <c r="G5"/>
  <c r="H5"/>
  <c r="B6"/>
  <c r="C6"/>
  <c r="D6"/>
  <c r="E6"/>
  <c r="F6"/>
  <c r="G6"/>
  <c r="H6"/>
  <c r="B7"/>
  <c r="C7"/>
  <c r="D7"/>
  <c r="E7"/>
  <c r="F7"/>
  <c r="G7"/>
  <c r="H7"/>
  <c r="B8"/>
  <c r="C8"/>
  <c r="D8"/>
  <c r="E8"/>
  <c r="F8"/>
  <c r="G8"/>
  <c r="H8"/>
  <c r="B9"/>
  <c r="C9"/>
  <c r="D9"/>
  <c r="E9"/>
  <c r="F9"/>
  <c r="G9"/>
  <c r="H9"/>
  <c r="B10"/>
  <c r="C10"/>
  <c r="D10"/>
  <c r="E10"/>
  <c r="F10"/>
  <c r="G10"/>
  <c r="H10"/>
  <c r="B11"/>
  <c r="C11"/>
  <c r="D11"/>
  <c r="E11"/>
  <c r="F11"/>
  <c r="G11"/>
  <c r="H11"/>
  <c r="B12"/>
  <c r="C12"/>
  <c r="D12"/>
  <c r="E12"/>
  <c r="F12"/>
  <c r="G12"/>
  <c r="H12"/>
  <c r="B13"/>
  <c r="C13"/>
  <c r="D13"/>
  <c r="E13"/>
  <c r="F13"/>
  <c r="G13"/>
  <c r="H13"/>
  <c r="B14"/>
  <c r="C14"/>
  <c r="D14"/>
  <c r="E14"/>
  <c r="F14"/>
  <c r="G14"/>
  <c r="H14"/>
  <c r="B15"/>
  <c r="C15"/>
  <c r="D15"/>
  <c r="E15"/>
  <c r="F15"/>
  <c r="G15"/>
  <c r="H15"/>
  <c r="B16"/>
  <c r="C16"/>
  <c r="D16"/>
  <c r="E16"/>
  <c r="F16"/>
  <c r="G16"/>
  <c r="H16"/>
  <c r="B17"/>
  <c r="C17"/>
  <c r="D17"/>
  <c r="E17"/>
  <c r="F17"/>
  <c r="G17"/>
  <c r="H17"/>
  <c r="B18"/>
  <c r="C18"/>
  <c r="D18"/>
  <c r="E18"/>
  <c r="F18"/>
  <c r="G18"/>
  <c r="H18"/>
  <c r="B19"/>
  <c r="C19"/>
  <c r="D19"/>
  <c r="E19"/>
  <c r="F19"/>
  <c r="G19"/>
  <c r="H19"/>
  <c r="B20"/>
  <c r="C20"/>
  <c r="D20"/>
  <c r="E20"/>
  <c r="F20"/>
  <c r="G20"/>
  <c r="H20"/>
  <c r="B21"/>
  <c r="C21"/>
  <c r="D21"/>
  <c r="E21"/>
  <c r="F21"/>
  <c r="G21"/>
  <c r="H21"/>
  <c r="B22"/>
  <c r="C22"/>
  <c r="D22"/>
  <c r="E22"/>
  <c r="F22"/>
  <c r="G22"/>
  <c r="H22"/>
  <c r="B23"/>
  <c r="C23"/>
  <c r="D23"/>
  <c r="E23"/>
  <c r="F23"/>
  <c r="G23"/>
  <c r="H23"/>
  <c r="B24"/>
  <c r="C24"/>
  <c r="D24"/>
  <c r="E24"/>
  <c r="F24"/>
  <c r="G24"/>
  <c r="H24"/>
  <c r="B25"/>
  <c r="C25"/>
  <c r="D25"/>
  <c r="E25"/>
  <c r="F25"/>
  <c r="G25"/>
  <c r="H25"/>
  <c r="B26"/>
  <c r="C26"/>
  <c r="D26"/>
  <c r="E26"/>
  <c r="F26"/>
  <c r="G26"/>
  <c r="H26"/>
  <c r="B27"/>
  <c r="C27"/>
  <c r="D27"/>
  <c r="E27"/>
  <c r="F27"/>
  <c r="G27"/>
  <c r="H27"/>
  <c r="B28"/>
  <c r="C28"/>
  <c r="D28"/>
  <c r="E28"/>
  <c r="F28"/>
  <c r="G28"/>
  <c r="H28"/>
  <c r="B29"/>
  <c r="C29"/>
  <c r="D29"/>
  <c r="E29"/>
  <c r="F29"/>
  <c r="G29"/>
  <c r="H29"/>
  <c r="B30"/>
  <c r="C30"/>
  <c r="D30"/>
  <c r="E30"/>
  <c r="F30"/>
  <c r="G30"/>
  <c r="H30"/>
  <c r="B31"/>
  <c r="C31"/>
  <c r="D31"/>
  <c r="E31"/>
  <c r="F31"/>
  <c r="G31"/>
  <c r="H31"/>
  <c r="B32"/>
  <c r="C32"/>
  <c r="D32"/>
  <c r="E32"/>
  <c r="F32"/>
  <c r="G32"/>
  <c r="H32"/>
  <c r="B33"/>
  <c r="C33"/>
  <c r="D33"/>
  <c r="E33"/>
  <c r="F33"/>
  <c r="G33"/>
  <c r="H33"/>
  <c r="B38" i="3" l="1"/>
  <c r="D38"/>
  <c r="F38"/>
  <c r="H38"/>
  <c r="K38"/>
  <c r="L4"/>
  <c r="L6"/>
  <c r="L8"/>
  <c r="L10"/>
  <c r="L12"/>
  <c r="L14"/>
  <c r="L16"/>
  <c r="L18"/>
  <c r="L20"/>
  <c r="L22"/>
  <c r="L24"/>
  <c r="L26"/>
  <c r="L28"/>
  <c r="L30"/>
  <c r="L32"/>
  <c r="L34"/>
  <c r="L36"/>
  <c r="I37"/>
  <c r="I3"/>
  <c r="J38"/>
  <c r="L38" s="1"/>
  <c r="H34" i="2"/>
  <c r="F34"/>
  <c r="D34"/>
  <c r="I33"/>
  <c r="I31"/>
  <c r="I29"/>
  <c r="I27"/>
  <c r="I25"/>
  <c r="I23"/>
  <c r="I21"/>
  <c r="I19"/>
  <c r="I16"/>
  <c r="I14"/>
  <c r="I12"/>
  <c r="I10"/>
  <c r="I8"/>
  <c r="I6"/>
  <c r="I4"/>
  <c r="G34"/>
  <c r="E34"/>
  <c r="C34"/>
  <c r="I32"/>
  <c r="I30"/>
  <c r="I28"/>
  <c r="I26"/>
  <c r="I24"/>
  <c r="I22"/>
  <c r="I20"/>
  <c r="I18"/>
  <c r="I17"/>
  <c r="I15"/>
  <c r="I13"/>
  <c r="I11"/>
  <c r="I9"/>
  <c r="I7"/>
  <c r="I5"/>
  <c r="I3"/>
  <c r="B34"/>
  <c r="I38" i="3" l="1"/>
  <c r="I34" i="2"/>
</calcChain>
</file>

<file path=xl/sharedStrings.xml><?xml version="1.0" encoding="utf-8"?>
<sst xmlns="http://schemas.openxmlformats.org/spreadsheetml/2006/main" count="2331" uniqueCount="646">
  <si>
    <t>Number Of Institutions - Report 9</t>
  </si>
  <si>
    <t>State &amp; Specialisation - Wise Number Of Institutions</t>
  </si>
  <si>
    <t>State</t>
  </si>
  <si>
    <t>University</t>
  </si>
  <si>
    <t>College/Recognised Institution</t>
  </si>
  <si>
    <t>General</t>
  </si>
  <si>
    <t>Agriculture</t>
  </si>
  <si>
    <t>Medical</t>
  </si>
  <si>
    <t>Law</t>
  </si>
  <si>
    <t>Technical</t>
  </si>
  <si>
    <t>Veterinary</t>
  </si>
  <si>
    <t>Others</t>
  </si>
  <si>
    <t>Total</t>
  </si>
  <si>
    <t>Women Out of Total</t>
  </si>
  <si>
    <t>Andaman &amp; Nicobar</t>
  </si>
  <si>
    <t>Andhra Pradesh</t>
  </si>
  <si>
    <t>Arunachal Pradesh</t>
  </si>
  <si>
    <t>Assam</t>
  </si>
  <si>
    <t>Bihar</t>
  </si>
  <si>
    <t>Chandigarh</t>
  </si>
  <si>
    <t>Chhattisgarh</t>
  </si>
  <si>
    <t>Dadra &amp; Nagar Haveli</t>
  </si>
  <si>
    <t>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</si>
  <si>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</si>
  <si>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</si>
  <si>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</si>
  <si>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</si>
  <si>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</si>
  <si>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</si>
  <si>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</si>
  <si>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</si>
  <si>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</si>
  <si>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</si>
  <si>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</si>
  <si>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</si>
  <si>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</si>
  <si>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</si>
  <si>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</si>
  <si>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</si>
  <si>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</si>
  <si>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</si>
  <si>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</si>
  <si>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</si>
  <si>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</si>
  <si>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</si>
  <si>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Tripura</t>
  </si>
  <si>
    <t>Uttarakhand</t>
  </si>
  <si>
    <t>Uttar Pradesh</t>
  </si>
  <si>
    <t>West Bengal</t>
  </si>
  <si>
    <t>All India</t>
  </si>
  <si>
    <t>Percentage of Women's College</t>
  </si>
  <si>
    <t>% of Women's College</t>
  </si>
  <si>
    <t>Women's College</t>
  </si>
  <si>
    <t>Table</t>
  </si>
  <si>
    <t>1. State &amp; Specialisation - Wise Number Of Universities</t>
  </si>
  <si>
    <t>Andaman &amp; Nicobar Islands</t>
  </si>
  <si>
    <t>Chhatisgarh</t>
  </si>
  <si>
    <t>Jammu and Kashmir</t>
  </si>
  <si>
    <t>Uttrakhand</t>
  </si>
  <si>
    <r>
      <rPr>
        <b/>
        <sz val="11"/>
        <rFont val="Calibri"/>
        <family val="2"/>
      </rPr>
      <t>All India</t>
    </r>
  </si>
  <si>
    <t>Central Open University</t>
  </si>
  <si>
    <t>Central University</t>
  </si>
  <si>
    <t>Government Deemed University</t>
  </si>
  <si>
    <t>Institution Established Under State Legislature Act</t>
  </si>
  <si>
    <t>Institution of National Importance</t>
  </si>
  <si>
    <t>Private Deemed University</t>
  </si>
  <si>
    <t>State Open University</t>
  </si>
  <si>
    <t>Grand Total</t>
  </si>
  <si>
    <t>State Public University</t>
  </si>
  <si>
    <t>State Private University</t>
  </si>
  <si>
    <t>1. State &amp; Type - Wise Number of Universities</t>
  </si>
  <si>
    <t>2. State &amp; Specialisation - Wise Number of Universities</t>
  </si>
  <si>
    <t>In UTs of , Andaman &amp; Nicobar Islands,  Dadra &amp; Nagar Haveli, Daman &amp; Diu and Lakshadweep, there are no Universities.</t>
  </si>
  <si>
    <t>Less than 10</t>
  </si>
  <si>
    <t>10-19</t>
  </si>
  <si>
    <t>20-49</t>
  </si>
  <si>
    <t>50-99</t>
  </si>
  <si>
    <t>100-199</t>
  </si>
  <si>
    <t>200-299</t>
  </si>
  <si>
    <t>300-399</t>
  </si>
  <si>
    <t>400-499</t>
  </si>
  <si>
    <t>500-999</t>
  </si>
  <si>
    <t>* Incomplete list of colleges</t>
  </si>
  <si>
    <t>Jharkhand*</t>
  </si>
  <si>
    <t>Uttar Pradesh*</t>
  </si>
  <si>
    <t>Tamil Nadu*</t>
  </si>
  <si>
    <t>West Bengal*</t>
  </si>
  <si>
    <t>Rajasthan*</t>
  </si>
  <si>
    <t>Uttrakhand*</t>
  </si>
  <si>
    <t>Number of College</t>
  </si>
  <si>
    <t>Private Un-Aided</t>
  </si>
  <si>
    <t>Private Aided</t>
  </si>
  <si>
    <t>Total Private</t>
  </si>
  <si>
    <t>Government</t>
  </si>
  <si>
    <t>% Number</t>
  </si>
  <si>
    <t>% Enrolment</t>
  </si>
  <si>
    <t>Enrolment in Private and Government Colleges</t>
  </si>
  <si>
    <t>Count of College Name</t>
  </si>
  <si>
    <t>Column Labels</t>
  </si>
  <si>
    <t>Row Labels</t>
  </si>
  <si>
    <t>Affiliated College</t>
  </si>
  <si>
    <t>Constituent / University College</t>
  </si>
  <si>
    <t>PG Center / Off-Campus Center</t>
  </si>
  <si>
    <t>Recognized Center</t>
  </si>
  <si>
    <t>Teacher Training</t>
  </si>
  <si>
    <t>Nursing</t>
  </si>
  <si>
    <t>PGDM</t>
  </si>
  <si>
    <t>Private</t>
  </si>
  <si>
    <t>5. Number of Private and Government Colleges</t>
  </si>
  <si>
    <t>Sl.
No.</t>
  </si>
  <si>
    <t>STATES/UTs</t>
  </si>
  <si>
    <t>College per lakh population</t>
  </si>
  <si>
    <t>Average Enrolment per College</t>
  </si>
  <si>
    <t>Table 3. State-wise Distribution of Districts in Different Ranges of number of Colleges</t>
  </si>
  <si>
    <t>Table 4. Number of College per Lakh Population(18-23 YEARS), Average Enrolment per College</t>
  </si>
  <si>
    <t>No. of College</t>
  </si>
  <si>
    <t>Sl No</t>
  </si>
  <si>
    <t>Post Graduate</t>
  </si>
  <si>
    <t>Under Graduate</t>
  </si>
  <si>
    <t>Male</t>
  </si>
  <si>
    <t>Female</t>
  </si>
  <si>
    <t>Ph.D.</t>
  </si>
  <si>
    <t>M.Phil.</t>
  </si>
  <si>
    <t>PG Diploma</t>
  </si>
  <si>
    <t>Diploma</t>
  </si>
  <si>
    <t>Certificate</t>
  </si>
  <si>
    <t>Integrated</t>
  </si>
  <si>
    <t>6. State-wise Enrolment at various levels</t>
  </si>
  <si>
    <t>Programme</t>
  </si>
  <si>
    <t>ALL CATEGORIES</t>
  </si>
  <si>
    <t>SCHEDULED CASTE</t>
  </si>
  <si>
    <t>SCHEDULED TRIBE</t>
  </si>
  <si>
    <t>OTHER BACKWARD CLASSES</t>
  </si>
  <si>
    <t>Ph.D.-Doctor of Philosophy</t>
  </si>
  <si>
    <t>Ayurveda Vachaspati-Ph.D in Ayurveda</t>
  </si>
  <si>
    <t>D.Phil.-Doctor of Philosophy</t>
  </si>
  <si>
    <t>D.M.-Doctor of Medicine</t>
  </si>
  <si>
    <t>D.Litt.-Doctor of Literature</t>
  </si>
  <si>
    <t>D.Sc.-Doctor of Science</t>
  </si>
  <si>
    <t>Vidya Varidhi-Vidya Varidhi</t>
  </si>
  <si>
    <t>L.L.D.-Doctor of Laws</t>
  </si>
  <si>
    <t>Vidya Vachaspati-Vidya Vachaspati</t>
  </si>
  <si>
    <t>D.Mus.-Doctor of Music</t>
  </si>
  <si>
    <t>M.Phil.-Master of Philosophy</t>
  </si>
  <si>
    <t>M.A.-Master of Arts</t>
  </si>
  <si>
    <t>M.B.A.- Master of Business Administration</t>
  </si>
  <si>
    <t>M.Sc.-Master of Science</t>
  </si>
  <si>
    <t>M.C.A. -Master of Computer Applications</t>
  </si>
  <si>
    <t>M.Com.-Master of Commerce</t>
  </si>
  <si>
    <t>M.Tech. -Master of Technology</t>
  </si>
  <si>
    <t>M.S.W.-Master of Social Work</t>
  </si>
  <si>
    <t>M.E.-Master of Engineering</t>
  </si>
  <si>
    <t xml:space="preserve">M.Ed. -Master of Education </t>
  </si>
  <si>
    <t>M.Pharm. -Master of Pharmacy</t>
  </si>
  <si>
    <t>Acharya-Acharya</t>
  </si>
  <si>
    <t>L.L.M.-Master of Law or Laws</t>
  </si>
  <si>
    <t>M.D. -Doctor of Medicine</t>
  </si>
  <si>
    <t>M.S.-Master of Science</t>
  </si>
  <si>
    <t>M.Mgt.-Master of Management</t>
  </si>
  <si>
    <t>M.B.A.(Tech.)-Master of Business Administration in Technology</t>
  </si>
  <si>
    <t>M.Sc. Nursing-Master of Science in Nursing</t>
  </si>
  <si>
    <t>M.Lib.Sc. -Master of Library Science</t>
  </si>
  <si>
    <t>M.L.I.Sc.-Master of Library &amp; Information Science</t>
  </si>
  <si>
    <t>M.D.S.-Master of Dental Surgery</t>
  </si>
  <si>
    <t>M.Sc. Tech. -Master of Science in Technology</t>
  </si>
  <si>
    <t>M.P.Ed.-Master of Physical Education</t>
  </si>
  <si>
    <t>M.S.-Master of Surgery</t>
  </si>
  <si>
    <t>M.J.M.C.-Master of Journalism and Mass Communication</t>
  </si>
  <si>
    <t>M.H.R.D. -Master of Human Resource Development</t>
  </si>
  <si>
    <t>M.F.M. -Master of Financial Management</t>
  </si>
  <si>
    <t>M.P.T.-Master of Physiotherapy</t>
  </si>
  <si>
    <t>M.F.A. -Master of Fine Arts</t>
  </si>
  <si>
    <t>M.V.Sc. -Master of Veterinary Sciences</t>
  </si>
  <si>
    <t>M.Mkt.M. -Master of Marketing Management</t>
  </si>
  <si>
    <t>M.J.-Master of Journalism</t>
  </si>
  <si>
    <t>M.Arch.-Master of Architecture</t>
  </si>
  <si>
    <t>M.M.C.-Master in Mass Communication</t>
  </si>
  <si>
    <t>M.Dance-Master of Dance</t>
  </si>
  <si>
    <t>M.Sc.(Medical Bio‐Chemistry)-Master of Science in Medical Bio‐Chemistry</t>
  </si>
  <si>
    <t>M.B.A.(Pharma. Tech.)-Master of Business Administration in Pharmaceutical Technology</t>
  </si>
  <si>
    <t>M.I.B.-Master of International Business</t>
  </si>
  <si>
    <t>M.L. -Master of Laws</t>
  </si>
  <si>
    <t>Shikshan Parangat-Shikshan Parangat</t>
  </si>
  <si>
    <t>M.H.A. -Master of Hospital Administration</t>
  </si>
  <si>
    <t xml:space="preserve">M.Mus. -Master of Music </t>
  </si>
  <si>
    <t>M.Litt.-Master of Literature or Master of Letters</t>
  </si>
  <si>
    <t>M.Sc.(Medical Microbiology)-Master of Science in Medical Microbiology</t>
  </si>
  <si>
    <t>M.P.A.-Master of Performing Arts</t>
  </si>
  <si>
    <t>M.Plan.-Master of Planning</t>
  </si>
  <si>
    <t>M.F.Sc. -Master of Fishery Science</t>
  </si>
  <si>
    <t>M.Des.-Master of Design</t>
  </si>
  <si>
    <t>M.P.E.-Master of Physical Education</t>
  </si>
  <si>
    <t>M.Ch. -Master of Chirurgiae</t>
  </si>
  <si>
    <t>Samaj Karya Parangat-Samaj Karya Parangat</t>
  </si>
  <si>
    <t>Parangat-Parangat</t>
  </si>
  <si>
    <t>M.P.S. -Master of Population Studies</t>
  </si>
  <si>
    <t>M.Stat. -Master of Statistics</t>
  </si>
  <si>
    <t xml:space="preserve">M.P.H. -Master of Public Health </t>
  </si>
  <si>
    <t>M.Sc.(Medical Anatomy) -Master of Science in Medical Anatomy</t>
  </si>
  <si>
    <t>Shiksha Acharya-Shiksha Acharya</t>
  </si>
  <si>
    <t>Vachaspati-Vachaspati</t>
  </si>
  <si>
    <t>M.Sc.(Medical Physiology)-Master of Science in Medical Physiology</t>
  </si>
  <si>
    <t>M.Sc.(Medical Pharmacology)-Master of Science in Medical Pharmacology</t>
  </si>
  <si>
    <t>M.O.T. -Master of Occupational Therapy</t>
  </si>
  <si>
    <t>M.O.L. -Master of Oriental Learning</t>
  </si>
  <si>
    <t>M.Q.P.M.-Master of Quality and Productivity Management</t>
  </si>
  <si>
    <t>M.F.T. -Master of Foreign Trade</t>
  </si>
  <si>
    <t xml:space="preserve">M.Optom. -Master of Optometry </t>
  </si>
  <si>
    <t>M.A.M.S.-Master of Ayurved in Medicine and Surgery</t>
  </si>
  <si>
    <t>M.H.M.S.-Master of Homeopathic Medicine and Science</t>
  </si>
  <si>
    <t xml:space="preserve">B.A.-Bachelor of Arts </t>
  </si>
  <si>
    <t>B.Com.-Bachelor of Commerce</t>
  </si>
  <si>
    <t>B.Sc.-Bachelor of Science</t>
  </si>
  <si>
    <t>B.Tech.-Bachelor of Technology</t>
  </si>
  <si>
    <t>B.E.-Bachelor of Engineering</t>
  </si>
  <si>
    <t>B.Ed.-Bachelor of Education</t>
  </si>
  <si>
    <t>B.C.A.-Bachelor of Computer Applications</t>
  </si>
  <si>
    <t>B.B.A.-Bachelor of Business Administration</t>
  </si>
  <si>
    <t>L.L.B.-Bachelor of Law or Laws</t>
  </si>
  <si>
    <t>B.Pharm.-Bachelor of Pharmacy</t>
  </si>
  <si>
    <t>B.Sc.(Nursing)-Bachelor of Science in Nursing</t>
  </si>
  <si>
    <t>M.B.B.S.-Bachelor of Medicine and Bachelor of Surgery</t>
  </si>
  <si>
    <t>B.B.M.-Bachelor of Business Management</t>
  </si>
  <si>
    <t>Shastri-Shastri</t>
  </si>
  <si>
    <t>B.D.S.-Bachelor of Dental Surgery</t>
  </si>
  <si>
    <t>B.Agri.-Bachelor of Agriculture</t>
  </si>
  <si>
    <t>B.Litt.-Bachelor of Literature</t>
  </si>
  <si>
    <t>B.Lib.I.Sc.-Bachelor of Library &amp; Information Science</t>
  </si>
  <si>
    <t>B.H.M.S.-Bachelor of Homeopathic Medicine and Surgery</t>
  </si>
  <si>
    <t>B.A.M.S.-Bachelor of Ayurved Medicine &amp; Surgery</t>
  </si>
  <si>
    <t>B.Architecture-Bachelor of Architecture</t>
  </si>
  <si>
    <t>B.P.T.-Bachelor of Physiotherapy</t>
  </si>
  <si>
    <t>B.S.Course-Bachelor of Science (Physician Assistant and Emergency &amp; Trauma Care Management)</t>
  </si>
  <si>
    <t>B.P.Ed.-Bachelor of Physical Education</t>
  </si>
  <si>
    <t>Ayurvedacharya-Ayurvedacharya</t>
  </si>
  <si>
    <t>B.S.W.-Bachelor of Social Work</t>
  </si>
  <si>
    <t>B.V.Sc.&amp;A.H.-Bachelor of Veterinary Science &amp; Animal Husbandry</t>
  </si>
  <si>
    <t>B.F.A.-Bachelor of Fine Arts</t>
  </si>
  <si>
    <t>B.Lib.Sc.-Bachelor of Library Science</t>
  </si>
  <si>
    <t>B.Pharm.(Ayu.) -Bachelor of Ayurved in Pharmacy</t>
  </si>
  <si>
    <t>B.H.M.C.T.-Bachelor of Hotel Management and Catering Technology</t>
  </si>
  <si>
    <t>B.P.E.-Bachelor of Physical Education</t>
  </si>
  <si>
    <t>B.H.M.-Bachelor of Hotel Management</t>
  </si>
  <si>
    <t>B.J.M.C.-Bachelor of Journalism and Mass Communication</t>
  </si>
  <si>
    <t>Shiksha Shastri-Shiksha Shastri</t>
  </si>
  <si>
    <t>B.U.M.S.-Bachelor of Unani Medicine and Surgery</t>
  </si>
  <si>
    <t>B.J.-Bachelor of Journalism</t>
  </si>
  <si>
    <t>B.Mus.-Bachelor of Music</t>
  </si>
  <si>
    <t>B.Des.-Bachelor of Design</t>
  </si>
  <si>
    <t>B.F.Sc.-Bachelor of Fisheries Science</t>
  </si>
  <si>
    <t>B.O.L.-Bachelor of Oriental Learning</t>
  </si>
  <si>
    <t>B.A.S.L.P.-Bachelor of Audiology and Speech Language Pathology</t>
  </si>
  <si>
    <t>B.L.-Bachelor of Law or Laws</t>
  </si>
  <si>
    <t>Visharad-Visharad</t>
  </si>
  <si>
    <t>B.Optom.-Bachelor of Clinical Optometry</t>
  </si>
  <si>
    <t>B.H.T.M.-Bachelor of Hotel and Tourism Management</t>
  </si>
  <si>
    <t>B.B.S.-Bachelor of Business Studies</t>
  </si>
  <si>
    <t>B.M.M.-Bachelor of Multi Media</t>
  </si>
  <si>
    <t>Vidhya Praveena-Vidhya Praveena</t>
  </si>
  <si>
    <t>B.V.Sc.-Bachelor of Veterinary Science</t>
  </si>
  <si>
    <t>B.H.M.T.T.-Bachelor of Hotel Management, Travel and Tourism</t>
  </si>
  <si>
    <t>B.Stat.-Bachelor of Statistics</t>
  </si>
  <si>
    <t>B.C.E.-Bachelor of Civil Engineering</t>
  </si>
  <si>
    <t>Vidhya Nishnanat-Vidhya Nishnanat</t>
  </si>
  <si>
    <t>B.G.L.-Bachelor of General Law</t>
  </si>
  <si>
    <t>B.S.S.-Bachelor in Social Sciences</t>
  </si>
  <si>
    <t>B.P.A.-Bachelor of Performing Arts</t>
  </si>
  <si>
    <t>B.Ch.E.-Bachelor of Chemical Engineering</t>
  </si>
  <si>
    <t>B.Nat.(Yogic Sciences)-Bachelor of Naturopathy and Yogic Sciences</t>
  </si>
  <si>
    <t>Hindi Shiksha Visharad-Hindi Shiksha Visharad</t>
  </si>
  <si>
    <t>Shiksha Visharad-Shiksha Visharad</t>
  </si>
  <si>
    <t>B.O.T.-Bachelor of Occupational Therapy</t>
  </si>
  <si>
    <t>Alankar-Alankar</t>
  </si>
  <si>
    <t>B.A.M.-Bachelor of Ayurved Medicine</t>
  </si>
  <si>
    <t>B.Dance-Bachelor of Dance</t>
  </si>
  <si>
    <t>B.Sc.(Post Basic)-B.Sc (Post Basic)</t>
  </si>
  <si>
    <t>B.Plan.-Bachelor of Planning</t>
  </si>
  <si>
    <t>B.C.L.-Bachelor of Civil Law</t>
  </si>
  <si>
    <t>B.P.S.-Bachelor of Professional Studies</t>
  </si>
  <si>
    <t>Vidhyalankar-Vidhyalankar</t>
  </si>
  <si>
    <t>B.Chem.Tech.-Bachelor of Chemical Technology</t>
  </si>
  <si>
    <t>B.S.M.S.-Bachelor of Sridhar Medicine and Surgery</t>
  </si>
  <si>
    <t>B.I.M.-Bachelor of Indian Medicine</t>
  </si>
  <si>
    <t>B.Nat.(Ayu)-Bachelor of Ayurved in Naturopathy</t>
  </si>
  <si>
    <t>Enrolment in Universities teaching departments and its Constituent Units/Off-campus Centres</t>
  </si>
  <si>
    <t>Number of universities</t>
  </si>
  <si>
    <t>Responding</t>
  </si>
  <si>
    <t>Note - Constituent Colleges of State/Central University not included.</t>
  </si>
  <si>
    <t>Table 7.</t>
  </si>
  <si>
    <t>Number of Colleges and Enrolment in responding Colleges at various levels</t>
  </si>
  <si>
    <t>Number of Colleges</t>
  </si>
  <si>
    <t>Per College Enrolment</t>
  </si>
  <si>
    <t>Response</t>
  </si>
  <si>
    <t>Number and Enrolment in different types of Stand Alone Institutions</t>
  </si>
  <si>
    <t>Polytechnics</t>
  </si>
  <si>
    <t>All Stand Alone Institutions</t>
  </si>
  <si>
    <t>Number of Institutions</t>
  </si>
  <si>
    <t>Enrolment</t>
  </si>
  <si>
    <t>Per Institution Enrolment</t>
  </si>
  <si>
    <t>Table 8.</t>
  </si>
  <si>
    <t>Table 9.</t>
  </si>
  <si>
    <t>Table 10. Estimated Enrolment in Colleges</t>
  </si>
  <si>
    <t>Programme-wise Enrolnment in various categories
(based on actual response)</t>
  </si>
  <si>
    <t>Table 11.</t>
  </si>
  <si>
    <t>Marine Science / Oceanography</t>
  </si>
  <si>
    <t>Fashion Technology</t>
  </si>
  <si>
    <t>Journalism &amp; Mass Communication</t>
  </si>
  <si>
    <t>Physical Education/ Yoga</t>
  </si>
  <si>
    <t>Oriental Learning</t>
  </si>
  <si>
    <t>Library &amp; Information Science</t>
  </si>
  <si>
    <t>Home Science</t>
  </si>
  <si>
    <t>Agriculture &amp; Allied</t>
  </si>
  <si>
    <t>Management</t>
  </si>
  <si>
    <t>Medical Science</t>
  </si>
  <si>
    <t>Computer Science/Computer Application</t>
  </si>
  <si>
    <t>Science</t>
  </si>
  <si>
    <t>Commerce</t>
  </si>
  <si>
    <t>Other Engineering &amp; Technology</t>
  </si>
  <si>
    <t>Dairy Technology</t>
  </si>
  <si>
    <t>Mining Engineering</t>
  </si>
  <si>
    <t>Marine Engineering</t>
  </si>
  <si>
    <t>Agriculture Engineering</t>
  </si>
  <si>
    <t>Metallurgical Engineering</t>
  </si>
  <si>
    <t>Chemical Engineering</t>
  </si>
  <si>
    <t>Civil Engineering</t>
  </si>
  <si>
    <t>Information Technology</t>
  </si>
  <si>
    <t>Electrical Engineering</t>
  </si>
  <si>
    <t>Mechanical Engineering</t>
  </si>
  <si>
    <t>Computer Engineering</t>
  </si>
  <si>
    <t>Electronics Engineering</t>
  </si>
  <si>
    <t>Engineering &amp; Technology</t>
  </si>
  <si>
    <t>Arts/ Humanities/ Social Sciences</t>
  </si>
  <si>
    <t>Discipline</t>
  </si>
  <si>
    <t>Table 12. Enrolment at Under Graduate Level in Major Disciplines/ Subjects
(based on actual response)</t>
  </si>
  <si>
    <t>Veterinary &amp; Animal Sciences</t>
  </si>
  <si>
    <t>Horticulture</t>
  </si>
  <si>
    <t>Fisheries Science</t>
  </si>
  <si>
    <t>Forestry</t>
  </si>
  <si>
    <t>Sericulture</t>
  </si>
  <si>
    <t>Computer Science/ Computer Application</t>
  </si>
  <si>
    <t>Criminology &amp; Forensic Science</t>
  </si>
  <si>
    <t>Defence Studies</t>
  </si>
  <si>
    <t>Foreign Language</t>
  </si>
  <si>
    <t>English</t>
  </si>
  <si>
    <t>French</t>
  </si>
  <si>
    <t>Spanish</t>
  </si>
  <si>
    <t>German</t>
  </si>
  <si>
    <t>Other Foreign Languages</t>
  </si>
  <si>
    <t>Gandhian Studies</t>
  </si>
  <si>
    <t>Food Technology</t>
  </si>
  <si>
    <t>Nutrition</t>
  </si>
  <si>
    <t>Indian Language</t>
  </si>
  <si>
    <t>Hindi</t>
  </si>
  <si>
    <t>Telugu</t>
  </si>
  <si>
    <t>Bengali</t>
  </si>
  <si>
    <t>Sanskrit</t>
  </si>
  <si>
    <t>Tamil</t>
  </si>
  <si>
    <t>Kannada</t>
  </si>
  <si>
    <t>Urdu</t>
  </si>
  <si>
    <t>Punjabi</t>
  </si>
  <si>
    <t>Malayalam</t>
  </si>
  <si>
    <t>Odiya</t>
  </si>
  <si>
    <t>Other Indian Languages</t>
  </si>
  <si>
    <t>Linguistics</t>
  </si>
  <si>
    <t>Pharmacy</t>
  </si>
  <si>
    <t>Dentistry</t>
  </si>
  <si>
    <t>General Medicine</t>
  </si>
  <si>
    <t>Ayurveda</t>
  </si>
  <si>
    <t>General Surgery</t>
  </si>
  <si>
    <t>Pathology</t>
  </si>
  <si>
    <t>Orthopaedics</t>
  </si>
  <si>
    <t>Anesthesiology</t>
  </si>
  <si>
    <t>Homeopathy</t>
  </si>
  <si>
    <t>Pediatrics</t>
  </si>
  <si>
    <t>Anatomy</t>
  </si>
  <si>
    <t>Gynaecology</t>
  </si>
  <si>
    <t>Cardiology</t>
  </si>
  <si>
    <t>Unani</t>
  </si>
  <si>
    <t>Dermatology</t>
  </si>
  <si>
    <t>Other Medical Science</t>
  </si>
  <si>
    <t>Physical Education</t>
  </si>
  <si>
    <t>Religious Studies</t>
  </si>
  <si>
    <t>Mathematics</t>
  </si>
  <si>
    <t>Chemistry</t>
  </si>
  <si>
    <t>Physics</t>
  </si>
  <si>
    <t>Zoology</t>
  </si>
  <si>
    <t>Botany</t>
  </si>
  <si>
    <t>Bio-Technology</t>
  </si>
  <si>
    <t>Microbiology</t>
  </si>
  <si>
    <t>Environmental Science</t>
  </si>
  <si>
    <t>Life Science</t>
  </si>
  <si>
    <t>Statistics</t>
  </si>
  <si>
    <t>Bio-Chemistry</t>
  </si>
  <si>
    <t>Electronics</t>
  </si>
  <si>
    <t>Geology</t>
  </si>
  <si>
    <t>Bio-Science</t>
  </si>
  <si>
    <t>Geo-Physics</t>
  </si>
  <si>
    <t>Genetics</t>
  </si>
  <si>
    <t>Other Science</t>
  </si>
  <si>
    <t>Social Science</t>
  </si>
  <si>
    <t>History</t>
  </si>
  <si>
    <t>Political Science</t>
  </si>
  <si>
    <t>Economics</t>
  </si>
  <si>
    <t>Sociology</t>
  </si>
  <si>
    <t>Geography</t>
  </si>
  <si>
    <t>Public Administration</t>
  </si>
  <si>
    <t>Psychology</t>
  </si>
  <si>
    <t>Philosophy</t>
  </si>
  <si>
    <t>Anthropology</t>
  </si>
  <si>
    <t>Other Social Science</t>
  </si>
  <si>
    <t>Women Studies</t>
  </si>
  <si>
    <t>Table 13. Enrolment at Ph.D.,M.Phil. &amp; Post Graduate Level in Major Disciplines/ Subjects
(based on actual response)</t>
  </si>
  <si>
    <t>Table 14.</t>
  </si>
  <si>
    <t>Estimated State-wise Enrolment in various social categories</t>
  </si>
  <si>
    <t>Table 15.</t>
  </si>
  <si>
    <t>Persons with Disability</t>
  </si>
  <si>
    <t>Muslim</t>
  </si>
  <si>
    <t>Other Minority Communities</t>
  </si>
  <si>
    <t>State-wise Enrolment in PWD and Minority Community
(based on actual response)</t>
  </si>
  <si>
    <t>Country Name</t>
  </si>
  <si>
    <t>All Level</t>
  </si>
  <si>
    <t>NEPAL</t>
  </si>
  <si>
    <t>IRAN, ISLAMIC REPUBLIC OF</t>
  </si>
  <si>
    <t>AFGHANISTAN</t>
  </si>
  <si>
    <t>BHUTAN</t>
  </si>
  <si>
    <t>SUDAN</t>
  </si>
  <si>
    <t>UNITED STATES</t>
  </si>
  <si>
    <t>CHINA</t>
  </si>
  <si>
    <t>IRAQ</t>
  </si>
  <si>
    <t>SRI LANKA</t>
  </si>
  <si>
    <t>MALAYSIA</t>
  </si>
  <si>
    <t>YEMEN</t>
  </si>
  <si>
    <t>TANZANIA, UNITED REPUBLIC OF</t>
  </si>
  <si>
    <t>BANGLADESH</t>
  </si>
  <si>
    <t>ETHIOPIA</t>
  </si>
  <si>
    <t>UNITED ARAB EMIRATES</t>
  </si>
  <si>
    <t>RWANDA</t>
  </si>
  <si>
    <t>KENYA</t>
  </si>
  <si>
    <t>THAILAND</t>
  </si>
  <si>
    <t>MALDIVES</t>
  </si>
  <si>
    <t>UGANDA</t>
  </si>
  <si>
    <t>SOMALIA</t>
  </si>
  <si>
    <t>NIGERIA</t>
  </si>
  <si>
    <t>OMAN</t>
  </si>
  <si>
    <t>CANADA</t>
  </si>
  <si>
    <t>BAHRAIN</t>
  </si>
  <si>
    <t>SAUDI ARABIA</t>
  </si>
  <si>
    <t>KOREA, REPUBLIC OF</t>
  </si>
  <si>
    <t>AMERICAN SAMOA</t>
  </si>
  <si>
    <t>SOUTH AFRICA</t>
  </si>
  <si>
    <t>VIET NAM</t>
  </si>
  <si>
    <t>MAURITIUS</t>
  </si>
  <si>
    <t>CONGO</t>
  </si>
  <si>
    <t>INDONESIA</t>
  </si>
  <si>
    <t>MYANMAR</t>
  </si>
  <si>
    <t>SINGAPORE</t>
  </si>
  <si>
    <t>MONGOLIA</t>
  </si>
  <si>
    <t>CÔTE D'IVOIRE</t>
  </si>
  <si>
    <t>ERITREA</t>
  </si>
  <si>
    <t>UNITED KINGDOM</t>
  </si>
  <si>
    <t>KUWAIT</t>
  </si>
  <si>
    <t>WALLIS AND FUTUNA</t>
  </si>
  <si>
    <t>DJIBOUTI</t>
  </si>
  <si>
    <t>KOREA, DEMOCRATIC PEOPLE'S REPUBLIC OF</t>
  </si>
  <si>
    <t>CAMEROON</t>
  </si>
  <si>
    <t>LIBYAN ARAB JAMAHIRIYA</t>
  </si>
  <si>
    <t>QATAR</t>
  </si>
  <si>
    <t>ROMANIA</t>
  </si>
  <si>
    <t>AUSTRALIA</t>
  </si>
  <si>
    <t>JAPAN</t>
  </si>
  <si>
    <t>FRANCE</t>
  </si>
  <si>
    <t>FIJI</t>
  </si>
  <si>
    <t>TAJIKISTAN</t>
  </si>
  <si>
    <t>HAITI</t>
  </si>
  <si>
    <t>ISRAEL</t>
  </si>
  <si>
    <t>TURKMENISTAN</t>
  </si>
  <si>
    <t>CAMBODIA</t>
  </si>
  <si>
    <t>PALESTINIAN TERRITORY, OCCUPIED</t>
  </si>
  <si>
    <t>HONG KONG</t>
  </si>
  <si>
    <t>TURKEY</t>
  </si>
  <si>
    <t>MOZAMBIQUE</t>
  </si>
  <si>
    <t>GHANA</t>
  </si>
  <si>
    <t>ANGOLA</t>
  </si>
  <si>
    <t>NAMIBIA</t>
  </si>
  <si>
    <t>UZBEKISTAN</t>
  </si>
  <si>
    <t>JORDAN</t>
  </si>
  <si>
    <t>LAO PEOPLE'S DEMOCRATIC REPUBLIC</t>
  </si>
  <si>
    <t>SYRIAN ARAB REPUBLIC</t>
  </si>
  <si>
    <t>ZIMBABWE</t>
  </si>
  <si>
    <t>CONGO, THE DEMOCRATIC REPUBLIC OF THE</t>
  </si>
  <si>
    <t>RUSSIAN FEDERATION</t>
  </si>
  <si>
    <t>GERMANY</t>
  </si>
  <si>
    <t>ITALY</t>
  </si>
  <si>
    <t>PHILIPPINES</t>
  </si>
  <si>
    <t>KAZAKHSTAN</t>
  </si>
  <si>
    <t>CHAD</t>
  </si>
  <si>
    <t>BURUNDI</t>
  </si>
  <si>
    <t>NEW ZEALAND</t>
  </si>
  <si>
    <t>PAKISTAN</t>
  </si>
  <si>
    <t>SWEDEN</t>
  </si>
  <si>
    <t>SEYCHELLES</t>
  </si>
  <si>
    <t>POLAND</t>
  </si>
  <si>
    <t>TIMOR-LESTE</t>
  </si>
  <si>
    <t>KYRGYZSTAN</t>
  </si>
  <si>
    <t>LESOTHO</t>
  </si>
  <si>
    <t>NORWAY</t>
  </si>
  <si>
    <t>SPAIN</t>
  </si>
  <si>
    <t>ZAMBIA</t>
  </si>
  <si>
    <t>BELGIUM</t>
  </si>
  <si>
    <t>SWITZERLAND</t>
  </si>
  <si>
    <t>TAIWAN, PROVINCE OF CHINA</t>
  </si>
  <si>
    <t>BOTSWANA</t>
  </si>
  <si>
    <t>BRITISH INDIAN OCEAN TERRITORY</t>
  </si>
  <si>
    <t>EGYPT</t>
  </si>
  <si>
    <t>UNITED STATES MINOR OUTLYING ISLANDS</t>
  </si>
  <si>
    <t>BRAZIL</t>
  </si>
  <si>
    <t>CENTRAL AFRICAN REPUBLIC</t>
  </si>
  <si>
    <t>DENMARK</t>
  </si>
  <si>
    <t>MALAWI</t>
  </si>
  <si>
    <t>MEXICO</t>
  </si>
  <si>
    <t>CHILE</t>
  </si>
  <si>
    <t>FINLAND</t>
  </si>
  <si>
    <t>LIBERIA</t>
  </si>
  <si>
    <t>NETHERLANDS</t>
  </si>
  <si>
    <t>SWAZILAND</t>
  </si>
  <si>
    <t>UKRAINE</t>
  </si>
  <si>
    <t>COLOMBIA</t>
  </si>
  <si>
    <t>GUYANA</t>
  </si>
  <si>
    <t>IRELAND</t>
  </si>
  <si>
    <t>PORTUGAL</t>
  </si>
  <si>
    <t>ALGERIA</t>
  </si>
  <si>
    <t>ARMENIA</t>
  </si>
  <si>
    <t>AUSTRIA</t>
  </si>
  <si>
    <t>BENIN</t>
  </si>
  <si>
    <t>BRUNEI DARUSSALAM</t>
  </si>
  <si>
    <t>GEORGIA</t>
  </si>
  <si>
    <t>HUNGARY</t>
  </si>
  <si>
    <t>JAMAICA</t>
  </si>
  <si>
    <t>MALI</t>
  </si>
  <si>
    <t>MAURITANIA</t>
  </si>
  <si>
    <t>ANDORRA</t>
  </si>
  <si>
    <t>BELARUS</t>
  </si>
  <si>
    <t>GREECE</t>
  </si>
  <si>
    <t>MADAGASCAR</t>
  </si>
  <si>
    <t>SENEGAL</t>
  </si>
  <si>
    <t>SIERRA LEONE</t>
  </si>
  <si>
    <t>TOGO</t>
  </si>
  <si>
    <t>WESTERN SAHARA</t>
  </si>
  <si>
    <t>BAHAMAS</t>
  </si>
  <si>
    <t>BARBADOS</t>
  </si>
  <si>
    <t>BOLIVIA</t>
  </si>
  <si>
    <t>DOMINICA</t>
  </si>
  <si>
    <t>DOMINICAN REPUBLIC</t>
  </si>
  <si>
    <t>ECUADOR</t>
  </si>
  <si>
    <t>ESTONIA</t>
  </si>
  <si>
    <t>FRENCH GUIANA</t>
  </si>
  <si>
    <t>GABON</t>
  </si>
  <si>
    <t>GAMBIA</t>
  </si>
  <si>
    <t>GUINEA</t>
  </si>
  <si>
    <t>ISLE OF MAN</t>
  </si>
  <si>
    <t>LATVIA</t>
  </si>
  <si>
    <t>LEBANON</t>
  </si>
  <si>
    <t>LITHUANIA</t>
  </si>
  <si>
    <t>NICARAGUA</t>
  </si>
  <si>
    <t>NIGER</t>
  </si>
  <si>
    <t>PANAMA</t>
  </si>
  <si>
    <t>PERU</t>
  </si>
  <si>
    <t>SERBIA</t>
  </si>
  <si>
    <t>SLOVENIA</t>
  </si>
  <si>
    <t>SURINAME</t>
  </si>
  <si>
    <t>TONGA</t>
  </si>
  <si>
    <t>TUNISIA</t>
  </si>
  <si>
    <t>VENEZUELA</t>
  </si>
  <si>
    <t>Table 16.</t>
  </si>
  <si>
    <t>Table 17.</t>
  </si>
  <si>
    <t xml:space="preserve"> Males</t>
  </si>
  <si>
    <t xml:space="preserve"> Females</t>
  </si>
  <si>
    <t>B.A.-Bachelor of Arts</t>
  </si>
  <si>
    <t>Diploma-Diploma</t>
  </si>
  <si>
    <t>B.A. L.L.B.-Bachelor of Arts, Bachelor of Law or Laws</t>
  </si>
  <si>
    <t>M.D.-Doctor of Medicine</t>
  </si>
  <si>
    <t>Certificate-Certificate</t>
  </si>
  <si>
    <t>PG Diploma-Post Graduate Diploma</t>
  </si>
  <si>
    <t>B.Tech M.Tech-Bachelor of Technology, Master of Technology</t>
  </si>
  <si>
    <t>Integrated Ph.D-Integrated Doctor of Philosophy</t>
  </si>
  <si>
    <t>M.Ed. -Master of Education</t>
  </si>
  <si>
    <t>M.P.H. -Master of Public Health</t>
  </si>
  <si>
    <t>M.Mus. -Master of Music</t>
  </si>
  <si>
    <t>G.N.M.-General Nursing &amp; Midwifery</t>
  </si>
  <si>
    <t>M.Sc. Tech.(Applied Geo-Physics)-Master of Science in Technology (Applied Geo-Physics)</t>
  </si>
  <si>
    <t>M.Sc.(Medical Bio-Chemistry)-Master of Science in Medical Bio-Chemistry</t>
  </si>
  <si>
    <t>B.Sc. L.L.B.-Bachelor of Science, Bachelor of Law or Laws</t>
  </si>
  <si>
    <t>State-wise Enrolment through Regular Mode at various levels</t>
  </si>
  <si>
    <t>Table 6(a).</t>
  </si>
  <si>
    <t>SC</t>
  </si>
  <si>
    <t>ST</t>
  </si>
  <si>
    <t>MALE</t>
  </si>
  <si>
    <t>FEMALE</t>
  </si>
  <si>
    <t>TOTAL</t>
  </si>
  <si>
    <t>Table 19. GROSS ENROLMENT RATIO IN HIGHER EDUCATION (18-23 YEARS)</t>
  </si>
  <si>
    <t>States/UTs</t>
  </si>
  <si>
    <t>All Categories</t>
  </si>
  <si>
    <t>SC Students</t>
  </si>
  <si>
    <t>ST Students</t>
  </si>
  <si>
    <t>Lakshdweep</t>
  </si>
  <si>
    <t/>
  </si>
  <si>
    <t>-</t>
  </si>
  <si>
    <t>Table 20. GENDER PARITY INDEX IN HIGHER EDUCATION (18-23 YEARS)</t>
  </si>
  <si>
    <t>OBC</t>
  </si>
  <si>
    <t>PWD</t>
  </si>
  <si>
    <t>Table 21.</t>
  </si>
  <si>
    <t>Professor &amp; Equivalent</t>
  </si>
  <si>
    <t>Reader &amp; Associate Professor</t>
  </si>
  <si>
    <t>Lecturer/ Assistant Professor</t>
  </si>
  <si>
    <t>Demonstrator/ Tutor</t>
  </si>
  <si>
    <t>Temporary Teacher etc</t>
  </si>
  <si>
    <t>Table 22.</t>
  </si>
  <si>
    <t>Table 23.</t>
  </si>
  <si>
    <t>Table 24.</t>
  </si>
  <si>
    <t>Country-wise &amp; Level-wise Foreign Students
(based on actual response)</t>
  </si>
  <si>
    <t>State-wise &amp; Level-wise Foreign Student
(based on actual response)</t>
  </si>
  <si>
    <t>Table 18. Foreign Students in Different Programmes
                (based on actual response)</t>
  </si>
  <si>
    <t>(a). State-wise Number of Teachers among various social categories
(based on actual response)</t>
  </si>
  <si>
    <t>(b). State-wise Number of Teachers among Minority &amp; PWD
(based on actual response)</t>
  </si>
  <si>
    <t>State &amp; Post-Wise Number of Male &amp; Female Teacher
(based on actual response)</t>
  </si>
  <si>
    <t>(a). State-wise Number of Non-Teaching staff among various social categories
(based on actual response)</t>
  </si>
  <si>
    <t>(b). State-wise Number of Non-Teaching staff among Minority &amp; PWD
(based on actual response)</t>
  </si>
  <si>
    <t>State &amp; Post-Wise Number of Male &amp; Female Non-Teaching staff
(based on actual response)</t>
  </si>
  <si>
    <t>Group-A</t>
  </si>
  <si>
    <t>Group-B</t>
  </si>
  <si>
    <t>Group-C</t>
  </si>
  <si>
    <t>Group-D</t>
  </si>
  <si>
    <t>25. Number of different types of Colleges</t>
  </si>
  <si>
    <t>26. Number of different types of Responding Colleges</t>
  </si>
  <si>
    <t>ALL Categories</t>
  </si>
  <si>
    <t>Table 27: PROJECTED POPULATION (18-23 YEARS) -2010-11</t>
  </si>
  <si>
    <t>UT</t>
  </si>
  <si>
    <t>South</t>
  </si>
  <si>
    <t>North-East</t>
  </si>
  <si>
    <t>East</t>
  </si>
  <si>
    <t>North</t>
  </si>
  <si>
    <t>West</t>
  </si>
  <si>
    <t>Zone</t>
  </si>
  <si>
    <t>Population</t>
  </si>
  <si>
    <t>5. Number of Private and Government Colleges
(based on actual response)</t>
  </si>
  <si>
    <t>5 (a). Enrolment in Private and Government Colleges
(based on actual response)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</si>
</sst>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&quot;-&quot;###0"/>
    <numFmt numFmtId="166" formatCode="##0"/>
  </numFmts>
  <fonts count="46">
    <font>
      <sz val="10"/>
      <name val="Arial"/>
    </font>
    <font>
      <sz val="12"/>
      <color theme="1"/>
      <name val="Cambria"/>
      <family val="2"/>
    </font>
    <font>
      <sz val="10"/>
      <color indexed="8"/>
      <name val="SansSerif"/>
    </font>
    <font>
      <b/>
      <sz val="8"/>
      <color indexed="8"/>
      <name val="SansSerif"/>
    </font>
    <font>
      <b/>
      <sz val="10"/>
      <color indexed="8"/>
      <name val="SansSerif"/>
    </font>
    <font>
      <b/>
      <sz val="9"/>
      <color indexed="8"/>
      <name val="SansSerif"/>
    </font>
    <font>
      <b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4"/>
      <color indexed="8"/>
      <name val="Cambria"/>
      <family val="1"/>
      <scheme val="major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b/>
      <sz val="11"/>
      <name val="Cambria"/>
      <family val="1"/>
      <scheme val="major"/>
    </font>
    <font>
      <i/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name val="Palatino Linotype"/>
      <family val="1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Cambria"/>
      <family val="1"/>
      <scheme val="major"/>
    </font>
    <font>
      <b/>
      <sz val="10"/>
      <name val="Arial"/>
      <family val="2"/>
    </font>
    <font>
      <i/>
      <sz val="11"/>
      <name val="Cambria"/>
      <family val="1"/>
      <scheme val="major"/>
    </font>
    <font>
      <sz val="11"/>
      <color indexed="54"/>
      <name val="Cambria"/>
      <family val="1"/>
      <scheme val="major"/>
    </font>
    <font>
      <b/>
      <sz val="14"/>
      <name val="Cambria"/>
      <family val="1"/>
      <scheme val="major"/>
    </font>
    <font>
      <i/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E6CE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00">
    <xf numFmtId="0" fontId="0" fillId="0" borderId="0" xfId="0"/>
    <xf numFmtId="0" fontId="0" fillId="2" borderId="0" xfId="0" applyFill="1"/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8" fillId="0" borderId="0" xfId="0" applyFont="1" applyBorder="1"/>
    <xf numFmtId="0" fontId="6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 textRotation="90" wrapText="1"/>
    </xf>
    <xf numFmtId="0" fontId="7" fillId="2" borderId="2" xfId="0" applyFont="1" applyFill="1" applyBorder="1" applyAlignment="1" applyProtection="1">
      <alignment horizontal="right" vertical="center" wrapText="1" indent="1"/>
    </xf>
    <xf numFmtId="0" fontId="6" fillId="2" borderId="2" xfId="0" applyFont="1" applyFill="1" applyBorder="1" applyAlignment="1" applyProtection="1">
      <alignment horizontal="right" vertical="center" wrapText="1" indent="1"/>
    </xf>
    <xf numFmtId="0" fontId="7" fillId="2" borderId="2" xfId="0" applyFont="1" applyFill="1" applyBorder="1" applyAlignment="1" applyProtection="1">
      <alignment horizontal="right" vertical="center" wrapText="1" indent="3"/>
    </xf>
    <xf numFmtId="164" fontId="7" fillId="2" borderId="2" xfId="0" applyNumberFormat="1" applyFont="1" applyFill="1" applyBorder="1" applyAlignment="1" applyProtection="1">
      <alignment horizontal="right" vertical="top" wrapText="1" indent="3"/>
    </xf>
    <xf numFmtId="164" fontId="7" fillId="2" borderId="2" xfId="0" applyNumberFormat="1" applyFont="1" applyFill="1" applyBorder="1" applyAlignment="1" applyProtection="1">
      <alignment horizontal="right" vertical="center" wrapText="1" indent="3"/>
    </xf>
    <xf numFmtId="0" fontId="6" fillId="2" borderId="2" xfId="0" applyFont="1" applyFill="1" applyBorder="1" applyAlignment="1" applyProtection="1">
      <alignment horizontal="right" vertical="center" wrapText="1" indent="3"/>
    </xf>
    <xf numFmtId="164" fontId="6" fillId="2" borderId="2" xfId="0" applyNumberFormat="1" applyFont="1" applyFill="1" applyBorder="1" applyAlignment="1" applyProtection="1">
      <alignment horizontal="right" vertical="center" wrapText="1" indent="3"/>
    </xf>
    <xf numFmtId="0" fontId="9" fillId="2" borderId="3" xfId="0" applyFont="1" applyFill="1" applyBorder="1" applyAlignment="1" applyProtection="1">
      <alignment horizontal="right" vertical="center"/>
    </xf>
    <xf numFmtId="0" fontId="10" fillId="3" borderId="5" xfId="0" applyNumberFormat="1" applyFont="1" applyFill="1" applyBorder="1" applyAlignment="1" applyProtection="1">
      <alignment horizontal="left" vertical="center" wrapText="1"/>
    </xf>
    <xf numFmtId="0" fontId="10" fillId="3" borderId="5" xfId="0" applyNumberFormat="1" applyFont="1" applyFill="1" applyBorder="1" applyAlignment="1" applyProtection="1">
      <alignment horizontal="right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textRotation="90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right" vertical="center" wrapText="1" indent="1"/>
    </xf>
    <xf numFmtId="0" fontId="15" fillId="2" borderId="2" xfId="0" applyFont="1" applyFill="1" applyBorder="1" applyAlignment="1" applyProtection="1">
      <alignment horizontal="right" vertical="center" wrapText="1" indent="1"/>
    </xf>
    <xf numFmtId="0" fontId="15" fillId="2" borderId="2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2" xfId="0" applyNumberFormat="1" applyFont="1" applyBorder="1" applyAlignment="1">
      <alignment horizontal="right" vertical="center"/>
    </xf>
    <xf numFmtId="0" fontId="17" fillId="0" borderId="2" xfId="0" pivotButton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20" fillId="0" borderId="0" xfId="3" applyFont="1" applyAlignment="1"/>
    <xf numFmtId="0" fontId="20" fillId="0" borderId="0" xfId="3" applyFont="1"/>
    <xf numFmtId="0" fontId="20" fillId="0" borderId="0" xfId="3" applyFont="1" applyAlignment="1">
      <alignment horizontal="center"/>
    </xf>
    <xf numFmtId="0" fontId="20" fillId="0" borderId="0" xfId="3" applyFont="1" applyAlignment="1">
      <alignment wrapText="1"/>
    </xf>
    <xf numFmtId="0" fontId="21" fillId="0" borderId="0" xfId="3" applyFont="1" applyAlignment="1"/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165" fontId="14" fillId="0" borderId="2" xfId="1" applyNumberFormat="1" applyFont="1" applyBorder="1" applyAlignment="1">
      <alignment horizontal="left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2" fillId="4" borderId="2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/>
    </xf>
    <xf numFmtId="164" fontId="14" fillId="0" borderId="0" xfId="0" applyNumberFormat="1" applyFont="1" applyAlignment="1">
      <alignment horizontal="center"/>
    </xf>
    <xf numFmtId="165" fontId="17" fillId="0" borderId="2" xfId="1" applyNumberFormat="1" applyFont="1" applyBorder="1" applyAlignment="1">
      <alignment horizontal="left" vertical="center" wrapText="1"/>
    </xf>
    <xf numFmtId="0" fontId="22" fillId="0" borderId="0" xfId="3" applyFont="1" applyAlignment="1">
      <alignment wrapText="1"/>
    </xf>
    <xf numFmtId="0" fontId="22" fillId="4" borderId="4" xfId="0" applyFont="1" applyFill="1" applyBorder="1" applyAlignment="1">
      <alignment vertical="center" wrapText="1"/>
    </xf>
    <xf numFmtId="164" fontId="14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4" fillId="0" borderId="2" xfId="0" applyNumberFormat="1" applyFont="1" applyBorder="1" applyAlignment="1">
      <alignment horizontal="right" vertical="center" indent="1"/>
    </xf>
    <xf numFmtId="0" fontId="17" fillId="0" borderId="2" xfId="0" applyNumberFormat="1" applyFont="1" applyBorder="1" applyAlignment="1">
      <alignment horizontal="right" vertical="center" indent="1"/>
    </xf>
    <xf numFmtId="0" fontId="14" fillId="0" borderId="0" xfId="1" applyFont="1"/>
    <xf numFmtId="0" fontId="14" fillId="0" borderId="0" xfId="1" applyFont="1" applyAlignment="1">
      <alignment horizontal="left"/>
    </xf>
    <xf numFmtId="0" fontId="14" fillId="0" borderId="0" xfId="1" applyNumberFormat="1" applyFont="1"/>
    <xf numFmtId="0" fontId="23" fillId="6" borderId="7" xfId="0" applyFont="1" applyFill="1" applyBorder="1" applyAlignment="1">
      <alignment horizontal="center" wrapText="1"/>
    </xf>
    <xf numFmtId="0" fontId="23" fillId="6" borderId="8" xfId="0" applyFont="1" applyFill="1" applyBorder="1" applyAlignment="1">
      <alignment horizontal="center" wrapText="1"/>
    </xf>
    <xf numFmtId="0" fontId="23" fillId="6" borderId="8" xfId="0" applyFont="1" applyFill="1" applyBorder="1" applyAlignment="1">
      <alignment horizontal="center" vertical="top" wrapText="1"/>
    </xf>
    <xf numFmtId="0" fontId="13" fillId="0" borderId="0" xfId="5" applyAlignment="1">
      <alignment vertical="center"/>
    </xf>
    <xf numFmtId="0" fontId="24" fillId="7" borderId="2" xfId="4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0" fontId="8" fillId="0" borderId="2" xfId="4" applyFont="1" applyBorder="1" applyAlignment="1">
      <alignment vertical="center" wrapText="1"/>
    </xf>
    <xf numFmtId="0" fontId="8" fillId="0" borderId="2" xfId="5" applyFont="1" applyBorder="1" applyAlignment="1">
      <alignment horizontal="right" vertical="center" indent="2"/>
    </xf>
    <xf numFmtId="1" fontId="8" fillId="0" borderId="2" xfId="4" applyNumberFormat="1" applyFont="1" applyBorder="1" applyAlignment="1">
      <alignment horizontal="right" vertical="center" indent="3"/>
    </xf>
    <xf numFmtId="0" fontId="24" fillId="0" borderId="2" xfId="5" applyFont="1" applyBorder="1" applyAlignment="1">
      <alignment horizontal="right" vertical="center" indent="2"/>
    </xf>
    <xf numFmtId="1" fontId="24" fillId="0" borderId="2" xfId="4" applyNumberFormat="1" applyFont="1" applyBorder="1" applyAlignment="1">
      <alignment horizontal="right" vertical="center" indent="3"/>
    </xf>
    <xf numFmtId="0" fontId="13" fillId="0" borderId="0" xfId="5" applyFont="1" applyAlignment="1">
      <alignment vertical="center"/>
    </xf>
    <xf numFmtId="1" fontId="13" fillId="0" borderId="0" xfId="5" applyNumberFormat="1" applyAlignment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vertical="center"/>
    </xf>
    <xf numFmtId="0" fontId="25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6" fillId="0" borderId="0" xfId="3" applyFont="1"/>
    <xf numFmtId="0" fontId="6" fillId="2" borderId="0" xfId="0" applyFont="1" applyFill="1" applyBorder="1" applyAlignment="1" applyProtection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8" fillId="0" borderId="0" xfId="0" applyFont="1"/>
    <xf numFmtId="0" fontId="27" fillId="0" borderId="0" xfId="7" applyFont="1"/>
    <xf numFmtId="0" fontId="28" fillId="0" borderId="0" xfId="7" applyFont="1" applyAlignment="1">
      <alignment vertical="top"/>
    </xf>
    <xf numFmtId="0" fontId="28" fillId="0" borderId="0" xfId="1" applyFont="1" applyAlignment="1">
      <alignment vertical="center" wrapText="1"/>
    </xf>
    <xf numFmtId="0" fontId="28" fillId="0" borderId="2" xfId="1" applyFont="1" applyBorder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2" xfId="1" applyFont="1" applyBorder="1" applyAlignment="1">
      <alignment horizontal="center" vertical="center"/>
    </xf>
    <xf numFmtId="0" fontId="28" fillId="0" borderId="2" xfId="1" applyFont="1" applyBorder="1" applyAlignment="1">
      <alignment vertical="center" wrapText="1"/>
    </xf>
    <xf numFmtId="0" fontId="27" fillId="0" borderId="2" xfId="1" applyFont="1" applyBorder="1" applyAlignment="1">
      <alignment vertical="center"/>
    </xf>
    <xf numFmtId="0" fontId="28" fillId="0" borderId="2" xfId="1" applyFont="1" applyBorder="1" applyAlignment="1">
      <alignment vertical="center"/>
    </xf>
    <xf numFmtId="0" fontId="28" fillId="0" borderId="0" xfId="1" applyFont="1" applyAlignment="1">
      <alignment vertical="center"/>
    </xf>
    <xf numFmtId="0" fontId="27" fillId="0" borderId="0" xfId="1" applyFont="1"/>
    <xf numFmtId="0" fontId="27" fillId="0" borderId="0" xfId="5" applyFont="1"/>
    <xf numFmtId="0" fontId="28" fillId="0" borderId="0" xfId="5" applyFont="1" applyAlignment="1">
      <alignment vertical="top"/>
    </xf>
    <xf numFmtId="0" fontId="27" fillId="0" borderId="2" xfId="1" applyFont="1" applyBorder="1" applyAlignment="1">
      <alignment horizontal="right" vertical="center"/>
    </xf>
    <xf numFmtId="0" fontId="28" fillId="0" borderId="0" xfId="5" applyFont="1" applyAlignment="1">
      <alignment horizontal="right" vertical="top"/>
    </xf>
    <xf numFmtId="164" fontId="27" fillId="0" borderId="0" xfId="1" applyNumberFormat="1" applyFont="1" applyAlignment="1">
      <alignment horizontal="center"/>
    </xf>
    <xf numFmtId="0" fontId="19" fillId="0" borderId="0" xfId="12" applyFont="1" applyAlignment="1">
      <alignment vertical="center" wrapText="1"/>
    </xf>
    <xf numFmtId="0" fontId="19" fillId="0" borderId="0" xfId="12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1" fillId="0" borderId="2" xfId="12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1" fillId="0" borderId="0" xfId="12" applyFont="1" applyAlignment="1">
      <alignment vertical="center" wrapText="1"/>
    </xf>
    <xf numFmtId="0" fontId="19" fillId="0" borderId="2" xfId="12" applyFont="1" applyBorder="1" applyAlignment="1">
      <alignment vertical="center" wrapText="1"/>
    </xf>
    <xf numFmtId="0" fontId="19" fillId="0" borderId="2" xfId="12" applyNumberFormat="1" applyFont="1" applyBorder="1" applyAlignment="1">
      <alignment vertical="center"/>
    </xf>
    <xf numFmtId="164" fontId="19" fillId="0" borderId="0" xfId="12" applyNumberFormat="1" applyFont="1" applyAlignment="1">
      <alignment horizontal="center" vertical="center"/>
    </xf>
    <xf numFmtId="3" fontId="19" fillId="0" borderId="2" xfId="12" applyNumberFormat="1" applyFont="1" applyBorder="1" applyAlignment="1">
      <alignment vertical="center"/>
    </xf>
    <xf numFmtId="0" fontId="28" fillId="0" borderId="0" xfId="0" applyFont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right" vertical="center"/>
    </xf>
    <xf numFmtId="0" fontId="27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33" fillId="0" borderId="0" xfId="0" applyFont="1"/>
    <xf numFmtId="0" fontId="27" fillId="0" borderId="0" xfId="0" applyFont="1"/>
    <xf numFmtId="0" fontId="32" fillId="0" borderId="1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indent="1"/>
    </xf>
    <xf numFmtId="1" fontId="27" fillId="0" borderId="2" xfId="0" applyNumberFormat="1" applyFont="1" applyBorder="1" applyAlignment="1">
      <alignment vertical="center"/>
    </xf>
    <xf numFmtId="0" fontId="27" fillId="5" borderId="2" xfId="0" applyFont="1" applyFill="1" applyBorder="1" applyAlignment="1">
      <alignment vertical="center" wrapText="1"/>
    </xf>
    <xf numFmtId="0" fontId="28" fillId="0" borderId="2" xfId="0" applyFont="1" applyBorder="1" applyAlignment="1">
      <alignment horizontal="right" vertical="center" indent="1"/>
    </xf>
    <xf numFmtId="0" fontId="30" fillId="0" borderId="0" xfId="5" applyFont="1"/>
    <xf numFmtId="0" fontId="30" fillId="0" borderId="0" xfId="5" applyFont="1" applyAlignment="1">
      <alignment vertical="center" wrapText="1"/>
    </xf>
    <xf numFmtId="0" fontId="30" fillId="0" borderId="2" xfId="5" applyFont="1" applyBorder="1" applyAlignment="1">
      <alignment horizontal="center" vertical="center" wrapText="1"/>
    </xf>
    <xf numFmtId="0" fontId="30" fillId="0" borderId="2" xfId="5" applyFont="1" applyBorder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32" fillId="0" borderId="2" xfId="5" applyFont="1" applyBorder="1" applyAlignment="1">
      <alignment horizontal="center" vertical="center" wrapText="1"/>
    </xf>
    <xf numFmtId="0" fontId="34" fillId="0" borderId="2" xfId="5" applyFont="1" applyBorder="1" applyAlignment="1">
      <alignment horizontal="center" vertical="center"/>
    </xf>
    <xf numFmtId="0" fontId="30" fillId="0" borderId="2" xfId="5" applyFont="1" applyBorder="1" applyAlignment="1">
      <alignment vertical="center" wrapText="1"/>
    </xf>
    <xf numFmtId="0" fontId="34" fillId="0" borderId="2" xfId="5" applyFont="1" applyBorder="1" applyAlignment="1">
      <alignment vertical="center" wrapText="1"/>
    </xf>
    <xf numFmtId="0" fontId="34" fillId="0" borderId="2" xfId="5" applyFont="1" applyBorder="1" applyAlignment="1">
      <alignment horizontal="right" vertical="center" wrapText="1" indent="1"/>
    </xf>
    <xf numFmtId="0" fontId="34" fillId="0" borderId="2" xfId="5" applyFont="1" applyBorder="1" applyAlignment="1">
      <alignment vertical="center"/>
    </xf>
    <xf numFmtId="0" fontId="34" fillId="0" borderId="2" xfId="5" applyFont="1" applyBorder="1" applyAlignment="1">
      <alignment horizontal="right" vertical="center" wrapText="1" indent="2"/>
    </xf>
    <xf numFmtId="0" fontId="34" fillId="0" borderId="2" xfId="5" applyFont="1" applyBorder="1" applyAlignment="1">
      <alignment horizontal="right" vertical="center" indent="2"/>
    </xf>
    <xf numFmtId="0" fontId="34" fillId="0" borderId="0" xfId="5" applyFont="1" applyAlignment="1">
      <alignment vertical="center"/>
    </xf>
    <xf numFmtId="0" fontId="30" fillId="0" borderId="2" xfId="5" applyFont="1" applyBorder="1" applyAlignment="1">
      <alignment vertical="center"/>
    </xf>
    <xf numFmtId="0" fontId="30" fillId="0" borderId="2" xfId="5" applyFont="1" applyBorder="1" applyAlignment="1">
      <alignment horizontal="right" vertical="center" indent="1"/>
    </xf>
    <xf numFmtId="0" fontId="30" fillId="0" borderId="2" xfId="5" applyFont="1" applyBorder="1" applyAlignment="1">
      <alignment horizontal="right" vertical="center" indent="2"/>
    </xf>
    <xf numFmtId="0" fontId="30" fillId="0" borderId="0" xfId="5" applyFont="1" applyAlignment="1">
      <alignment vertical="center"/>
    </xf>
    <xf numFmtId="0" fontId="34" fillId="0" borderId="0" xfId="5" applyFont="1"/>
    <xf numFmtId="0" fontId="27" fillId="0" borderId="0" xfId="7" applyFont="1" applyAlignment="1">
      <alignment vertical="top"/>
    </xf>
    <xf numFmtId="0" fontId="27" fillId="0" borderId="0" xfId="5" applyFont="1" applyAlignment="1">
      <alignment vertical="top"/>
    </xf>
    <xf numFmtId="0" fontId="35" fillId="0" borderId="0" xfId="12" applyFont="1" applyAlignment="1">
      <alignment vertical="center"/>
    </xf>
    <xf numFmtId="0" fontId="20" fillId="0" borderId="0" xfId="12" applyFont="1" applyBorder="1" applyAlignment="1">
      <alignment vertical="center"/>
    </xf>
    <xf numFmtId="0" fontId="20" fillId="0" borderId="2" xfId="12" applyFont="1" applyBorder="1" applyAlignment="1">
      <alignment vertical="center"/>
    </xf>
    <xf numFmtId="0" fontId="22" fillId="0" borderId="2" xfId="12" applyFont="1" applyBorder="1" applyAlignment="1">
      <alignment vertical="center"/>
    </xf>
    <xf numFmtId="0" fontId="20" fillId="0" borderId="2" xfId="12" applyFont="1" applyBorder="1" applyAlignment="1">
      <alignment horizontal="left" vertical="center" indent="4"/>
    </xf>
    <xf numFmtId="0" fontId="22" fillId="0" borderId="2" xfId="12" applyFont="1" applyBorder="1" applyAlignment="1">
      <alignment horizontal="center" vertical="center"/>
    </xf>
    <xf numFmtId="0" fontId="20" fillId="0" borderId="0" xfId="12" applyFont="1" applyAlignment="1">
      <alignment vertical="center" wrapText="1"/>
    </xf>
    <xf numFmtId="0" fontId="20" fillId="0" borderId="0" xfId="12" applyFont="1" applyAlignment="1">
      <alignment vertical="center"/>
    </xf>
    <xf numFmtId="0" fontId="22" fillId="0" borderId="2" xfId="12" applyFont="1" applyBorder="1" applyAlignment="1">
      <alignment horizontal="center" vertical="center"/>
    </xf>
    <xf numFmtId="0" fontId="22" fillId="0" borderId="2" xfId="12" applyFont="1" applyBorder="1" applyAlignment="1">
      <alignment horizontal="center" vertical="center" wrapText="1"/>
    </xf>
    <xf numFmtId="0" fontId="20" fillId="0" borderId="2" xfId="12" applyFont="1" applyBorder="1" applyAlignment="1">
      <alignment vertical="center" wrapText="1"/>
    </xf>
    <xf numFmtId="0" fontId="20" fillId="0" borderId="2" xfId="12" applyNumberFormat="1" applyFont="1" applyBorder="1" applyAlignment="1">
      <alignment vertical="center"/>
    </xf>
    <xf numFmtId="0" fontId="22" fillId="0" borderId="2" xfId="12" applyFont="1" applyBorder="1" applyAlignment="1">
      <alignment horizontal="left" vertical="center"/>
    </xf>
    <xf numFmtId="0" fontId="22" fillId="0" borderId="0" xfId="12" applyFont="1" applyAlignment="1">
      <alignment horizontal="left" vertical="center"/>
    </xf>
    <xf numFmtId="0" fontId="20" fillId="0" borderId="11" xfId="12" applyNumberFormat="1" applyFont="1" applyBorder="1" applyAlignment="1">
      <alignment vertical="center"/>
    </xf>
    <xf numFmtId="0" fontId="20" fillId="0" borderId="4" xfId="12" applyFont="1" applyBorder="1" applyAlignment="1">
      <alignment vertical="center" wrapText="1"/>
    </xf>
    <xf numFmtId="0" fontId="22" fillId="0" borderId="9" xfId="12" applyFont="1" applyBorder="1" applyAlignment="1">
      <alignment horizontal="left" vertical="center"/>
    </xf>
    <xf numFmtId="0" fontId="20" fillId="0" borderId="11" xfId="12" applyFont="1" applyBorder="1" applyAlignment="1">
      <alignment vertical="center" wrapText="1"/>
    </xf>
    <xf numFmtId="1" fontId="27" fillId="0" borderId="0" xfId="1" applyNumberFormat="1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vertical="center" wrapText="1"/>
    </xf>
    <xf numFmtId="0" fontId="34" fillId="0" borderId="2" xfId="0" applyFont="1" applyBorder="1" applyAlignment="1">
      <alignment horizontal="right" vertical="center"/>
    </xf>
    <xf numFmtId="0" fontId="34" fillId="0" borderId="2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/>
    <xf numFmtId="1" fontId="34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0" fontId="17" fillId="0" borderId="0" xfId="12" applyFont="1" applyFill="1" applyAlignment="1">
      <alignment horizontal="center" vertical="center"/>
    </xf>
    <xf numFmtId="0" fontId="17" fillId="0" borderId="2" xfId="12" applyFont="1" applyFill="1" applyBorder="1" applyAlignment="1">
      <alignment horizontal="center" vertical="center"/>
    </xf>
    <xf numFmtId="0" fontId="14" fillId="0" borderId="0" xfId="12" applyFont="1" applyFill="1" applyAlignment="1">
      <alignment vertical="center"/>
    </xf>
    <xf numFmtId="0" fontId="37" fillId="0" borderId="12" xfId="12" applyFont="1" applyFill="1" applyBorder="1" applyAlignment="1">
      <alignment horizontal="center" vertical="center" wrapText="1"/>
    </xf>
    <xf numFmtId="0" fontId="37" fillId="0" borderId="0" xfId="12" applyFont="1" applyFill="1" applyAlignment="1">
      <alignment vertical="center"/>
    </xf>
    <xf numFmtId="0" fontId="17" fillId="0" borderId="2" xfId="12" applyFont="1" applyFill="1" applyBorder="1" applyAlignment="1">
      <alignment horizontal="left" vertical="center" wrapText="1"/>
    </xf>
    <xf numFmtId="166" fontId="14" fillId="0" borderId="2" xfId="12" applyNumberFormat="1" applyFont="1" applyFill="1" applyBorder="1" applyAlignment="1">
      <alignment horizontal="right" vertical="center"/>
    </xf>
    <xf numFmtId="0" fontId="14" fillId="0" borderId="2" xfId="12" applyFont="1" applyFill="1" applyBorder="1" applyAlignment="1">
      <alignment horizontal="right" vertical="center"/>
    </xf>
    <xf numFmtId="3" fontId="14" fillId="0" borderId="2" xfId="12" applyNumberFormat="1" applyFont="1" applyFill="1" applyBorder="1" applyAlignment="1">
      <alignment horizontal="right" vertical="center"/>
    </xf>
    <xf numFmtId="3" fontId="14" fillId="0" borderId="2" xfId="12" applyNumberFormat="1" applyFont="1" applyFill="1" applyBorder="1" applyAlignment="1">
      <alignment vertical="center"/>
    </xf>
    <xf numFmtId="166" fontId="14" fillId="0" borderId="2" xfId="12" applyNumberFormat="1" applyFont="1" applyFill="1" applyBorder="1" applyAlignment="1">
      <alignment vertical="center"/>
    </xf>
    <xf numFmtId="0" fontId="14" fillId="0" borderId="0" xfId="12" applyFont="1" applyFill="1" applyAlignment="1">
      <alignment vertical="center" wrapText="1"/>
    </xf>
    <xf numFmtId="0" fontId="14" fillId="0" borderId="0" xfId="12" applyFont="1" applyFill="1" applyBorder="1"/>
    <xf numFmtId="0" fontId="37" fillId="0" borderId="2" xfId="12" applyFont="1" applyFill="1" applyBorder="1" applyAlignment="1">
      <alignment horizontal="center" vertical="center" wrapText="1"/>
    </xf>
    <xf numFmtId="0" fontId="37" fillId="0" borderId="0" xfId="12" applyFont="1" applyFill="1" applyBorder="1"/>
    <xf numFmtId="0" fontId="14" fillId="0" borderId="0" xfId="12" applyFont="1" applyFill="1" applyBorder="1" applyAlignment="1">
      <alignment wrapText="1"/>
    </xf>
    <xf numFmtId="3" fontId="14" fillId="0" borderId="0" xfId="12" applyNumberFormat="1" applyFont="1" applyFill="1" applyBorder="1"/>
    <xf numFmtId="0" fontId="8" fillId="0" borderId="0" xfId="12" applyFont="1" applyFill="1" applyBorder="1" applyAlignment="1">
      <alignment vertical="top"/>
    </xf>
    <xf numFmtId="0" fontId="8" fillId="0" borderId="0" xfId="12" applyFont="1" applyFill="1" applyAlignment="1">
      <alignment vertical="top"/>
    </xf>
    <xf numFmtId="0" fontId="22" fillId="0" borderId="2" xfId="12" applyFont="1" applyBorder="1" applyAlignment="1">
      <alignment vertical="center" wrapText="1"/>
    </xf>
    <xf numFmtId="0" fontId="22" fillId="0" borderId="2" xfId="12" applyNumberFormat="1" applyFont="1" applyBorder="1" applyAlignment="1">
      <alignment vertical="center"/>
    </xf>
    <xf numFmtId="0" fontId="30" fillId="0" borderId="0" xfId="1" applyFont="1" applyAlignment="1">
      <alignment vertical="center" wrapText="1"/>
    </xf>
    <xf numFmtId="0" fontId="30" fillId="0" borderId="2" xfId="1" applyFont="1" applyBorder="1" applyAlignment="1">
      <alignment horizontal="center" vertical="center"/>
    </xf>
    <xf numFmtId="0" fontId="34" fillId="0" borderId="0" xfId="1" applyFont="1" applyAlignment="1">
      <alignment vertical="center"/>
    </xf>
    <xf numFmtId="0" fontId="32" fillId="0" borderId="12" xfId="1" applyFont="1" applyBorder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4" fillId="0" borderId="2" xfId="1" applyFont="1" applyBorder="1" applyAlignment="1">
      <alignment horizontal="center" vertical="center"/>
    </xf>
    <xf numFmtId="0" fontId="30" fillId="0" borderId="2" xfId="1" applyFont="1" applyBorder="1" applyAlignment="1">
      <alignment vertical="center" wrapText="1"/>
    </xf>
    <xf numFmtId="0" fontId="34" fillId="0" borderId="2" xfId="1" applyFont="1" applyBorder="1" applyAlignment="1">
      <alignment horizontal="right" vertical="center"/>
    </xf>
    <xf numFmtId="0" fontId="16" fillId="2" borderId="2" xfId="1" applyFont="1" applyFill="1" applyBorder="1" applyAlignment="1" applyProtection="1">
      <alignment horizontal="right" vertical="center" wrapText="1"/>
    </xf>
    <xf numFmtId="0" fontId="34" fillId="0" borderId="2" xfId="1" applyFont="1" applyBorder="1" applyAlignment="1">
      <alignment vertical="center"/>
    </xf>
    <xf numFmtId="0" fontId="30" fillId="0" borderId="2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34" fillId="0" borderId="0" xfId="1" applyFont="1"/>
    <xf numFmtId="0" fontId="25" fillId="0" borderId="0" xfId="12" applyFont="1" applyAlignment="1">
      <alignment vertical="center"/>
    </xf>
    <xf numFmtId="0" fontId="27" fillId="0" borderId="0" xfId="5" applyFont="1" applyAlignment="1">
      <alignment horizontal="right"/>
    </xf>
    <xf numFmtId="0" fontId="30" fillId="0" borderId="0" xfId="1" applyFont="1" applyAlignment="1">
      <alignment horizontal="right" vertical="center" wrapText="1"/>
    </xf>
    <xf numFmtId="0" fontId="34" fillId="0" borderId="0" xfId="1" applyFont="1" applyAlignment="1">
      <alignment horizontal="right" vertical="center"/>
    </xf>
    <xf numFmtId="0" fontId="32" fillId="0" borderId="0" xfId="1" applyFont="1" applyAlignment="1">
      <alignment horizontal="right" vertical="center"/>
    </xf>
    <xf numFmtId="164" fontId="34" fillId="0" borderId="0" xfId="1" applyNumberFormat="1" applyFont="1" applyAlignment="1">
      <alignment horizontal="right"/>
    </xf>
    <xf numFmtId="0" fontId="34" fillId="0" borderId="0" xfId="1" applyFont="1" applyAlignment="1">
      <alignment horizontal="right"/>
    </xf>
    <xf numFmtId="164" fontId="34" fillId="0" borderId="0" xfId="1" applyNumberFormat="1" applyFont="1" applyAlignment="1">
      <alignment horizontal="center" vertical="center"/>
    </xf>
    <xf numFmtId="0" fontId="8" fillId="0" borderId="0" xfId="4" applyFont="1"/>
    <xf numFmtId="0" fontId="14" fillId="0" borderId="0" xfId="4" applyFont="1"/>
    <xf numFmtId="0" fontId="17" fillId="7" borderId="2" xfId="4" applyFont="1" applyFill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vertical="center" wrapText="1"/>
    </xf>
    <xf numFmtId="164" fontId="14" fillId="0" borderId="2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0" fontId="14" fillId="0" borderId="2" xfId="4" applyFont="1" applyBorder="1" applyAlignment="1">
      <alignment vertical="center"/>
    </xf>
    <xf numFmtId="0" fontId="14" fillId="0" borderId="0" xfId="4" applyFont="1" applyAlignment="1">
      <alignment vertical="center" wrapText="1"/>
    </xf>
    <xf numFmtId="0" fontId="14" fillId="0" borderId="2" xfId="4" applyFont="1" applyBorder="1" applyAlignment="1">
      <alignment horizontal="left" vertical="center" wrapText="1"/>
    </xf>
    <xf numFmtId="0" fontId="38" fillId="7" borderId="9" xfId="5" applyFont="1" applyFill="1" applyBorder="1" applyAlignment="1">
      <alignment vertical="center"/>
    </xf>
    <xf numFmtId="0" fontId="24" fillId="7" borderId="11" xfId="4" applyFont="1" applyFill="1" applyBorder="1" applyAlignment="1">
      <alignment vertical="center"/>
    </xf>
    <xf numFmtId="164" fontId="17" fillId="7" borderId="2" xfId="4" applyNumberFormat="1" applyFont="1" applyFill="1" applyBorder="1" applyAlignment="1">
      <alignment vertical="center"/>
    </xf>
    <xf numFmtId="0" fontId="17" fillId="7" borderId="0" xfId="4" applyFont="1" applyFill="1" applyAlignment="1">
      <alignment vertical="center"/>
    </xf>
    <xf numFmtId="0" fontId="24" fillId="0" borderId="0" xfId="9" applyFont="1" applyBorder="1" applyAlignment="1">
      <alignment vertical="center" wrapText="1"/>
    </xf>
    <xf numFmtId="0" fontId="24" fillId="0" borderId="0" xfId="9" applyFont="1" applyAlignment="1">
      <alignment horizontal="center" vertical="center" wrapText="1"/>
    </xf>
    <xf numFmtId="0" fontId="17" fillId="7" borderId="2" xfId="9" applyFont="1" applyFill="1" applyBorder="1" applyAlignment="1">
      <alignment horizontal="center" vertical="center" wrapText="1"/>
    </xf>
    <xf numFmtId="0" fontId="17" fillId="7" borderId="2" xfId="9" applyFont="1" applyFill="1" applyBorder="1" applyAlignment="1">
      <alignment horizontal="center" vertical="center" wrapText="1" shrinkToFit="1"/>
    </xf>
    <xf numFmtId="0" fontId="17" fillId="7" borderId="2" xfId="9" applyFont="1" applyFill="1" applyBorder="1" applyAlignment="1">
      <alignment horizontal="center" vertical="center"/>
    </xf>
    <xf numFmtId="0" fontId="14" fillId="7" borderId="0" xfId="9" applyFont="1" applyFill="1"/>
    <xf numFmtId="0" fontId="14" fillId="0" borderId="2" xfId="9" applyFont="1" applyBorder="1" applyAlignment="1">
      <alignment horizontal="center" vertical="center"/>
    </xf>
    <xf numFmtId="0" fontId="14" fillId="0" borderId="2" xfId="9" applyFont="1" applyBorder="1" applyAlignment="1">
      <alignment vertical="center"/>
    </xf>
    <xf numFmtId="0" fontId="14" fillId="0" borderId="0" xfId="9" applyFont="1" applyAlignment="1">
      <alignment vertical="center"/>
    </xf>
    <xf numFmtId="0" fontId="14" fillId="0" borderId="2" xfId="9" applyFont="1" applyBorder="1" applyAlignment="1">
      <alignment vertical="center" wrapText="1"/>
    </xf>
    <xf numFmtId="0" fontId="8" fillId="0" borderId="2" xfId="9" applyFont="1" applyBorder="1" applyAlignment="1">
      <alignment horizontal="center" vertical="center"/>
    </xf>
    <xf numFmtId="0" fontId="16" fillId="0" borderId="2" xfId="9" applyFont="1" applyBorder="1" applyAlignment="1">
      <alignment vertical="center"/>
    </xf>
    <xf numFmtId="0" fontId="17" fillId="7" borderId="0" xfId="9" applyFont="1" applyFill="1" applyAlignment="1">
      <alignment vertical="center"/>
    </xf>
    <xf numFmtId="0" fontId="39" fillId="0" borderId="0" xfId="9" applyFont="1" applyBorder="1"/>
    <xf numFmtId="0" fontId="39" fillId="0" borderId="0" xfId="9" applyFont="1"/>
    <xf numFmtId="0" fontId="14" fillId="0" borderId="0" xfId="9" applyFont="1"/>
    <xf numFmtId="2" fontId="14" fillId="0" borderId="2" xfId="9" applyNumberFormat="1" applyFont="1" applyBorder="1" applyAlignment="1">
      <alignment horizontal="center" vertical="center"/>
    </xf>
    <xf numFmtId="2" fontId="17" fillId="8" borderId="2" xfId="9" applyNumberFormat="1" applyFont="1" applyFill="1" applyBorder="1" applyAlignment="1">
      <alignment horizontal="center" vertical="center"/>
    </xf>
    <xf numFmtId="164" fontId="8" fillId="0" borderId="0" xfId="4" applyNumberFormat="1" applyFont="1"/>
    <xf numFmtId="0" fontId="34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0" xfId="0" applyFont="1"/>
    <xf numFmtId="0" fontId="27" fillId="0" borderId="0" xfId="0" applyFont="1" applyAlignment="1">
      <alignment vertical="top"/>
    </xf>
    <xf numFmtId="0" fontId="15" fillId="2" borderId="2" xfId="0" applyFont="1" applyFill="1" applyBorder="1" applyAlignment="1" applyProtection="1">
      <alignment horizontal="right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7" fillId="0" borderId="0" xfId="0" applyFont="1" applyBorder="1" applyAlignment="1">
      <alignment vertical="center"/>
    </xf>
    <xf numFmtId="0" fontId="16" fillId="2" borderId="0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>
      <alignment vertical="center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right" vertical="center" wrapText="1"/>
    </xf>
    <xf numFmtId="0" fontId="40" fillId="2" borderId="0" xfId="0" applyFont="1" applyFill="1" applyBorder="1" applyAlignment="1" applyProtection="1">
      <alignment horizontal="left" vertical="center" wrapText="1"/>
    </xf>
    <xf numFmtId="164" fontId="14" fillId="0" borderId="0" xfId="0" applyNumberFormat="1" applyFont="1" applyBorder="1" applyAlignment="1">
      <alignment vertic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vertical="center"/>
    </xf>
    <xf numFmtId="164" fontId="27" fillId="0" borderId="0" xfId="0" applyNumberFormat="1" applyFont="1"/>
    <xf numFmtId="0" fontId="8" fillId="0" borderId="0" xfId="0" applyFont="1" applyAlignment="1">
      <alignment horizontal="center" vertical="center"/>
    </xf>
    <xf numFmtId="0" fontId="18" fillId="7" borderId="2" xfId="4" applyFont="1" applyFill="1" applyBorder="1" applyAlignment="1">
      <alignment horizontal="center" vertical="center"/>
    </xf>
    <xf numFmtId="0" fontId="42" fillId="0" borderId="0" xfId="5" applyFont="1" applyAlignment="1">
      <alignment vertical="center"/>
    </xf>
    <xf numFmtId="1" fontId="43" fillId="0" borderId="2" xfId="4" applyNumberFormat="1" applyFont="1" applyBorder="1" applyAlignment="1">
      <alignment vertical="center"/>
    </xf>
    <xf numFmtId="0" fontId="8" fillId="0" borderId="4" xfId="4" applyFont="1" applyBorder="1" applyAlignment="1">
      <alignment horizontal="center" vertical="center"/>
    </xf>
    <xf numFmtId="0" fontId="14" fillId="0" borderId="4" xfId="4" applyFont="1" applyBorder="1" applyAlignment="1">
      <alignment vertical="center" wrapText="1"/>
    </xf>
    <xf numFmtId="0" fontId="13" fillId="0" borderId="9" xfId="5" applyFont="1" applyBorder="1" applyAlignment="1">
      <alignment vertical="center"/>
    </xf>
    <xf numFmtId="0" fontId="24" fillId="0" borderId="11" xfId="4" applyFont="1" applyBorder="1" applyAlignment="1">
      <alignment vertical="center"/>
    </xf>
    <xf numFmtId="1" fontId="44" fillId="0" borderId="11" xfId="4" applyNumberFormat="1" applyFont="1" applyBorder="1" applyAlignment="1">
      <alignment vertical="center"/>
    </xf>
    <xf numFmtId="1" fontId="44" fillId="0" borderId="2" xfId="4" applyNumberFormat="1" applyFont="1" applyBorder="1" applyAlignment="1">
      <alignment vertical="center"/>
    </xf>
    <xf numFmtId="0" fontId="24" fillId="0" borderId="3" xfId="4" applyFont="1" applyBorder="1" applyAlignment="1">
      <alignment vertical="center" wrapText="1"/>
    </xf>
    <xf numFmtId="0" fontId="24" fillId="0" borderId="3" xfId="4" applyFont="1" applyBorder="1" applyAlignment="1">
      <alignment horizontal="left" vertical="center"/>
    </xf>
    <xf numFmtId="0" fontId="13" fillId="0" borderId="0" xfId="5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27" fillId="0" borderId="0" xfId="0" applyFont="1" applyBorder="1" applyAlignment="1">
      <alignment vertical="top"/>
    </xf>
    <xf numFmtId="0" fontId="28" fillId="0" borderId="3" xfId="5" applyFont="1" applyBorder="1" applyAlignment="1">
      <alignment horizontal="right" vertical="top"/>
    </xf>
    <xf numFmtId="0" fontId="45" fillId="0" borderId="2" xfId="0" applyFont="1" applyBorder="1" applyAlignment="1">
      <alignment vertical="center"/>
    </xf>
    <xf numFmtId="0" fontId="24" fillId="0" borderId="0" xfId="0" applyFont="1" applyAlignment="1">
      <alignment horizontal="right" vertical="top"/>
    </xf>
    <xf numFmtId="0" fontId="18" fillId="0" borderId="6" xfId="0" applyFont="1" applyBorder="1" applyAlignment="1">
      <alignment horizontal="left" wrapText="1"/>
    </xf>
    <xf numFmtId="0" fontId="17" fillId="0" borderId="2" xfId="1" applyFont="1" applyBorder="1" applyAlignment="1">
      <alignment horizontal="center" vertical="center"/>
    </xf>
    <xf numFmtId="0" fontId="22" fillId="0" borderId="2" xfId="3" applyFont="1" applyBorder="1" applyAlignment="1">
      <alignment horizontal="center"/>
    </xf>
    <xf numFmtId="0" fontId="24" fillId="0" borderId="3" xfId="4" applyFont="1" applyBorder="1" applyAlignment="1">
      <alignment horizontal="center" vertical="center" wrapText="1"/>
    </xf>
    <xf numFmtId="0" fontId="24" fillId="0" borderId="2" xfId="4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8" fillId="0" borderId="9" xfId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0" fillId="0" borderId="2" xfId="5" applyFont="1" applyBorder="1" applyAlignment="1">
      <alignment horizontal="center" vertical="center" wrapText="1"/>
    </xf>
    <xf numFmtId="0" fontId="30" fillId="0" borderId="4" xfId="5" applyFont="1" applyBorder="1" applyAlignment="1">
      <alignment horizontal="center" vertical="center" textRotation="90" wrapText="1"/>
    </xf>
    <xf numFmtId="0" fontId="30" fillId="0" borderId="12" xfId="5" applyFont="1" applyBorder="1" applyAlignment="1">
      <alignment horizontal="center" vertical="center" textRotation="90" wrapText="1"/>
    </xf>
    <xf numFmtId="0" fontId="30" fillId="0" borderId="2" xfId="5" applyFont="1" applyBorder="1" applyAlignment="1">
      <alignment horizontal="center" vertical="center"/>
    </xf>
    <xf numFmtId="0" fontId="36" fillId="0" borderId="3" xfId="12" applyFont="1" applyBorder="1" applyAlignment="1">
      <alignment horizontal="left" vertical="center" wrapText="1"/>
    </xf>
    <xf numFmtId="0" fontId="36" fillId="0" borderId="3" xfId="12" applyFont="1" applyBorder="1" applyAlignment="1">
      <alignment horizontal="left" vertical="center"/>
    </xf>
    <xf numFmtId="0" fontId="29" fillId="0" borderId="2" xfId="12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5" fillId="0" borderId="3" xfId="12" applyFont="1" applyBorder="1" applyAlignment="1">
      <alignment horizontal="center" vertical="top" wrapText="1"/>
    </xf>
    <xf numFmtId="0" fontId="25" fillId="0" borderId="3" xfId="12" applyFont="1" applyBorder="1" applyAlignment="1">
      <alignment horizontal="center" vertical="top"/>
    </xf>
    <xf numFmtId="0" fontId="22" fillId="0" borderId="2" xfId="12" applyFont="1" applyBorder="1" applyAlignment="1">
      <alignment horizontal="left" vertical="center" wrapText="1"/>
    </xf>
    <xf numFmtId="0" fontId="22" fillId="0" borderId="2" xfId="12" applyFont="1" applyBorder="1" applyAlignment="1">
      <alignment horizontal="center" vertical="center"/>
    </xf>
    <xf numFmtId="0" fontId="22" fillId="0" borderId="2" xfId="12" applyFont="1" applyBorder="1" applyAlignment="1">
      <alignment horizontal="center" vertical="center" wrapText="1"/>
    </xf>
    <xf numFmtId="0" fontId="22" fillId="0" borderId="4" xfId="12" applyFont="1" applyBorder="1" applyAlignment="1">
      <alignment horizontal="left" vertical="center" wrapText="1"/>
    </xf>
    <xf numFmtId="0" fontId="22" fillId="0" borderId="12" xfId="12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8" fillId="0" borderId="3" xfId="5" applyFont="1" applyBorder="1" applyAlignment="1">
      <alignment horizontal="left" vertical="top" wrapText="1"/>
    </xf>
    <xf numFmtId="0" fontId="28" fillId="0" borderId="3" xfId="5" applyFont="1" applyBorder="1" applyAlignment="1">
      <alignment horizontal="left" vertical="top"/>
    </xf>
    <xf numFmtId="0" fontId="24" fillId="0" borderId="3" xfId="12" applyFont="1" applyFill="1" applyBorder="1" applyAlignment="1">
      <alignment horizontal="left" vertical="top" wrapText="1"/>
    </xf>
    <xf numFmtId="0" fontId="24" fillId="0" borderId="3" xfId="12" applyFont="1" applyFill="1" applyBorder="1" applyAlignment="1">
      <alignment horizontal="left" vertical="top"/>
    </xf>
    <xf numFmtId="0" fontId="17" fillId="0" borderId="2" xfId="12" applyFont="1" applyFill="1" applyBorder="1" applyAlignment="1">
      <alignment horizontal="center"/>
    </xf>
    <xf numFmtId="0" fontId="17" fillId="0" borderId="2" xfId="12" applyFont="1" applyFill="1" applyBorder="1" applyAlignment="1">
      <alignment horizontal="center" vertical="center" wrapText="1"/>
    </xf>
    <xf numFmtId="0" fontId="17" fillId="0" borderId="2" xfId="12" applyFont="1" applyFill="1" applyBorder="1" applyAlignment="1">
      <alignment horizontal="center" vertical="center"/>
    </xf>
    <xf numFmtId="0" fontId="17" fillId="0" borderId="4" xfId="12" applyFont="1" applyFill="1" applyBorder="1" applyAlignment="1">
      <alignment vertical="center" wrapText="1"/>
    </xf>
    <xf numFmtId="0" fontId="17" fillId="0" borderId="12" xfId="12" applyFont="1" applyFill="1" applyBorder="1" applyAlignment="1">
      <alignment vertical="center" wrapText="1"/>
    </xf>
    <xf numFmtId="0" fontId="25" fillId="0" borderId="3" xfId="12" applyFont="1" applyBorder="1" applyAlignment="1">
      <alignment horizontal="left" vertical="center" wrapText="1"/>
    </xf>
    <xf numFmtId="0" fontId="24" fillId="0" borderId="3" xfId="4" applyFont="1" applyBorder="1" applyAlignment="1">
      <alignment horizontal="center" vertical="center"/>
    </xf>
    <xf numFmtId="0" fontId="17" fillId="7" borderId="4" xfId="4" applyFont="1" applyFill="1" applyBorder="1" applyAlignment="1">
      <alignment horizontal="center" vertical="center" wrapText="1"/>
    </xf>
    <xf numFmtId="0" fontId="17" fillId="7" borderId="12" xfId="4" applyFont="1" applyFill="1" applyBorder="1" applyAlignment="1">
      <alignment horizontal="center" vertical="center" wrapText="1"/>
    </xf>
    <xf numFmtId="0" fontId="17" fillId="7" borderId="2" xfId="4" applyFont="1" applyFill="1" applyBorder="1" applyAlignment="1">
      <alignment horizontal="center" vertical="center" wrapText="1"/>
    </xf>
    <xf numFmtId="0" fontId="24" fillId="0" borderId="0" xfId="9" applyFont="1" applyBorder="1" applyAlignment="1">
      <alignment horizontal="center" vertical="center" wrapText="1"/>
    </xf>
    <xf numFmtId="0" fontId="17" fillId="8" borderId="9" xfId="9" applyFont="1" applyFill="1" applyBorder="1" applyAlignment="1">
      <alignment horizontal="center" vertical="center"/>
    </xf>
    <xf numFmtId="0" fontId="17" fillId="8" borderId="11" xfId="9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vertical="center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41" fillId="0" borderId="3" xfId="4" applyFont="1" applyBorder="1" applyAlignment="1">
      <alignment horizontal="center" vertical="center"/>
    </xf>
    <xf numFmtId="0" fontId="24" fillId="7" borderId="4" xfId="4" applyFont="1" applyFill="1" applyBorder="1" applyAlignment="1">
      <alignment horizontal="center" vertical="center" wrapText="1"/>
    </xf>
    <xf numFmtId="0" fontId="24" fillId="7" borderId="12" xfId="4" applyFont="1" applyFill="1" applyBorder="1" applyAlignment="1">
      <alignment horizontal="center" vertical="center" wrapText="1"/>
    </xf>
    <xf numFmtId="0" fontId="24" fillId="7" borderId="2" xfId="4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20" fillId="0" borderId="0" xfId="12" applyNumberFormat="1" applyFont="1" applyBorder="1" applyAlignment="1">
      <alignment vertical="center"/>
    </xf>
    <xf numFmtId="1" fontId="20" fillId="0" borderId="0" xfId="12" applyNumberFormat="1" applyFont="1" applyBorder="1" applyAlignment="1">
      <alignment vertical="center"/>
    </xf>
  </cellXfs>
  <cellStyles count="15">
    <cellStyle name="Comma 2" xfId="6"/>
    <cellStyle name="Normal" xfId="0" builtinId="0"/>
    <cellStyle name="Normal 2" xfId="1"/>
    <cellStyle name="Normal 2 2" xfId="5"/>
    <cellStyle name="Normal 2 3" xfId="7"/>
    <cellStyle name="Normal 3" xfId="2"/>
    <cellStyle name="Normal 3 2" xfId="3"/>
    <cellStyle name="Normal 3 2 2" xfId="4"/>
    <cellStyle name="Normal 4" xfId="8"/>
    <cellStyle name="Normal 4 2" xfId="9"/>
    <cellStyle name="Normal 5" xfId="10"/>
    <cellStyle name="Normal 6" xfId="11"/>
    <cellStyle name="Normal 7" xfId="12"/>
    <cellStyle name="Percent 2" xfId="13"/>
    <cellStyle name="Percent 3" xfId="14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percentStacked"/>
        <c:ser>
          <c:idx val="0"/>
          <c:order val="0"/>
          <c:tx>
            <c:strRef>
              <c:f>'9AllSAAct'!$C$44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strRef>
              <c:f>'9AllSAAct'!$B$45:$B$47</c:f>
              <c:strCache>
                <c:ptCount val="3"/>
                <c:pt idx="0">
                  <c:v>Polytechnics</c:v>
                </c:pt>
                <c:pt idx="1">
                  <c:v>Nursing</c:v>
                </c:pt>
                <c:pt idx="2">
                  <c:v>Teacher Training</c:v>
                </c:pt>
              </c:strCache>
            </c:strRef>
          </c:cat>
          <c:val>
            <c:numRef>
              <c:f>'9AllSAAct'!$C$45:$C$47</c:f>
              <c:numCache>
                <c:formatCode>General</c:formatCode>
                <c:ptCount val="3"/>
                <c:pt idx="0">
                  <c:v>981968</c:v>
                </c:pt>
                <c:pt idx="1">
                  <c:v>16051</c:v>
                </c:pt>
                <c:pt idx="2">
                  <c:v>123103</c:v>
                </c:pt>
              </c:numCache>
            </c:numRef>
          </c:val>
        </c:ser>
        <c:ser>
          <c:idx val="1"/>
          <c:order val="1"/>
          <c:tx>
            <c:strRef>
              <c:f>'9AllSAAct'!$D$44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'9AllSAAct'!$B$45:$B$47</c:f>
              <c:strCache>
                <c:ptCount val="3"/>
                <c:pt idx="0">
                  <c:v>Polytechnics</c:v>
                </c:pt>
                <c:pt idx="1">
                  <c:v>Nursing</c:v>
                </c:pt>
                <c:pt idx="2">
                  <c:v>Teacher Training</c:v>
                </c:pt>
              </c:strCache>
            </c:strRef>
          </c:cat>
          <c:val>
            <c:numRef>
              <c:f>'9AllSAAct'!$D$45:$D$47</c:f>
              <c:numCache>
                <c:formatCode>General</c:formatCode>
                <c:ptCount val="3"/>
                <c:pt idx="0">
                  <c:v>210499</c:v>
                </c:pt>
                <c:pt idx="1">
                  <c:v>88510</c:v>
                </c:pt>
                <c:pt idx="2">
                  <c:v>199560</c:v>
                </c:pt>
              </c:numCache>
            </c:numRef>
          </c:val>
        </c:ser>
        <c:shape val="box"/>
        <c:axId val="71350912"/>
        <c:axId val="75612544"/>
        <c:axId val="0"/>
      </c:bar3DChart>
      <c:catAx>
        <c:axId val="71350912"/>
        <c:scaling>
          <c:orientation val="minMax"/>
        </c:scaling>
        <c:axPos val="b"/>
        <c:numFmt formatCode="General" sourceLinked="1"/>
        <c:tickLblPos val="nextTo"/>
        <c:crossAx val="75612544"/>
        <c:crosses val="autoZero"/>
        <c:auto val="1"/>
        <c:lblAlgn val="ctr"/>
        <c:lblOffset val="100"/>
      </c:catAx>
      <c:valAx>
        <c:axId val="75612544"/>
        <c:scaling>
          <c:orientation val="minMax"/>
        </c:scaling>
        <c:axPos val="l"/>
        <c:numFmt formatCode="0%" sourceLinked="1"/>
        <c:tickLblPos val="nextTo"/>
        <c:crossAx val="71350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900"/>
            </a:pPr>
            <a:r>
              <a:rPr lang="en-US" sz="900" b="1" i="0" baseline="0"/>
              <a:t>Figure 16 GER: Distributed according to Social Category and Gender</a:t>
            </a:r>
            <a:endParaRPr lang="en-US" sz="900"/>
          </a:p>
        </c:rich>
      </c:tx>
      <c:layout>
        <c:manualLayout>
          <c:xMode val="edge"/>
          <c:yMode val="edge"/>
          <c:x val="0.15154155730533694"/>
          <c:y val="0.87037037037037202"/>
        </c:manualLayout>
      </c:layout>
      <c:overlay val="1"/>
    </c:title>
    <c:view3D>
      <c:rotX val="10"/>
      <c:depthPercent val="110"/>
      <c:perspective val="0"/>
    </c:view3D>
    <c:plotArea>
      <c:layout/>
      <c:area3DChart>
        <c:grouping val="stacked"/>
        <c:ser>
          <c:idx val="0"/>
          <c:order val="0"/>
          <c:tx>
            <c:strRef>
              <c:f>'19GER'!$D$45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0"/>
              <c:layout>
                <c:manualLayout>
                  <c:x val="1.6666666666666701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5.8333333333333549E-2"/>
                  <c:y val="-4.6296296296295504E-3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'19GER'!$E$44:$G$44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'19GER'!$E$45:$G$45</c:f>
              <c:numCache>
                <c:formatCode>0.0</c:formatCode>
                <c:ptCount val="3"/>
                <c:pt idx="0">
                  <c:v>20.794279142069755</c:v>
                </c:pt>
                <c:pt idx="1">
                  <c:v>17.879176799414598</c:v>
                </c:pt>
                <c:pt idx="2">
                  <c:v>19.409523315189826</c:v>
                </c:pt>
              </c:numCache>
            </c:numRef>
          </c:val>
        </c:ser>
        <c:ser>
          <c:idx val="1"/>
          <c:order val="1"/>
          <c:tx>
            <c:strRef>
              <c:f>'19GER'!$D$46</c:f>
              <c:strCache>
                <c:ptCount val="1"/>
                <c:pt idx="0">
                  <c:v>SC</c:v>
                </c:pt>
              </c:strCache>
            </c:strRef>
          </c:tx>
          <c:dLbls>
            <c:dLbl>
              <c:idx val="0"/>
              <c:layout>
                <c:manualLayout>
                  <c:x val="1.3888888888888938E-2"/>
                  <c:y val="4.243778136006719E-17"/>
                </c:manualLayout>
              </c:layout>
              <c:showVal val="1"/>
            </c:dLbl>
            <c:dLbl>
              <c:idx val="2"/>
              <c:layout>
                <c:manualLayout>
                  <c:x val="-5.8333333333333549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'19GER'!$E$44:$G$44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'19GER'!$E$46:$G$46</c:f>
              <c:numCache>
                <c:formatCode>0.0</c:formatCode>
                <c:ptCount val="3"/>
                <c:pt idx="0">
                  <c:v>14.643559607007157</c:v>
                </c:pt>
                <c:pt idx="1">
                  <c:v>12.31636758662753</c:v>
                </c:pt>
                <c:pt idx="2">
                  <c:v>13.534923558600925</c:v>
                </c:pt>
              </c:numCache>
            </c:numRef>
          </c:val>
        </c:ser>
        <c:ser>
          <c:idx val="2"/>
          <c:order val="2"/>
          <c:tx>
            <c:strRef>
              <c:f>'19GER'!$D$47</c:f>
              <c:strCache>
                <c:ptCount val="1"/>
                <c:pt idx="0">
                  <c:v>ST</c:v>
                </c:pt>
              </c:strCache>
            </c:strRef>
          </c:tx>
          <c:dLbls>
            <c:dLbl>
              <c:idx val="0"/>
              <c:layout>
                <c:manualLayout>
                  <c:x val="1.3888888888888938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5.2777777777777792E-2"/>
                  <c:y val="4.6296296296296459E-3"/>
                </c:manualLayout>
              </c:layout>
              <c:showVal val="1"/>
            </c:dLbl>
            <c:spPr>
              <a:noFill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'19GER'!$E$44:$G$44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'19GER'!$E$47:$G$47</c:f>
              <c:numCache>
                <c:formatCode>0.0</c:formatCode>
                <c:ptCount val="3"/>
                <c:pt idx="0">
                  <c:v>12.946889909607325</c:v>
                </c:pt>
                <c:pt idx="1">
                  <c:v>9.5191967277457898</c:v>
                </c:pt>
                <c:pt idx="2">
                  <c:v>11.210685577950509</c:v>
                </c:pt>
              </c:numCache>
            </c:numRef>
          </c:val>
        </c:ser>
        <c:gapDepth val="149"/>
        <c:axId val="83063552"/>
        <c:axId val="83065088"/>
        <c:axId val="0"/>
      </c:area3DChart>
      <c:catAx>
        <c:axId val="8306355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3065088"/>
        <c:crosses val="autoZero"/>
        <c:auto val="1"/>
        <c:lblAlgn val="ctr"/>
        <c:lblOffset val="100"/>
      </c:catAx>
      <c:valAx>
        <c:axId val="83065088"/>
        <c:scaling>
          <c:orientation val="minMax"/>
        </c:scaling>
        <c:axPos val="l"/>
        <c:numFmt formatCode="0.0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30635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>
        <c:manualLayout>
          <c:layoutTarget val="inner"/>
          <c:xMode val="edge"/>
          <c:yMode val="edge"/>
          <c:x val="7.5194591773951103E-2"/>
          <c:y val="5.1784412365121033E-2"/>
          <c:w val="0.9030447751894517"/>
          <c:h val="0.7978412073490867"/>
        </c:manualLayout>
      </c:layout>
      <c:bar3DChart>
        <c:barDir val="col"/>
        <c:grouping val="clustered"/>
        <c:ser>
          <c:idx val="0"/>
          <c:order val="0"/>
          <c:tx>
            <c:strRef>
              <c:f>'ManagementCollegeNo (2)'!$A$41</c:f>
              <c:strCache>
                <c:ptCount val="1"/>
                <c:pt idx="0">
                  <c:v>% Number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1.9782393669634125E-3"/>
                  <c:y val="-5.0925925925925923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'ManagementCollegeNo (2)'!$B$40:$D$40</c:f>
              <c:strCache>
                <c:ptCount val="3"/>
                <c:pt idx="0">
                  <c:v>Private Un-Aided</c:v>
                </c:pt>
                <c:pt idx="1">
                  <c:v>Private Aided</c:v>
                </c:pt>
                <c:pt idx="2">
                  <c:v>Government</c:v>
                </c:pt>
              </c:strCache>
            </c:strRef>
          </c:cat>
          <c:val>
            <c:numRef>
              <c:f>'ManagementCollegeNo (2)'!$B$41:$D$41</c:f>
              <c:numCache>
                <c:formatCode>0.0</c:formatCode>
                <c:ptCount val="3"/>
                <c:pt idx="0">
                  <c:v>59.003575974301469</c:v>
                </c:pt>
                <c:pt idx="1">
                  <c:v>14.206921631614037</c:v>
                </c:pt>
                <c:pt idx="2">
                  <c:v>26.78950239408449</c:v>
                </c:pt>
              </c:numCache>
            </c:numRef>
          </c:val>
        </c:ser>
        <c:ser>
          <c:idx val="1"/>
          <c:order val="1"/>
          <c:tx>
            <c:strRef>
              <c:f>'ManagementCollegeNo (2)'!$A$42</c:f>
              <c:strCache>
                <c:ptCount val="1"/>
                <c:pt idx="0">
                  <c:v>% Enrolment</c:v>
                </c:pt>
              </c:strCache>
            </c:strRef>
          </c:tx>
          <c:dLbls>
            <c:dLbl>
              <c:idx val="0"/>
              <c:layout>
                <c:manualLayout>
                  <c:x val="1.1869436201780438E-2"/>
                  <c:y val="-4.1666666666666664E-2"/>
                </c:manualLayout>
              </c:layout>
              <c:showVal val="1"/>
            </c:dLbl>
            <c:dLbl>
              <c:idx val="1"/>
              <c:layout>
                <c:manualLayout>
                  <c:x val="9.8911968348170242E-3"/>
                  <c:y val="-4.6296296296296516E-2"/>
                </c:manualLayout>
              </c:layout>
              <c:showVal val="1"/>
            </c:dLbl>
            <c:dLbl>
              <c:idx val="2"/>
              <c:layout>
                <c:manualLayout>
                  <c:x val="9.8911968348170849E-3"/>
                  <c:y val="-4.1666666666666664E-2"/>
                </c:manualLayout>
              </c:layout>
              <c:showVal val="1"/>
            </c:dLbl>
            <c:showVal val="1"/>
          </c:dLbls>
          <c:cat>
            <c:strRef>
              <c:f>'ManagementCollegeNo (2)'!$B$40:$D$40</c:f>
              <c:strCache>
                <c:ptCount val="3"/>
                <c:pt idx="0">
                  <c:v>Private Un-Aided</c:v>
                </c:pt>
                <c:pt idx="1">
                  <c:v>Private Aided</c:v>
                </c:pt>
                <c:pt idx="2">
                  <c:v>Government</c:v>
                </c:pt>
              </c:strCache>
            </c:strRef>
          </c:cat>
          <c:val>
            <c:numRef>
              <c:f>'ManagementCollegeNo (2)'!$B$42:$D$42</c:f>
              <c:numCache>
                <c:formatCode>0.0</c:formatCode>
                <c:ptCount val="3"/>
                <c:pt idx="0">
                  <c:v>37.020716588195</c:v>
                </c:pt>
                <c:pt idx="1">
                  <c:v>23.781242219635931</c:v>
                </c:pt>
                <c:pt idx="2">
                  <c:v>39.198041192169065</c:v>
                </c:pt>
              </c:numCache>
            </c:numRef>
          </c:val>
        </c:ser>
        <c:shape val="cylinder"/>
        <c:axId val="83976576"/>
        <c:axId val="83978112"/>
        <c:axId val="0"/>
      </c:bar3DChart>
      <c:catAx>
        <c:axId val="839765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3978112"/>
        <c:crosses val="autoZero"/>
        <c:auto val="1"/>
        <c:lblAlgn val="ctr"/>
        <c:lblOffset val="100"/>
      </c:catAx>
      <c:valAx>
        <c:axId val="83978112"/>
        <c:scaling>
          <c:orientation val="minMax"/>
        </c:scaling>
        <c:axPos val="l"/>
        <c:numFmt formatCode="0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3976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7194576197263388"/>
          <c:y val="5.6946847161346202E-2"/>
          <c:w val="0.30882911913238742"/>
          <c:h val="0.18880726116132127"/>
        </c:manualLayout>
      </c:layout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autoTitleDeleted val="1"/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'ManagementCollegeNo (2)'!$B$40:$D$40</c:f>
              <c:strCache>
                <c:ptCount val="3"/>
                <c:pt idx="0">
                  <c:v>Private Un-Aided</c:v>
                </c:pt>
                <c:pt idx="1">
                  <c:v>Private Aided</c:v>
                </c:pt>
                <c:pt idx="2">
                  <c:v>Government</c:v>
                </c:pt>
              </c:strCache>
            </c:strRef>
          </c:cat>
          <c:val>
            <c:numRef>
              <c:f>'ManagementCollegeNo (2)'!$B$41:$D$41</c:f>
              <c:numCache>
                <c:formatCode>0.0</c:formatCode>
                <c:ptCount val="3"/>
                <c:pt idx="0">
                  <c:v>59.003575974301469</c:v>
                </c:pt>
                <c:pt idx="1">
                  <c:v>14.206921631614037</c:v>
                </c:pt>
                <c:pt idx="2">
                  <c:v>26.78950239408449</c:v>
                </c:pt>
              </c:numCache>
            </c:numRef>
          </c:val>
        </c:ser>
        <c:firstSliceAng val="0"/>
        <c:holeSize val="50"/>
      </c:doughnutChart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autoTitleDeleted val="1"/>
    <c:plotArea>
      <c:layout>
        <c:manualLayout>
          <c:layoutTarget val="inner"/>
          <c:xMode val="edge"/>
          <c:yMode val="edge"/>
          <c:x val="9.1181620633104671E-2"/>
          <c:y val="5.1941612561587608E-2"/>
          <c:w val="0.86533020346865264"/>
          <c:h val="0.89611677487682317"/>
        </c:manualLayout>
      </c:layout>
      <c:bubbleChart>
        <c:ser>
          <c:idx val="0"/>
          <c:order val="0"/>
          <c:tx>
            <c:strRef>
              <c:f>'4CollegeIndicator (2)'!$D$2</c:f>
              <c:strCache>
                <c:ptCount val="1"/>
                <c:pt idx="0">
                  <c:v>Population</c:v>
                </c:pt>
              </c:strCache>
            </c:strRef>
          </c:tx>
          <c:dLbls>
            <c:dLbl>
              <c:idx val="1"/>
              <c:layout>
                <c:manualLayout>
                  <c:x val="-0.15232722143864597"/>
                  <c:y val="0.14035087719298253"/>
                </c:manualLayout>
              </c:layout>
              <c:showCatName val="1"/>
            </c:dLbl>
            <c:dLbl>
              <c:idx val="2"/>
              <c:layout>
                <c:manualLayout>
                  <c:x val="-3.7611659614480486E-2"/>
                  <c:y val="-8.4210526315789527E-2"/>
                </c:manualLayout>
              </c:layout>
              <c:showCatName val="1"/>
            </c:dLbl>
            <c:dLbl>
              <c:idx val="3"/>
              <c:layout>
                <c:manualLayout>
                  <c:x val="-0.10719322990126981"/>
                  <c:y val="8.4210526315789527E-2"/>
                </c:manualLayout>
              </c:layout>
              <c:showCatName val="1"/>
            </c:dLbl>
            <c:dLbl>
              <c:idx val="4"/>
              <c:layout>
                <c:manualLayout>
                  <c:x val="-0.10343206393982136"/>
                  <c:y val="-0.15438596491228071"/>
                </c:manualLayout>
              </c:layout>
              <c:showCatName val="1"/>
            </c:dLbl>
            <c:dLbl>
              <c:idx val="5"/>
              <c:layout>
                <c:manualLayout>
                  <c:x val="-0.10719322990126982"/>
                  <c:y val="8.8888520513883268E-2"/>
                </c:manualLayout>
              </c:layout>
              <c:showCatName val="1"/>
            </c:dLbl>
            <c:dLbl>
              <c:idx val="6"/>
              <c:layout>
                <c:manualLayout>
                  <c:x val="-9.2148566055477207E-2"/>
                  <c:y val="-0.10292397660818722"/>
                </c:manualLayout>
              </c:layout>
              <c:showCatName val="1"/>
            </c:dLbl>
            <c:dLbl>
              <c:idx val="7"/>
              <c:layout>
                <c:manualLayout>
                  <c:x val="-8.4626234132581205E-2"/>
                  <c:y val="0.11228070175438599"/>
                </c:manualLayout>
              </c:layout>
              <c:showCatName val="1"/>
            </c:dLbl>
            <c:dLbl>
              <c:idx val="8"/>
              <c:layout>
                <c:manualLayout>
                  <c:x val="-8.0865068171133508E-2"/>
                  <c:y val="-0.13567251461988236"/>
                </c:manualLayout>
              </c:layout>
              <c:showCatName val="1"/>
            </c:dLbl>
            <c:showCatName val="1"/>
          </c:dLbls>
          <c:xVal>
            <c:strRef>
              <c:f>'4CollegeIndicator (2)'!$C$3:$C$11</c:f>
              <c:strCache>
                <c:ptCount val="9"/>
                <c:pt idx="0">
                  <c:v>Uttar Pradesh</c:v>
                </c:pt>
                <c:pt idx="1">
                  <c:v>Maharashtra</c:v>
                </c:pt>
                <c:pt idx="2">
                  <c:v>Bihar</c:v>
                </c:pt>
                <c:pt idx="3">
                  <c:v>West Bengal</c:v>
                </c:pt>
                <c:pt idx="4">
                  <c:v>Andhra Pradesh</c:v>
                </c:pt>
                <c:pt idx="5">
                  <c:v>Madhya Pradesh</c:v>
                </c:pt>
                <c:pt idx="6">
                  <c:v>Rajasthan</c:v>
                </c:pt>
                <c:pt idx="7">
                  <c:v>Tamil Nadu</c:v>
                </c:pt>
                <c:pt idx="8">
                  <c:v>Karnataka</c:v>
                </c:pt>
              </c:strCache>
            </c:strRef>
          </c:xVal>
          <c:yVal>
            <c:numRef>
              <c:f>'4CollegeIndicator (2)'!$D$3:$D$11</c:f>
              <c:numCache>
                <c:formatCode>General</c:formatCode>
                <c:ptCount val="9"/>
                <c:pt idx="0">
                  <c:v>24157083</c:v>
                </c:pt>
                <c:pt idx="1">
                  <c:v>12960961</c:v>
                </c:pt>
                <c:pt idx="2">
                  <c:v>12451832</c:v>
                </c:pt>
                <c:pt idx="3">
                  <c:v>10684720</c:v>
                </c:pt>
                <c:pt idx="4">
                  <c:v>9890957</c:v>
                </c:pt>
                <c:pt idx="5">
                  <c:v>8583142</c:v>
                </c:pt>
                <c:pt idx="6">
                  <c:v>8283436</c:v>
                </c:pt>
                <c:pt idx="7">
                  <c:v>7326756</c:v>
                </c:pt>
                <c:pt idx="8">
                  <c:v>7035619</c:v>
                </c:pt>
              </c:numCache>
            </c:numRef>
          </c:yVal>
          <c:bubbleSize>
            <c:numRef>
              <c:f>'4CollegeIndicator (2)'!$E$3:$E$11</c:f>
              <c:numCache>
                <c:formatCode>General</c:formatCode>
                <c:ptCount val="9"/>
                <c:pt idx="0">
                  <c:v>4049</c:v>
                </c:pt>
                <c:pt idx="1">
                  <c:v>4512</c:v>
                </c:pt>
                <c:pt idx="2">
                  <c:v>629</c:v>
                </c:pt>
                <c:pt idx="3">
                  <c:v>857</c:v>
                </c:pt>
                <c:pt idx="4">
                  <c:v>4780</c:v>
                </c:pt>
                <c:pt idx="5">
                  <c:v>2009</c:v>
                </c:pt>
                <c:pt idx="6">
                  <c:v>2435</c:v>
                </c:pt>
                <c:pt idx="7">
                  <c:v>1985</c:v>
                </c:pt>
                <c:pt idx="8">
                  <c:v>3098</c:v>
                </c:pt>
              </c:numCache>
            </c:numRef>
          </c:bubbleSize>
          <c:bubble3D val="1"/>
        </c:ser>
        <c:bubbleScale val="100"/>
        <c:axId val="82791424"/>
        <c:axId val="82809600"/>
      </c:bubbleChart>
      <c:valAx>
        <c:axId val="82791424"/>
        <c:scaling>
          <c:orientation val="minMax"/>
          <c:max val="10"/>
          <c:min val="0"/>
        </c:scaling>
        <c:axPos val="b"/>
        <c:tickLblPos val="nextTo"/>
        <c:crossAx val="82809600"/>
        <c:crosses val="autoZero"/>
        <c:crossBetween val="midCat"/>
      </c:valAx>
      <c:valAx>
        <c:axId val="82809600"/>
        <c:scaling>
          <c:orientation val="minMax"/>
        </c:scaling>
        <c:axPos val="l"/>
        <c:numFmt formatCode="General" sourceLinked="1"/>
        <c:tickLblPos val="nextTo"/>
        <c:crossAx val="82791424"/>
        <c:crosses val="autoZero"/>
        <c:crossBetween val="midCat"/>
        <c:dispUnits>
          <c:builtInUnit val="hundredThousands"/>
          <c:dispUnitsLbl>
            <c:layout>
              <c:manualLayout>
                <c:xMode val="edge"/>
                <c:yMode val="edge"/>
                <c:x val="6.9189165176637858E-3"/>
                <c:y val="0.15942717686605001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Population (18-23 years) in Lakhs</a:t>
                  </a:r>
                </a:p>
              </c:rich>
            </c:tx>
          </c:dispUnitsLbl>
        </c:dispUnits>
      </c:valAx>
      <c:spPr>
        <a:ln>
          <a:solidFill>
            <a:srgbClr val="8064A2">
              <a:lumMod val="75000"/>
            </a:srgbClr>
          </a:solidFill>
        </a:ln>
      </c:spPr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autoTitleDeleted val="1"/>
    <c:plotArea>
      <c:layout/>
      <c:bubbleChart>
        <c:ser>
          <c:idx val="0"/>
          <c:order val="0"/>
          <c:dLbls>
            <c:dLbl>
              <c:idx val="1"/>
              <c:layout>
                <c:manualLayout>
                  <c:x val="-0.17777777777777778"/>
                  <c:y val="-0.13099415204678391"/>
                </c:manualLayout>
              </c:layout>
              <c:showCatName val="1"/>
            </c:dLbl>
            <c:dLbl>
              <c:idx val="2"/>
              <c:layout>
                <c:manualLayout>
                  <c:x val="-0.10555555555555562"/>
                  <c:y val="9.8245614035087733E-2"/>
                </c:manualLayout>
              </c:layout>
              <c:showCatName val="1"/>
              <c:showBubbleSize val="1"/>
            </c:dLbl>
            <c:dLbl>
              <c:idx val="3"/>
              <c:layout>
                <c:manualLayout>
                  <c:x val="-1.3888888888888935E-2"/>
                  <c:y val="0"/>
                </c:manualLayout>
              </c:layout>
              <c:showCatName val="1"/>
              <c:showBubbleSize val="1"/>
            </c:dLbl>
            <c:dLbl>
              <c:idx val="4"/>
              <c:layout>
                <c:manualLayout>
                  <c:x val="-6.1111111111111123E-2"/>
                  <c:y val="-0.15906432748538069"/>
                </c:manualLayout>
              </c:layout>
              <c:showCatName val="1"/>
              <c:showBubbleSize val="1"/>
            </c:dLbl>
            <c:showCatName val="1"/>
            <c:showBubbleSize val="1"/>
          </c:dLbls>
          <c:xVal>
            <c:strRef>
              <c:f>'4CollegeIndicator (2)'!$C$8:$C$15</c:f>
              <c:strCache>
                <c:ptCount val="8"/>
                <c:pt idx="0">
                  <c:v>Madhya Pradesh</c:v>
                </c:pt>
                <c:pt idx="1">
                  <c:v>Rajasthan</c:v>
                </c:pt>
                <c:pt idx="2">
                  <c:v>Tamil Nadu</c:v>
                </c:pt>
                <c:pt idx="3">
                  <c:v>Karnataka</c:v>
                </c:pt>
                <c:pt idx="4">
                  <c:v>Gujarat</c:v>
                </c:pt>
                <c:pt idx="5">
                  <c:v>Odisha</c:v>
                </c:pt>
                <c:pt idx="6">
                  <c:v>Jharkhand</c:v>
                </c:pt>
                <c:pt idx="7">
                  <c:v>Assam</c:v>
                </c:pt>
              </c:strCache>
            </c:strRef>
          </c:xVal>
          <c:yVal>
            <c:numRef>
              <c:f>'4CollegeIndicator (2)'!$D$8:$D$15</c:f>
              <c:numCache>
                <c:formatCode>General</c:formatCode>
                <c:ptCount val="8"/>
                <c:pt idx="0">
                  <c:v>8583142</c:v>
                </c:pt>
                <c:pt idx="1">
                  <c:v>8283436</c:v>
                </c:pt>
                <c:pt idx="2">
                  <c:v>7326756</c:v>
                </c:pt>
                <c:pt idx="3">
                  <c:v>7035619</c:v>
                </c:pt>
                <c:pt idx="4">
                  <c:v>6830776</c:v>
                </c:pt>
                <c:pt idx="5">
                  <c:v>4834435</c:v>
                </c:pt>
                <c:pt idx="6">
                  <c:v>4035024</c:v>
                </c:pt>
                <c:pt idx="7">
                  <c:v>3760538</c:v>
                </c:pt>
              </c:numCache>
            </c:numRef>
          </c:yVal>
          <c:bubbleSize>
            <c:numRef>
              <c:f>'4CollegeIndicator (2)'!$E$8:$E$15</c:f>
              <c:numCache>
                <c:formatCode>General</c:formatCode>
                <c:ptCount val="8"/>
                <c:pt idx="0">
                  <c:v>2009</c:v>
                </c:pt>
                <c:pt idx="1">
                  <c:v>2435</c:v>
                </c:pt>
                <c:pt idx="2">
                  <c:v>1985</c:v>
                </c:pt>
                <c:pt idx="3">
                  <c:v>3098</c:v>
                </c:pt>
                <c:pt idx="4">
                  <c:v>1815</c:v>
                </c:pt>
                <c:pt idx="5">
                  <c:v>1089</c:v>
                </c:pt>
                <c:pt idx="6">
                  <c:v>187</c:v>
                </c:pt>
                <c:pt idx="7">
                  <c:v>485</c:v>
                </c:pt>
              </c:numCache>
            </c:numRef>
          </c:bubbleSize>
          <c:bubble3D val="1"/>
        </c:ser>
        <c:bubbleScale val="100"/>
        <c:axId val="85275392"/>
        <c:axId val="85276928"/>
      </c:bubbleChart>
      <c:valAx>
        <c:axId val="85275392"/>
        <c:scaling>
          <c:orientation val="minMax"/>
        </c:scaling>
        <c:delete val="1"/>
        <c:axPos val="b"/>
        <c:tickLblPos val="nextTo"/>
        <c:crossAx val="85276928"/>
        <c:crosses val="autoZero"/>
        <c:crossBetween val="midCat"/>
      </c:valAx>
      <c:valAx>
        <c:axId val="85276928"/>
        <c:scaling>
          <c:orientation val="minMax"/>
        </c:scaling>
        <c:axPos val="l"/>
        <c:numFmt formatCode="General" sourceLinked="1"/>
        <c:tickLblPos val="nextTo"/>
        <c:crossAx val="85275392"/>
        <c:crosses val="autoZero"/>
        <c:crossBetween val="midCat"/>
        <c:dispUnits>
          <c:builtInUnit val="hundredThousands"/>
          <c:dispUnitsLbl>
            <c:layout>
              <c:manualLayout>
                <c:xMode val="edge"/>
                <c:yMode val="edge"/>
                <c:x val="3.888888888888889E-2"/>
                <c:y val="0.19685407745084488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Population (18-23 years) in Lakhs</a:t>
                  </a:r>
                </a:p>
              </c:rich>
            </c:tx>
          </c:dispUnitsLbl>
        </c:dispUnits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percentStacked"/>
        <c:ser>
          <c:idx val="0"/>
          <c:order val="0"/>
          <c:tx>
            <c:strRef>
              <c:f>StandaloneMgt!$A$7</c:f>
              <c:strCache>
                <c:ptCount val="1"/>
                <c:pt idx="0">
                  <c:v>Private</c:v>
                </c:pt>
              </c:strCache>
            </c:strRef>
          </c:tx>
          <c:cat>
            <c:strRef>
              <c:f>StandaloneMgt!$B$6:$E$6</c:f>
              <c:strCache>
                <c:ptCount val="4"/>
                <c:pt idx="0">
                  <c:v>Technical</c:v>
                </c:pt>
                <c:pt idx="1">
                  <c:v>Teacher Training</c:v>
                </c:pt>
                <c:pt idx="2">
                  <c:v>Nursing</c:v>
                </c:pt>
                <c:pt idx="3">
                  <c:v>PGDM</c:v>
                </c:pt>
              </c:strCache>
            </c:strRef>
          </c:cat>
          <c:val>
            <c:numRef>
              <c:f>StandaloneMgt!$B$7:$E$7</c:f>
              <c:numCache>
                <c:formatCode>General</c:formatCode>
                <c:ptCount val="4"/>
                <c:pt idx="0">
                  <c:v>1426</c:v>
                </c:pt>
                <c:pt idx="1">
                  <c:v>2130</c:v>
                </c:pt>
                <c:pt idx="2">
                  <c:v>742</c:v>
                </c:pt>
                <c:pt idx="3">
                  <c:v>51</c:v>
                </c:pt>
              </c:numCache>
            </c:numRef>
          </c:val>
        </c:ser>
        <c:ser>
          <c:idx val="1"/>
          <c:order val="1"/>
          <c:tx>
            <c:strRef>
              <c:f>StandaloneMgt!$A$8</c:f>
              <c:strCache>
                <c:ptCount val="1"/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cat>
            <c:strRef>
              <c:f>StandaloneMgt!$B$6:$E$6</c:f>
              <c:strCache>
                <c:ptCount val="4"/>
                <c:pt idx="0">
                  <c:v>Technical</c:v>
                </c:pt>
                <c:pt idx="1">
                  <c:v>Teacher Training</c:v>
                </c:pt>
                <c:pt idx="2">
                  <c:v>Nursing</c:v>
                </c:pt>
                <c:pt idx="3">
                  <c:v>PGDM</c:v>
                </c:pt>
              </c:strCache>
            </c:strRef>
          </c:cat>
          <c:val>
            <c:numRef>
              <c:f>StandaloneMgt!$B$8:$E$8</c:f>
              <c:numCache>
                <c:formatCode>General</c:formatCode>
                <c:ptCount val="4"/>
                <c:pt idx="0">
                  <c:v>555</c:v>
                </c:pt>
                <c:pt idx="1">
                  <c:v>666</c:v>
                </c:pt>
                <c:pt idx="2">
                  <c:v>131</c:v>
                </c:pt>
                <c:pt idx="3">
                  <c:v>3</c:v>
                </c:pt>
              </c:numCache>
            </c:numRef>
          </c:val>
        </c:ser>
        <c:shape val="box"/>
        <c:axId val="83676160"/>
        <c:axId val="85537536"/>
        <c:axId val="0"/>
      </c:bar3DChart>
      <c:catAx>
        <c:axId val="83676160"/>
        <c:scaling>
          <c:orientation val="minMax"/>
        </c:scaling>
        <c:axPos val="b"/>
        <c:tickLblPos val="nextTo"/>
        <c:crossAx val="85537536"/>
        <c:crosses val="autoZero"/>
        <c:auto val="1"/>
        <c:lblAlgn val="ctr"/>
        <c:lblOffset val="100"/>
      </c:catAx>
      <c:valAx>
        <c:axId val="85537536"/>
        <c:scaling>
          <c:orientation val="minMax"/>
        </c:scaling>
        <c:axPos val="l"/>
        <c:numFmt formatCode="0%" sourceLinked="1"/>
        <c:tickLblPos val="nextTo"/>
        <c:crossAx val="83676160"/>
        <c:crosses val="autoZero"/>
        <c:crossBetween val="between"/>
      </c:valAx>
    </c:plotArea>
    <c:legend>
      <c:legendPos val="r"/>
      <c:legendEntry>
        <c:idx val="0"/>
        <c:delete val="1"/>
      </c:legendEntry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43</xdr:row>
      <xdr:rowOff>66675</xdr:rowOff>
    </xdr:from>
    <xdr:to>
      <xdr:col>17</xdr:col>
      <xdr:colOff>142875</xdr:colOff>
      <xdr:row>57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41</xdr:row>
      <xdr:rowOff>28575</xdr:rowOff>
    </xdr:from>
    <xdr:to>
      <xdr:col>14</xdr:col>
      <xdr:colOff>180975</xdr:colOff>
      <xdr:row>54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171450</xdr:colOff>
      <xdr:row>53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40</xdr:row>
      <xdr:rowOff>152400</xdr:rowOff>
    </xdr:from>
    <xdr:to>
      <xdr:col>8</xdr:col>
      <xdr:colOff>762000</xdr:colOff>
      <xdr:row>56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304800</xdr:rowOff>
    </xdr:from>
    <xdr:to>
      <xdr:col>17</xdr:col>
      <xdr:colOff>76201</xdr:colOff>
      <xdr:row>11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12</xdr:row>
      <xdr:rowOff>133350</xdr:rowOff>
    </xdr:from>
    <xdr:to>
      <xdr:col>14</xdr:col>
      <xdr:colOff>180975</xdr:colOff>
      <xdr:row>26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47625</xdr:rowOff>
    </xdr:from>
    <xdr:to>
      <xdr:col>13</xdr:col>
      <xdr:colOff>381000</xdr:colOff>
      <xdr:row>23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%20stats/AppData/Local/Temp/wz567c/AISHEMAINREPORT/Final2507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UGDisc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R"/>
      <sheetName val="GPI"/>
      <sheetName val="TotalEnr"/>
      <sheetName val="TotalEnrCategory"/>
      <sheetName val="TotalRegularEnr"/>
      <sheetName val="ChartsDistance"/>
      <sheetName val="TotalEnrPWDM"/>
      <sheetName val="UnivActwithConsUnit"/>
      <sheetName val="CollegeIndicator"/>
      <sheetName val="CollegeEst"/>
      <sheetName val="AllSAAct"/>
      <sheetName val="CollegeActAdj"/>
      <sheetName val="Programme"/>
      <sheetName val="PWD"/>
      <sheetName val="UGDisc"/>
      <sheetName val="PGDisc"/>
      <sheetName val="Diploma"/>
      <sheetName val="Pop2010-11Actual"/>
      <sheetName val="percentageCategory"/>
      <sheetName val="State-Distance"/>
      <sheetName val="FS-statelevel"/>
      <sheetName val="FS-countrylevel"/>
      <sheetName val="FS-prog"/>
      <sheetName val="Programme (2)"/>
      <sheetName val="TotalActualEnrl"/>
    </sheetNames>
    <sheetDataSet>
      <sheetData sheetId="0" refreshError="1"/>
      <sheetData sheetId="1" refreshError="1"/>
      <sheetData sheetId="2">
        <row r="4">
          <cell r="C4">
            <v>15</v>
          </cell>
          <cell r="D4">
            <v>1</v>
          </cell>
          <cell r="F4">
            <v>0</v>
          </cell>
          <cell r="G4">
            <v>0</v>
          </cell>
          <cell r="I4">
            <v>397</v>
          </cell>
          <cell r="J4">
            <v>413</v>
          </cell>
          <cell r="L4">
            <v>2209</v>
          </cell>
          <cell r="M4">
            <v>2650</v>
          </cell>
          <cell r="O4">
            <v>55</v>
          </cell>
          <cell r="P4">
            <v>26</v>
          </cell>
          <cell r="R4">
            <v>52</v>
          </cell>
          <cell r="S4">
            <v>90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2728</v>
          </cell>
          <cell r="AB4">
            <v>3180</v>
          </cell>
        </row>
        <row r="5">
          <cell r="C5">
            <v>5435</v>
          </cell>
          <cell r="D5">
            <v>2777</v>
          </cell>
          <cell r="F5">
            <v>1463</v>
          </cell>
          <cell r="G5">
            <v>815</v>
          </cell>
          <cell r="I5">
            <v>269000</v>
          </cell>
          <cell r="J5">
            <v>189704</v>
          </cell>
          <cell r="L5">
            <v>1288425</v>
          </cell>
          <cell r="M5">
            <v>926149</v>
          </cell>
          <cell r="O5">
            <v>3074</v>
          </cell>
          <cell r="P5">
            <v>1397</v>
          </cell>
          <cell r="R5">
            <v>60576</v>
          </cell>
          <cell r="S5">
            <v>48150</v>
          </cell>
          <cell r="U5">
            <v>1245</v>
          </cell>
          <cell r="V5">
            <v>1905</v>
          </cell>
          <cell r="X5">
            <v>3850</v>
          </cell>
          <cell r="Y5">
            <v>2402</v>
          </cell>
          <cell r="AA5">
            <v>1633068</v>
          </cell>
          <cell r="AB5">
            <v>1173299</v>
          </cell>
        </row>
        <row r="6">
          <cell r="C6">
            <v>773</v>
          </cell>
          <cell r="D6">
            <v>278</v>
          </cell>
          <cell r="F6">
            <v>22</v>
          </cell>
          <cell r="G6">
            <v>21</v>
          </cell>
          <cell r="I6">
            <v>2740</v>
          </cell>
          <cell r="J6">
            <v>1906</v>
          </cell>
          <cell r="L6">
            <v>21231</v>
          </cell>
          <cell r="M6">
            <v>12170</v>
          </cell>
          <cell r="O6">
            <v>55</v>
          </cell>
          <cell r="P6">
            <v>32</v>
          </cell>
          <cell r="R6">
            <v>5859</v>
          </cell>
          <cell r="S6">
            <v>1830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30680</v>
          </cell>
          <cell r="AB6">
            <v>16237</v>
          </cell>
        </row>
        <row r="7">
          <cell r="C7">
            <v>1092</v>
          </cell>
          <cell r="D7">
            <v>715</v>
          </cell>
          <cell r="F7">
            <v>39</v>
          </cell>
          <cell r="G7">
            <v>50</v>
          </cell>
          <cell r="I7">
            <v>21156</v>
          </cell>
          <cell r="J7">
            <v>12176</v>
          </cell>
          <cell r="L7">
            <v>232042</v>
          </cell>
          <cell r="M7">
            <v>225872</v>
          </cell>
          <cell r="O7">
            <v>2211</v>
          </cell>
          <cell r="P7">
            <v>384</v>
          </cell>
          <cell r="R7">
            <v>1888</v>
          </cell>
          <cell r="S7">
            <v>3162</v>
          </cell>
          <cell r="U7">
            <v>291</v>
          </cell>
          <cell r="V7">
            <v>187</v>
          </cell>
          <cell r="X7">
            <v>972</v>
          </cell>
          <cell r="Y7">
            <v>1001</v>
          </cell>
          <cell r="AA7">
            <v>259691</v>
          </cell>
          <cell r="AB7">
            <v>243547</v>
          </cell>
        </row>
        <row r="8">
          <cell r="C8">
            <v>1218</v>
          </cell>
          <cell r="D8">
            <v>411</v>
          </cell>
          <cell r="F8">
            <v>0</v>
          </cell>
          <cell r="G8">
            <v>0</v>
          </cell>
          <cell r="I8">
            <v>64270</v>
          </cell>
          <cell r="J8">
            <v>33256</v>
          </cell>
          <cell r="L8">
            <v>699123</v>
          </cell>
          <cell r="M8">
            <v>471039</v>
          </cell>
          <cell r="O8">
            <v>1749</v>
          </cell>
          <cell r="P8">
            <v>614</v>
          </cell>
          <cell r="R8">
            <v>21428</v>
          </cell>
          <cell r="S8">
            <v>16692</v>
          </cell>
          <cell r="U8">
            <v>755</v>
          </cell>
          <cell r="V8">
            <v>632</v>
          </cell>
          <cell r="X8">
            <v>567</v>
          </cell>
          <cell r="Y8">
            <v>231</v>
          </cell>
          <cell r="AA8">
            <v>789110</v>
          </cell>
          <cell r="AB8">
            <v>522875</v>
          </cell>
        </row>
        <row r="9">
          <cell r="C9">
            <v>274</v>
          </cell>
          <cell r="D9">
            <v>298</v>
          </cell>
          <cell r="F9">
            <v>63</v>
          </cell>
          <cell r="G9">
            <v>109</v>
          </cell>
          <cell r="I9">
            <v>12342</v>
          </cell>
          <cell r="J9">
            <v>7093</v>
          </cell>
          <cell r="L9">
            <v>20749</v>
          </cell>
          <cell r="M9">
            <v>15831</v>
          </cell>
          <cell r="O9">
            <v>1313</v>
          </cell>
          <cell r="P9">
            <v>390</v>
          </cell>
          <cell r="R9">
            <v>1510</v>
          </cell>
          <cell r="S9">
            <v>709</v>
          </cell>
          <cell r="U9">
            <v>200</v>
          </cell>
          <cell r="V9">
            <v>109</v>
          </cell>
          <cell r="X9">
            <v>49</v>
          </cell>
          <cell r="Y9">
            <v>262</v>
          </cell>
          <cell r="AA9">
            <v>36500</v>
          </cell>
          <cell r="AB9">
            <v>24801</v>
          </cell>
        </row>
        <row r="10">
          <cell r="C10">
            <v>234</v>
          </cell>
          <cell r="D10">
            <v>270</v>
          </cell>
          <cell r="F10">
            <v>203</v>
          </cell>
          <cell r="G10">
            <v>294</v>
          </cell>
          <cell r="I10">
            <v>20159</v>
          </cell>
          <cell r="J10">
            <v>17000</v>
          </cell>
          <cell r="L10">
            <v>193786</v>
          </cell>
          <cell r="M10">
            <v>135248</v>
          </cell>
          <cell r="O10">
            <v>3806</v>
          </cell>
          <cell r="P10">
            <v>2198</v>
          </cell>
          <cell r="R10">
            <v>18327</v>
          </cell>
          <cell r="S10">
            <v>6254</v>
          </cell>
          <cell r="U10">
            <v>122</v>
          </cell>
          <cell r="V10">
            <v>119</v>
          </cell>
          <cell r="X10">
            <v>592</v>
          </cell>
          <cell r="Y10">
            <v>501</v>
          </cell>
          <cell r="AA10">
            <v>237229</v>
          </cell>
          <cell r="AB10">
            <v>161884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I11">
            <v>95</v>
          </cell>
          <cell r="J11">
            <v>24</v>
          </cell>
          <cell r="L11">
            <v>409</v>
          </cell>
          <cell r="M11">
            <v>493</v>
          </cell>
          <cell r="O11">
            <v>0</v>
          </cell>
          <cell r="P11">
            <v>0</v>
          </cell>
          <cell r="R11">
            <v>509</v>
          </cell>
          <cell r="S11">
            <v>157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1013</v>
          </cell>
          <cell r="AB11">
            <v>674</v>
          </cell>
        </row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356</v>
          </cell>
          <cell r="M12">
            <v>456</v>
          </cell>
          <cell r="O12">
            <v>0</v>
          </cell>
          <cell r="P12">
            <v>0</v>
          </cell>
          <cell r="R12">
            <v>531</v>
          </cell>
          <cell r="S12">
            <v>135</v>
          </cell>
          <cell r="U12">
            <v>0</v>
          </cell>
          <cell r="V12">
            <v>83</v>
          </cell>
          <cell r="X12">
            <v>0</v>
          </cell>
          <cell r="Y12">
            <v>0</v>
          </cell>
          <cell r="AA12">
            <v>887</v>
          </cell>
          <cell r="AB12">
            <v>674</v>
          </cell>
        </row>
        <row r="13">
          <cell r="C13">
            <v>3929</v>
          </cell>
          <cell r="D13">
            <v>3195</v>
          </cell>
          <cell r="F13">
            <v>2430</v>
          </cell>
          <cell r="G13">
            <v>1994</v>
          </cell>
          <cell r="I13">
            <v>75069</v>
          </cell>
          <cell r="J13">
            <v>54039</v>
          </cell>
          <cell r="L13">
            <v>283548</v>
          </cell>
          <cell r="M13">
            <v>238843</v>
          </cell>
          <cell r="O13">
            <v>5880</v>
          </cell>
          <cell r="P13">
            <v>3157</v>
          </cell>
          <cell r="R13">
            <v>17786</v>
          </cell>
          <cell r="S13">
            <v>11286</v>
          </cell>
          <cell r="U13">
            <v>1857</v>
          </cell>
          <cell r="V13">
            <v>1117</v>
          </cell>
          <cell r="X13">
            <v>1425</v>
          </cell>
          <cell r="Y13">
            <v>426</v>
          </cell>
          <cell r="AA13">
            <v>391924</v>
          </cell>
          <cell r="AB13">
            <v>314057</v>
          </cell>
        </row>
        <row r="14">
          <cell r="C14">
            <v>8</v>
          </cell>
          <cell r="D14">
            <v>7</v>
          </cell>
          <cell r="F14">
            <v>0</v>
          </cell>
          <cell r="G14">
            <v>0</v>
          </cell>
          <cell r="I14">
            <v>12650</v>
          </cell>
          <cell r="J14">
            <v>9554</v>
          </cell>
          <cell r="L14">
            <v>15499</v>
          </cell>
          <cell r="M14">
            <v>20363</v>
          </cell>
          <cell r="O14">
            <v>371</v>
          </cell>
          <cell r="P14">
            <v>152</v>
          </cell>
          <cell r="R14">
            <v>2150</v>
          </cell>
          <cell r="S14">
            <v>886</v>
          </cell>
          <cell r="U14">
            <v>0</v>
          </cell>
          <cell r="V14">
            <v>11</v>
          </cell>
          <cell r="X14">
            <v>0</v>
          </cell>
          <cell r="Y14">
            <v>0</v>
          </cell>
          <cell r="AA14">
            <v>30678</v>
          </cell>
          <cell r="AB14">
            <v>30973</v>
          </cell>
        </row>
        <row r="15">
          <cell r="C15">
            <v>1798</v>
          </cell>
          <cell r="D15">
            <v>914</v>
          </cell>
          <cell r="F15">
            <v>567</v>
          </cell>
          <cell r="G15">
            <v>411</v>
          </cell>
          <cell r="I15">
            <v>87862</v>
          </cell>
          <cell r="J15">
            <v>61810</v>
          </cell>
          <cell r="L15">
            <v>622038</v>
          </cell>
          <cell r="M15">
            <v>490768</v>
          </cell>
          <cell r="O15">
            <v>4088</v>
          </cell>
          <cell r="P15">
            <v>3024</v>
          </cell>
          <cell r="R15">
            <v>114528</v>
          </cell>
          <cell r="S15">
            <v>27738</v>
          </cell>
          <cell r="U15">
            <v>12244</v>
          </cell>
          <cell r="V15">
            <v>18860</v>
          </cell>
          <cell r="X15">
            <v>3919</v>
          </cell>
          <cell r="Y15">
            <v>3157</v>
          </cell>
          <cell r="AA15">
            <v>847044</v>
          </cell>
          <cell r="AB15">
            <v>606682</v>
          </cell>
        </row>
        <row r="16">
          <cell r="C16">
            <v>1132</v>
          </cell>
          <cell r="D16">
            <v>1106</v>
          </cell>
          <cell r="F16">
            <v>347</v>
          </cell>
          <cell r="G16">
            <v>715</v>
          </cell>
          <cell r="I16">
            <v>44635</v>
          </cell>
          <cell r="J16">
            <v>49767</v>
          </cell>
          <cell r="L16">
            <v>343731</v>
          </cell>
          <cell r="M16">
            <v>239957</v>
          </cell>
          <cell r="O16">
            <v>1040</v>
          </cell>
          <cell r="P16">
            <v>838</v>
          </cell>
          <cell r="R16">
            <v>63378</v>
          </cell>
          <cell r="S16">
            <v>11328</v>
          </cell>
          <cell r="U16">
            <v>545</v>
          </cell>
          <cell r="V16">
            <v>383</v>
          </cell>
          <cell r="X16">
            <v>3431</v>
          </cell>
          <cell r="Y16">
            <v>1189</v>
          </cell>
          <cell r="AA16">
            <v>458239</v>
          </cell>
          <cell r="AB16">
            <v>305283</v>
          </cell>
        </row>
        <row r="17">
          <cell r="C17">
            <v>445</v>
          </cell>
          <cell r="D17">
            <v>231</v>
          </cell>
          <cell r="F17">
            <v>125</v>
          </cell>
          <cell r="G17">
            <v>217</v>
          </cell>
          <cell r="I17">
            <v>9982</v>
          </cell>
          <cell r="J17">
            <v>11229</v>
          </cell>
          <cell r="L17">
            <v>83460</v>
          </cell>
          <cell r="M17">
            <v>81887</v>
          </cell>
          <cell r="O17">
            <v>852</v>
          </cell>
          <cell r="P17">
            <v>811</v>
          </cell>
          <cell r="R17">
            <v>9583</v>
          </cell>
          <cell r="S17">
            <v>3395</v>
          </cell>
          <cell r="U17">
            <v>538</v>
          </cell>
          <cell r="V17">
            <v>636</v>
          </cell>
          <cell r="X17">
            <v>195</v>
          </cell>
          <cell r="Y17">
            <v>34</v>
          </cell>
          <cell r="AA17">
            <v>105180</v>
          </cell>
          <cell r="AB17">
            <v>98440</v>
          </cell>
        </row>
        <row r="18">
          <cell r="C18">
            <v>311</v>
          </cell>
          <cell r="D18">
            <v>262</v>
          </cell>
          <cell r="F18">
            <v>791</v>
          </cell>
          <cell r="G18">
            <v>618</v>
          </cell>
          <cell r="I18">
            <v>13028</v>
          </cell>
          <cell r="J18">
            <v>11881</v>
          </cell>
          <cell r="L18">
            <v>124864</v>
          </cell>
          <cell r="M18">
            <v>111958</v>
          </cell>
          <cell r="O18">
            <v>60</v>
          </cell>
          <cell r="P18">
            <v>18</v>
          </cell>
          <cell r="R18">
            <v>468</v>
          </cell>
          <cell r="S18">
            <v>91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139522</v>
          </cell>
          <cell r="AB18">
            <v>124828</v>
          </cell>
        </row>
        <row r="19">
          <cell r="C19">
            <v>89</v>
          </cell>
          <cell r="D19">
            <v>24</v>
          </cell>
          <cell r="F19">
            <v>29</v>
          </cell>
          <cell r="G19">
            <v>0</v>
          </cell>
          <cell r="I19">
            <v>17409</v>
          </cell>
          <cell r="J19">
            <v>14837</v>
          </cell>
          <cell r="L19">
            <v>165921</v>
          </cell>
          <cell r="M19">
            <v>129007</v>
          </cell>
          <cell r="O19">
            <v>47</v>
          </cell>
          <cell r="P19">
            <v>20</v>
          </cell>
          <cell r="R19">
            <v>162</v>
          </cell>
          <cell r="S19">
            <v>184</v>
          </cell>
          <cell r="U19">
            <v>0</v>
          </cell>
          <cell r="V19">
            <v>0</v>
          </cell>
          <cell r="X19">
            <v>630</v>
          </cell>
          <cell r="Y19">
            <v>137</v>
          </cell>
          <cell r="AA19">
            <v>184287</v>
          </cell>
          <cell r="AB19">
            <v>144209</v>
          </cell>
        </row>
        <row r="20">
          <cell r="C20">
            <v>5317</v>
          </cell>
          <cell r="D20">
            <v>2621</v>
          </cell>
          <cell r="F20">
            <v>505</v>
          </cell>
          <cell r="G20">
            <v>491</v>
          </cell>
          <cell r="I20">
            <v>116459</v>
          </cell>
          <cell r="J20">
            <v>93054</v>
          </cell>
          <cell r="L20">
            <v>692571</v>
          </cell>
          <cell r="M20">
            <v>618497</v>
          </cell>
          <cell r="O20">
            <v>3871</v>
          </cell>
          <cell r="P20">
            <v>3137</v>
          </cell>
          <cell r="R20">
            <v>142830</v>
          </cell>
          <cell r="S20">
            <v>104549</v>
          </cell>
          <cell r="U20">
            <v>1796</v>
          </cell>
          <cell r="V20">
            <v>3829</v>
          </cell>
          <cell r="X20">
            <v>1984</v>
          </cell>
          <cell r="Y20">
            <v>1532</v>
          </cell>
          <cell r="AA20">
            <v>965333</v>
          </cell>
          <cell r="AB20">
            <v>827710</v>
          </cell>
        </row>
        <row r="21">
          <cell r="C21">
            <v>1418</v>
          </cell>
          <cell r="D21">
            <v>1451</v>
          </cell>
          <cell r="F21">
            <v>186</v>
          </cell>
          <cell r="G21">
            <v>413</v>
          </cell>
          <cell r="I21">
            <v>38359</v>
          </cell>
          <cell r="J21">
            <v>57452</v>
          </cell>
          <cell r="L21">
            <v>241664</v>
          </cell>
          <cell r="M21">
            <v>308449</v>
          </cell>
          <cell r="O21">
            <v>318</v>
          </cell>
          <cell r="P21">
            <v>301</v>
          </cell>
          <cell r="R21">
            <v>23301</v>
          </cell>
          <cell r="S21">
            <v>33041</v>
          </cell>
          <cell r="U21">
            <v>650</v>
          </cell>
          <cell r="V21">
            <v>6253</v>
          </cell>
          <cell r="X21">
            <v>754</v>
          </cell>
          <cell r="Y21">
            <v>1040</v>
          </cell>
          <cell r="AA21">
            <v>306650</v>
          </cell>
          <cell r="AB21">
            <v>408400</v>
          </cell>
        </row>
        <row r="22">
          <cell r="C22">
            <v>0</v>
          </cell>
          <cell r="D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</row>
        <row r="23">
          <cell r="C23">
            <v>1183</v>
          </cell>
          <cell r="D23">
            <v>1956</v>
          </cell>
          <cell r="F23">
            <v>491</v>
          </cell>
          <cell r="G23">
            <v>396</v>
          </cell>
          <cell r="I23">
            <v>84497</v>
          </cell>
          <cell r="J23">
            <v>68527</v>
          </cell>
          <cell r="L23">
            <v>540701</v>
          </cell>
          <cell r="M23">
            <v>383240</v>
          </cell>
          <cell r="O23">
            <v>26043</v>
          </cell>
          <cell r="P23">
            <v>16840</v>
          </cell>
          <cell r="R23">
            <v>30257</v>
          </cell>
          <cell r="S23">
            <v>12295</v>
          </cell>
          <cell r="U23">
            <v>455</v>
          </cell>
          <cell r="V23">
            <v>663</v>
          </cell>
          <cell r="X23">
            <v>156</v>
          </cell>
          <cell r="Y23">
            <v>82</v>
          </cell>
          <cell r="AA23">
            <v>683783</v>
          </cell>
          <cell r="AB23">
            <v>483999</v>
          </cell>
        </row>
        <row r="24">
          <cell r="C24">
            <v>3790</v>
          </cell>
          <cell r="D24">
            <v>1595</v>
          </cell>
          <cell r="F24">
            <v>1194</v>
          </cell>
          <cell r="G24">
            <v>750</v>
          </cell>
          <cell r="I24">
            <v>233783</v>
          </cell>
          <cell r="J24">
            <v>173789</v>
          </cell>
          <cell r="L24">
            <v>1625557</v>
          </cell>
          <cell r="M24">
            <v>1168563</v>
          </cell>
          <cell r="O24">
            <v>6585</v>
          </cell>
          <cell r="P24">
            <v>3830</v>
          </cell>
          <cell r="R24">
            <v>214666</v>
          </cell>
          <cell r="S24">
            <v>130508</v>
          </cell>
          <cell r="U24">
            <v>4230</v>
          </cell>
          <cell r="V24">
            <v>4152</v>
          </cell>
          <cell r="X24">
            <v>3149</v>
          </cell>
          <cell r="Y24">
            <v>1833</v>
          </cell>
          <cell r="AA24">
            <v>2092954</v>
          </cell>
          <cell r="AB24">
            <v>1485020</v>
          </cell>
        </row>
        <row r="25">
          <cell r="C25">
            <v>445</v>
          </cell>
          <cell r="D25">
            <v>417</v>
          </cell>
          <cell r="F25">
            <v>2</v>
          </cell>
          <cell r="G25">
            <v>5</v>
          </cell>
          <cell r="I25">
            <v>3313</v>
          </cell>
          <cell r="J25">
            <v>2290</v>
          </cell>
          <cell r="L25">
            <v>62690</v>
          </cell>
          <cell r="M25">
            <v>53923</v>
          </cell>
          <cell r="O25">
            <v>103</v>
          </cell>
          <cell r="P25">
            <v>50</v>
          </cell>
          <cell r="R25">
            <v>140</v>
          </cell>
          <cell r="S25">
            <v>78</v>
          </cell>
          <cell r="U25">
            <v>4</v>
          </cell>
          <cell r="V25">
            <v>6</v>
          </cell>
          <cell r="X25">
            <v>11</v>
          </cell>
          <cell r="Y25">
            <v>20</v>
          </cell>
          <cell r="AA25">
            <v>66708</v>
          </cell>
          <cell r="AB25">
            <v>56789</v>
          </cell>
        </row>
        <row r="26">
          <cell r="C26">
            <v>354</v>
          </cell>
          <cell r="D26">
            <v>412</v>
          </cell>
          <cell r="F26">
            <v>23</v>
          </cell>
          <cell r="G26">
            <v>33</v>
          </cell>
          <cell r="I26">
            <v>1989</v>
          </cell>
          <cell r="J26">
            <v>2649</v>
          </cell>
          <cell r="L26">
            <v>25332</v>
          </cell>
          <cell r="M26">
            <v>31535</v>
          </cell>
          <cell r="O26">
            <v>98</v>
          </cell>
          <cell r="P26">
            <v>87</v>
          </cell>
          <cell r="R26">
            <v>589</v>
          </cell>
          <cell r="S26">
            <v>1125</v>
          </cell>
          <cell r="U26">
            <v>287</v>
          </cell>
          <cell r="V26">
            <v>481</v>
          </cell>
          <cell r="X26">
            <v>115</v>
          </cell>
          <cell r="Y26">
            <v>173</v>
          </cell>
          <cell r="AA26">
            <v>28787</v>
          </cell>
          <cell r="AB26">
            <v>36495</v>
          </cell>
        </row>
        <row r="27">
          <cell r="C27">
            <v>34</v>
          </cell>
          <cell r="D27">
            <v>29</v>
          </cell>
          <cell r="F27">
            <v>10</v>
          </cell>
          <cell r="G27">
            <v>25</v>
          </cell>
          <cell r="I27">
            <v>1814</v>
          </cell>
          <cell r="J27">
            <v>1527</v>
          </cell>
          <cell r="L27">
            <v>12971</v>
          </cell>
          <cell r="M27">
            <v>11656</v>
          </cell>
          <cell r="O27">
            <v>54</v>
          </cell>
          <cell r="P27">
            <v>21</v>
          </cell>
          <cell r="R27">
            <v>593</v>
          </cell>
          <cell r="S27">
            <v>1112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15476</v>
          </cell>
          <cell r="AB27">
            <v>14370</v>
          </cell>
        </row>
        <row r="28">
          <cell r="C28">
            <v>76</v>
          </cell>
          <cell r="D28">
            <v>81</v>
          </cell>
          <cell r="F28">
            <v>0</v>
          </cell>
          <cell r="G28">
            <v>12</v>
          </cell>
          <cell r="I28">
            <v>9317</v>
          </cell>
          <cell r="J28">
            <v>1158</v>
          </cell>
          <cell r="L28">
            <v>24356</v>
          </cell>
          <cell r="M28">
            <v>19645</v>
          </cell>
          <cell r="O28">
            <v>271</v>
          </cell>
          <cell r="P28">
            <v>8</v>
          </cell>
          <cell r="R28">
            <v>1119</v>
          </cell>
          <cell r="S28">
            <v>303</v>
          </cell>
          <cell r="U28">
            <v>0</v>
          </cell>
          <cell r="V28">
            <v>0</v>
          </cell>
          <cell r="X28">
            <v>43</v>
          </cell>
          <cell r="Y28">
            <v>0</v>
          </cell>
          <cell r="AA28">
            <v>35182</v>
          </cell>
          <cell r="AB28">
            <v>21207</v>
          </cell>
        </row>
        <row r="29">
          <cell r="C29">
            <v>367</v>
          </cell>
          <cell r="D29">
            <v>162</v>
          </cell>
          <cell r="F29">
            <v>760</v>
          </cell>
          <cell r="G29">
            <v>662</v>
          </cell>
          <cell r="I29">
            <v>31120</v>
          </cell>
          <cell r="J29">
            <v>19246</v>
          </cell>
          <cell r="L29">
            <v>343844</v>
          </cell>
          <cell r="M29">
            <v>299836</v>
          </cell>
          <cell r="O29">
            <v>841</v>
          </cell>
          <cell r="P29">
            <v>250</v>
          </cell>
          <cell r="R29">
            <v>59851</v>
          </cell>
          <cell r="S29">
            <v>11652</v>
          </cell>
          <cell r="U29">
            <v>6727</v>
          </cell>
          <cell r="V29">
            <v>4626</v>
          </cell>
          <cell r="X29">
            <v>312</v>
          </cell>
          <cell r="Y29">
            <v>161</v>
          </cell>
          <cell r="AA29">
            <v>443822</v>
          </cell>
          <cell r="AB29">
            <v>336595</v>
          </cell>
        </row>
        <row r="30">
          <cell r="C30">
            <v>2147</v>
          </cell>
          <cell r="D30">
            <v>1287</v>
          </cell>
          <cell r="F30">
            <v>21</v>
          </cell>
          <cell r="G30">
            <v>25</v>
          </cell>
          <cell r="I30">
            <v>1751</v>
          </cell>
          <cell r="J30">
            <v>1485</v>
          </cell>
          <cell r="L30">
            <v>16868</v>
          </cell>
          <cell r="M30">
            <v>18912</v>
          </cell>
          <cell r="O30">
            <v>15</v>
          </cell>
          <cell r="P30">
            <v>4</v>
          </cell>
          <cell r="R30">
            <v>3386</v>
          </cell>
          <cell r="S30">
            <v>1501</v>
          </cell>
          <cell r="U30">
            <v>0</v>
          </cell>
          <cell r="V30">
            <v>180</v>
          </cell>
          <cell r="X30">
            <v>0</v>
          </cell>
          <cell r="Y30">
            <v>0</v>
          </cell>
          <cell r="AA30">
            <v>24188</v>
          </cell>
          <cell r="AB30">
            <v>23394</v>
          </cell>
        </row>
        <row r="31">
          <cell r="C31">
            <v>892</v>
          </cell>
          <cell r="D31">
            <v>1020</v>
          </cell>
          <cell r="F31">
            <v>140</v>
          </cell>
          <cell r="G31">
            <v>292</v>
          </cell>
          <cell r="I31">
            <v>44054</v>
          </cell>
          <cell r="J31">
            <v>34626</v>
          </cell>
          <cell r="L31">
            <v>286928</v>
          </cell>
          <cell r="M31">
            <v>167240</v>
          </cell>
          <cell r="O31">
            <v>4066</v>
          </cell>
          <cell r="P31">
            <v>967</v>
          </cell>
          <cell r="R31">
            <v>74542</v>
          </cell>
          <cell r="S31">
            <v>13871</v>
          </cell>
          <cell r="U31">
            <v>1037</v>
          </cell>
          <cell r="V31">
            <v>644</v>
          </cell>
          <cell r="X31">
            <v>502</v>
          </cell>
          <cell r="Y31">
            <v>257</v>
          </cell>
          <cell r="AA31">
            <v>412161</v>
          </cell>
          <cell r="AB31">
            <v>218917</v>
          </cell>
        </row>
        <row r="32">
          <cell r="C32">
            <v>2193</v>
          </cell>
          <cell r="D32">
            <v>1433</v>
          </cell>
          <cell r="F32">
            <v>130</v>
          </cell>
          <cell r="G32">
            <v>176</v>
          </cell>
          <cell r="I32">
            <v>73513</v>
          </cell>
          <cell r="J32">
            <v>61561</v>
          </cell>
          <cell r="L32">
            <v>804731</v>
          </cell>
          <cell r="M32">
            <v>513469</v>
          </cell>
          <cell r="O32">
            <v>2772</v>
          </cell>
          <cell r="P32">
            <v>1294</v>
          </cell>
          <cell r="R32">
            <v>30725</v>
          </cell>
          <cell r="S32">
            <v>7270</v>
          </cell>
          <cell r="U32">
            <v>4434</v>
          </cell>
          <cell r="V32">
            <v>4926</v>
          </cell>
          <cell r="X32">
            <v>449</v>
          </cell>
          <cell r="Y32">
            <v>688</v>
          </cell>
          <cell r="AA32">
            <v>918947</v>
          </cell>
          <cell r="AB32">
            <v>590817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I33">
            <v>3849</v>
          </cell>
          <cell r="J33">
            <v>1092</v>
          </cell>
          <cell r="L33">
            <v>6169</v>
          </cell>
          <cell r="M33">
            <v>6784</v>
          </cell>
          <cell r="O33">
            <v>12</v>
          </cell>
          <cell r="P33">
            <v>5</v>
          </cell>
          <cell r="R33">
            <v>724</v>
          </cell>
          <cell r="S33">
            <v>180</v>
          </cell>
          <cell r="U33">
            <v>0</v>
          </cell>
          <cell r="V33">
            <v>0</v>
          </cell>
          <cell r="X33">
            <v>80</v>
          </cell>
          <cell r="Y33">
            <v>110</v>
          </cell>
          <cell r="AA33">
            <v>10834</v>
          </cell>
          <cell r="AB33">
            <v>8171</v>
          </cell>
        </row>
        <row r="34">
          <cell r="C34">
            <v>4925</v>
          </cell>
          <cell r="D34">
            <v>3070</v>
          </cell>
          <cell r="F34">
            <v>1847</v>
          </cell>
          <cell r="G34">
            <v>2765</v>
          </cell>
          <cell r="I34">
            <v>201662</v>
          </cell>
          <cell r="J34">
            <v>187009</v>
          </cell>
          <cell r="L34">
            <v>810432</v>
          </cell>
          <cell r="M34">
            <v>764762</v>
          </cell>
          <cell r="O34">
            <v>10079</v>
          </cell>
          <cell r="P34">
            <v>4842</v>
          </cell>
          <cell r="R34">
            <v>328172</v>
          </cell>
          <cell r="S34">
            <v>64916</v>
          </cell>
          <cell r="U34">
            <v>4741</v>
          </cell>
          <cell r="V34">
            <v>7332</v>
          </cell>
          <cell r="X34">
            <v>7982</v>
          </cell>
          <cell r="Y34">
            <v>3984</v>
          </cell>
          <cell r="AA34">
            <v>1369840</v>
          </cell>
          <cell r="AB34">
            <v>1038680</v>
          </cell>
        </row>
        <row r="35">
          <cell r="C35">
            <v>81</v>
          </cell>
          <cell r="D35">
            <v>30</v>
          </cell>
          <cell r="F35">
            <v>0</v>
          </cell>
          <cell r="G35">
            <v>0</v>
          </cell>
          <cell r="I35">
            <v>8386</v>
          </cell>
          <cell r="J35">
            <v>5775</v>
          </cell>
          <cell r="L35">
            <v>27930</v>
          </cell>
          <cell r="M35">
            <v>17983</v>
          </cell>
          <cell r="O35">
            <v>146</v>
          </cell>
          <cell r="P35">
            <v>85</v>
          </cell>
          <cell r="R35">
            <v>1911</v>
          </cell>
          <cell r="S35">
            <v>1523</v>
          </cell>
          <cell r="U35">
            <v>243</v>
          </cell>
          <cell r="V35">
            <v>79</v>
          </cell>
          <cell r="X35">
            <v>0</v>
          </cell>
          <cell r="Y35">
            <v>0</v>
          </cell>
          <cell r="AA35">
            <v>38697</v>
          </cell>
          <cell r="AB35">
            <v>25475</v>
          </cell>
        </row>
        <row r="36">
          <cell r="C36">
            <v>4207</v>
          </cell>
          <cell r="D36">
            <v>2105</v>
          </cell>
          <cell r="F36">
            <v>645</v>
          </cell>
          <cell r="G36">
            <v>576</v>
          </cell>
          <cell r="I36">
            <v>169768</v>
          </cell>
          <cell r="J36">
            <v>153618</v>
          </cell>
          <cell r="L36">
            <v>1748821</v>
          </cell>
          <cell r="M36">
            <v>1763988</v>
          </cell>
          <cell r="O36">
            <v>7239</v>
          </cell>
          <cell r="P36">
            <v>2846</v>
          </cell>
          <cell r="R36">
            <v>22552</v>
          </cell>
          <cell r="S36">
            <v>6927</v>
          </cell>
          <cell r="U36">
            <v>20442</v>
          </cell>
          <cell r="V36">
            <v>17573</v>
          </cell>
          <cell r="X36">
            <v>3236</v>
          </cell>
          <cell r="Y36">
            <v>1249</v>
          </cell>
          <cell r="AA36">
            <v>1976910</v>
          </cell>
          <cell r="AB36">
            <v>1948882</v>
          </cell>
        </row>
        <row r="37">
          <cell r="C37">
            <v>1821</v>
          </cell>
          <cell r="D37">
            <v>832</v>
          </cell>
          <cell r="F37">
            <v>3</v>
          </cell>
          <cell r="G37">
            <v>11</v>
          </cell>
          <cell r="I37">
            <v>26891</v>
          </cell>
          <cell r="J37">
            <v>27785</v>
          </cell>
          <cell r="L37">
            <v>125669</v>
          </cell>
          <cell r="M37">
            <v>137719</v>
          </cell>
          <cell r="O37">
            <v>979</v>
          </cell>
          <cell r="P37">
            <v>877</v>
          </cell>
          <cell r="R37">
            <v>9902</v>
          </cell>
          <cell r="S37">
            <v>5317</v>
          </cell>
          <cell r="U37">
            <v>1694</v>
          </cell>
          <cell r="V37">
            <v>1652</v>
          </cell>
          <cell r="X37">
            <v>20</v>
          </cell>
          <cell r="Y37">
            <v>24</v>
          </cell>
          <cell r="AA37">
            <v>166979</v>
          </cell>
          <cell r="AB37">
            <v>174217</v>
          </cell>
        </row>
        <row r="38">
          <cell r="C38">
            <v>2004</v>
          </cell>
          <cell r="D38">
            <v>847</v>
          </cell>
          <cell r="F38">
            <v>651</v>
          </cell>
          <cell r="G38">
            <v>749</v>
          </cell>
          <cell r="I38">
            <v>112673</v>
          </cell>
          <cell r="J38">
            <v>88345</v>
          </cell>
          <cell r="L38">
            <v>622886</v>
          </cell>
          <cell r="M38">
            <v>465857</v>
          </cell>
          <cell r="O38">
            <v>2319</v>
          </cell>
          <cell r="P38">
            <v>1023</v>
          </cell>
          <cell r="R38">
            <v>16673</v>
          </cell>
          <cell r="S38">
            <v>4430</v>
          </cell>
          <cell r="U38">
            <v>2694</v>
          </cell>
          <cell r="V38">
            <v>637</v>
          </cell>
          <cell r="X38">
            <v>1628</v>
          </cell>
          <cell r="Y38">
            <v>521</v>
          </cell>
          <cell r="AA38">
            <v>761528</v>
          </cell>
          <cell r="AB38">
            <v>562409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">
          <cell r="B5">
            <v>1.0680379746835442</v>
          </cell>
          <cell r="C5">
            <v>0.41508128675198891</v>
          </cell>
          <cell r="D5">
            <v>3.0063291139240507</v>
          </cell>
          <cell r="E5">
            <v>5.2576962988585265</v>
          </cell>
          <cell r="F5">
            <v>12.618670886075948</v>
          </cell>
          <cell r="G5">
            <v>11.691456243514354</v>
          </cell>
        </row>
        <row r="6">
          <cell r="B6">
            <v>14.479777245205597</v>
          </cell>
          <cell r="C6">
            <v>14.457176755863864</v>
          </cell>
          <cell r="D6">
            <v>5.3614147877753933</v>
          </cell>
          <cell r="E6">
            <v>4.3876872312249446</v>
          </cell>
          <cell r="F6">
            <v>37.90846071771297</v>
          </cell>
          <cell r="G6">
            <v>36.273272199596121</v>
          </cell>
        </row>
        <row r="7">
          <cell r="B7">
            <v>4.0828784831944844</v>
          </cell>
          <cell r="C7">
            <v>1.661575143431935</v>
          </cell>
          <cell r="D7">
            <v>41.87733409939672</v>
          </cell>
          <cell r="E7">
            <v>55.375903434915429</v>
          </cell>
          <cell r="F7">
            <v>9.2035334673944256</v>
          </cell>
          <cell r="G7">
            <v>4.6643320169883014</v>
          </cell>
        </row>
        <row r="8">
          <cell r="B8">
            <v>5.598167539267016</v>
          </cell>
          <cell r="C8">
            <v>6.0079063379693913</v>
          </cell>
          <cell r="D8">
            <v>12.602094240837696</v>
          </cell>
          <cell r="E8">
            <v>13.524997534011669</v>
          </cell>
          <cell r="F8">
            <v>17.986256544502616</v>
          </cell>
          <cell r="G8">
            <v>23.972441631953139</v>
          </cell>
        </row>
        <row r="9">
          <cell r="B9">
            <v>8.4609207193480866</v>
          </cell>
          <cell r="C9">
            <v>8.1334371310760165</v>
          </cell>
          <cell r="D9">
            <v>1.5034089002686966</v>
          </cell>
          <cell r="E9">
            <v>1.9506989238113162</v>
          </cell>
          <cell r="F9">
            <v>31.144202394343342</v>
          </cell>
          <cell r="G9">
            <v>31.542679692713055</v>
          </cell>
        </row>
        <row r="10">
          <cell r="B10">
            <v>4.621800731261426</v>
          </cell>
          <cell r="C10">
            <v>9.3674577634754623</v>
          </cell>
          <cell r="D10">
            <v>0.73983089579524686</v>
          </cell>
          <cell r="E10">
            <v>1.6995172968624297</v>
          </cell>
          <cell r="F10">
            <v>2.4451553930530165</v>
          </cell>
          <cell r="G10">
            <v>2.403459372485921</v>
          </cell>
        </row>
        <row r="11">
          <cell r="B11">
            <v>9.0857029810185228</v>
          </cell>
          <cell r="C11">
            <v>10.354993041774058</v>
          </cell>
          <cell r="D11">
            <v>10.669922220718234</v>
          </cell>
          <cell r="E11">
            <v>13.246979965250041</v>
          </cell>
          <cell r="F11">
            <v>26.573026103434991</v>
          </cell>
          <cell r="G11">
            <v>32.353691977041969</v>
          </cell>
        </row>
        <row r="12">
          <cell r="B12">
            <v>1.1267605633802817</v>
          </cell>
          <cell r="C12">
            <v>2.5974025974025974</v>
          </cell>
          <cell r="D12">
            <v>19.014084507042256</v>
          </cell>
          <cell r="E12">
            <v>18.831168831168831</v>
          </cell>
          <cell r="F12">
            <v>3.5211267605633805</v>
          </cell>
          <cell r="G12">
            <v>4.220779220779221</v>
          </cell>
        </row>
        <row r="13">
          <cell r="B13">
            <v>7.5535512965050735</v>
          </cell>
          <cell r="C13">
            <v>14.688427299703264</v>
          </cell>
          <cell r="D13">
            <v>19.954904171364152</v>
          </cell>
          <cell r="E13">
            <v>9.792284866468842</v>
          </cell>
          <cell r="F13">
            <v>10.822998872604286</v>
          </cell>
          <cell r="G13">
            <v>15.43026706231454</v>
          </cell>
        </row>
        <row r="14">
          <cell r="B14">
            <v>5.763758310945386</v>
          </cell>
          <cell r="C14">
            <v>5.3398955201316918</v>
          </cell>
          <cell r="D14">
            <v>1.4708417426265636</v>
          </cell>
          <cell r="E14">
            <v>1.2991114171971847</v>
          </cell>
          <cell r="F14">
            <v>5.7393592052256519</v>
          </cell>
          <cell r="G14">
            <v>4.0189474745099352</v>
          </cell>
        </row>
        <row r="15">
          <cell r="B15">
            <v>1.5531264951602812</v>
          </cell>
          <cell r="C15">
            <v>1.3329126902752582</v>
          </cell>
          <cell r="D15">
            <v>5.0899856464613009</v>
          </cell>
          <cell r="E15">
            <v>4.4601309251518257</v>
          </cell>
          <cell r="F15">
            <v>11.434985830481029</v>
          </cell>
          <cell r="G15">
            <v>9.0188500670399865</v>
          </cell>
        </row>
        <row r="16">
          <cell r="B16">
            <v>6.3853013768339615</v>
          </cell>
          <cell r="C16">
            <v>5.9740949509140444</v>
          </cell>
          <cell r="D16">
            <v>5.7857296933973226</v>
          </cell>
          <cell r="E16">
            <v>6.6794592834992379</v>
          </cell>
          <cell r="F16">
            <v>21.692076858630507</v>
          </cell>
          <cell r="G16">
            <v>18.331591481487827</v>
          </cell>
        </row>
        <row r="17">
          <cell r="B17">
            <v>11.725952081901557</v>
          </cell>
          <cell r="C17">
            <v>10.546268656716418</v>
          </cell>
          <cell r="D17">
            <v>0.17457797157775828</v>
          </cell>
          <cell r="E17">
            <v>0.13432835820895522</v>
          </cell>
          <cell r="F17">
            <v>19.07047104454503</v>
          </cell>
          <cell r="G17">
            <v>18.664179104477611</v>
          </cell>
        </row>
        <row r="18">
          <cell r="B18">
            <v>12.599098480929811</v>
          </cell>
          <cell r="C18">
            <v>12.964685095203775</v>
          </cell>
          <cell r="D18">
            <v>4.336581194776679</v>
          </cell>
          <cell r="E18">
            <v>4.5730360588659247</v>
          </cell>
          <cell r="F18">
            <v>8.5865996685281178</v>
          </cell>
          <cell r="G18">
            <v>9.3053262967009971</v>
          </cell>
        </row>
        <row r="19">
          <cell r="B19">
            <v>3.0121822328530903</v>
          </cell>
          <cell r="C19">
            <v>3.0146918526998663</v>
          </cell>
          <cell r="D19">
            <v>3.2550852014611267</v>
          </cell>
          <cell r="E19">
            <v>1.410884267209396</v>
          </cell>
          <cell r="F19">
            <v>5.098181009067142</v>
          </cell>
          <cell r="G19">
            <v>3.3485975958786489</v>
          </cell>
        </row>
        <row r="20">
          <cell r="B20">
            <v>7.3228195018751796</v>
          </cell>
          <cell r="C20">
            <v>6.1395994906817917</v>
          </cell>
          <cell r="D20">
            <v>15.498285091515209</v>
          </cell>
          <cell r="E20">
            <v>22.539645792337076</v>
          </cell>
          <cell r="F20">
            <v>19.590024681860434</v>
          </cell>
          <cell r="G20">
            <v>19.620326426669752</v>
          </cell>
        </row>
        <row r="21">
          <cell r="B21">
            <v>12.30236732365022</v>
          </cell>
          <cell r="C21">
            <v>11.664097445098683</v>
          </cell>
          <cell r="D21">
            <v>4.4961535178103098</v>
          </cell>
          <cell r="E21">
            <v>4.058148644209143</v>
          </cell>
          <cell r="F21">
            <v>35.449015605295493</v>
          </cell>
          <cell r="G21">
            <v>38.995350130145816</v>
          </cell>
        </row>
        <row r="22">
          <cell r="B22">
            <v>5.5498714025569305</v>
          </cell>
          <cell r="C22">
            <v>7.5284737191488089</v>
          </cell>
          <cell r="D22">
            <v>1.1639476599020031</v>
          </cell>
          <cell r="E22">
            <v>1.0695825346271752</v>
          </cell>
          <cell r="F22">
            <v>26.719638800758446</v>
          </cell>
          <cell r="G22">
            <v>31.758545845111918</v>
          </cell>
        </row>
        <row r="24">
          <cell r="B24">
            <v>12.301445551757702</v>
          </cell>
          <cell r="C24">
            <v>10.147416702552754</v>
          </cell>
          <cell r="D24">
            <v>6.6880118501817183</v>
          </cell>
          <cell r="E24">
            <v>5.7644737764513838</v>
          </cell>
          <cell r="F24">
            <v>27.161363688500149</v>
          </cell>
          <cell r="G24">
            <v>26.744314141788429</v>
          </cell>
        </row>
        <row r="25">
          <cell r="B25">
            <v>10.548669090118144</v>
          </cell>
          <cell r="C25">
            <v>10.637031603109433</v>
          </cell>
          <cell r="D25">
            <v>3.8623453588794012</v>
          </cell>
          <cell r="E25">
            <v>3.1002046925470612</v>
          </cell>
          <cell r="F25">
            <v>24.628792324167883</v>
          </cell>
          <cell r="G25">
            <v>24.872392536412789</v>
          </cell>
        </row>
        <row r="26">
          <cell r="B26">
            <v>8.980396892484805</v>
          </cell>
          <cell r="C26">
            <v>8.4560082163642587</v>
          </cell>
          <cell r="D26">
            <v>42.084289337036587</v>
          </cell>
          <cell r="E26">
            <v>38.069154399178366</v>
          </cell>
          <cell r="F26">
            <v>21.925693354264784</v>
          </cell>
          <cell r="G26">
            <v>29.84789944735169</v>
          </cell>
        </row>
        <row r="27">
          <cell r="B27">
            <v>1.207577405139358</v>
          </cell>
          <cell r="C27">
            <v>0.69183633129076894</v>
          </cell>
          <cell r="D27">
            <v>69.673210095576039</v>
          </cell>
          <cell r="E27">
            <v>75.731369835935951</v>
          </cell>
          <cell r="F27">
            <v>1.8027814342127855</v>
          </cell>
          <cell r="G27">
            <v>1.1316465704684719</v>
          </cell>
        </row>
        <row r="28">
          <cell r="B28">
            <v>8.5551822176272942</v>
          </cell>
          <cell r="C28">
            <v>7.1398747390396666</v>
          </cell>
          <cell r="D28">
            <v>87.386921685189975</v>
          </cell>
          <cell r="E28">
            <v>89.401530967292985</v>
          </cell>
          <cell r="F28">
            <v>0.75600930472990446</v>
          </cell>
          <cell r="G28">
            <v>0.70285316631871964</v>
          </cell>
        </row>
        <row r="29">
          <cell r="B29">
            <v>1.0800977772724689</v>
          </cell>
          <cell r="C29">
            <v>1.3156033385202999</v>
          </cell>
          <cell r="D29">
            <v>54.69842533113524</v>
          </cell>
          <cell r="E29">
            <v>85.443485641533456</v>
          </cell>
          <cell r="F29">
            <v>0.78164970723665517</v>
          </cell>
          <cell r="G29">
            <v>1.2118640071674447</v>
          </cell>
        </row>
        <row r="30">
          <cell r="B30">
            <v>9.4859489840034588</v>
          </cell>
          <cell r="C30">
            <v>9.0407018742037586</v>
          </cell>
          <cell r="D30">
            <v>7.0415045395590141</v>
          </cell>
          <cell r="E30">
            <v>7.4258921183624684</v>
          </cell>
          <cell r="F30">
            <v>12.308690012970169</v>
          </cell>
          <cell r="G30">
            <v>17.112780572374209</v>
          </cell>
        </row>
        <row r="31">
          <cell r="B31">
            <v>14.745175655616032</v>
          </cell>
          <cell r="C31">
            <v>13.072827533751664</v>
          </cell>
          <cell r="D31">
            <v>1.7453106023120868</v>
          </cell>
          <cell r="E31">
            <v>0.79387716295873734</v>
          </cell>
          <cell r="F31">
            <v>56.029868202060186</v>
          </cell>
          <cell r="G31">
            <v>62.939722380680735</v>
          </cell>
        </row>
        <row r="32">
          <cell r="B32">
            <v>9.8713822187758566</v>
          </cell>
          <cell r="C32">
            <v>12.31930096343809</v>
          </cell>
          <cell r="D32">
            <v>0.38728291146643334</v>
          </cell>
          <cell r="E32">
            <v>0.18102540447863813</v>
          </cell>
          <cell r="F32">
            <v>4.6266012242298746</v>
          </cell>
          <cell r="G32">
            <v>5.0756738409587383</v>
          </cell>
        </row>
        <row r="33">
          <cell r="B33">
            <v>11.11770056718867</v>
          </cell>
          <cell r="C33">
            <v>9.3307716938840848</v>
          </cell>
          <cell r="D33">
            <v>8.3129704277101997</v>
          </cell>
          <cell r="E33">
            <v>8.1632244636567393</v>
          </cell>
          <cell r="F33">
            <v>30.941212142831663</v>
          </cell>
          <cell r="G33">
            <v>30.886967659301952</v>
          </cell>
        </row>
        <row r="34">
          <cell r="B34">
            <v>2.210565754964406</v>
          </cell>
          <cell r="C34">
            <v>2.896725440806045</v>
          </cell>
          <cell r="D34">
            <v>11.92394155114275</v>
          </cell>
          <cell r="E34">
            <v>21.322418136020151</v>
          </cell>
          <cell r="F34">
            <v>13.797302360434619</v>
          </cell>
          <cell r="G34">
            <v>19.156171284634759</v>
          </cell>
        </row>
        <row r="35">
          <cell r="B35">
            <v>12.212813167708518</v>
          </cell>
          <cell r="C35">
            <v>13.320134352479405</v>
          </cell>
          <cell r="D35">
            <v>0.77651642868953841</v>
          </cell>
          <cell r="E35">
            <v>0.63712173395171356</v>
          </cell>
          <cell r="F35">
            <v>49.514146067488383</v>
          </cell>
          <cell r="G35">
            <v>53.48238588899266</v>
          </cell>
        </row>
        <row r="36">
          <cell r="B36">
            <v>13.59795332971548</v>
          </cell>
          <cell r="C36">
            <v>13.833169774288518</v>
          </cell>
          <cell r="D36">
            <v>13.755588288497815</v>
          </cell>
          <cell r="E36">
            <v>13.479882237487733</v>
          </cell>
          <cell r="F36">
            <v>7.0573946300746826</v>
          </cell>
          <cell r="G36">
            <v>7.1992149165848875</v>
          </cell>
        </row>
        <row r="37">
          <cell r="B37">
            <v>14.741312444455499</v>
          </cell>
          <cell r="C37">
            <v>14.154620403208465</v>
          </cell>
          <cell r="D37">
            <v>0.68439869474664927</v>
          </cell>
          <cell r="E37">
            <v>0.43998007637390002</v>
          </cell>
          <cell r="F37">
            <v>30.22988921628265</v>
          </cell>
          <cell r="G37">
            <v>33.200463795886257</v>
          </cell>
        </row>
        <row r="38">
          <cell r="B38">
            <v>11.610910549538708</v>
          </cell>
          <cell r="C38">
            <v>10.177321882951654</v>
          </cell>
          <cell r="D38">
            <v>4.7926193341355798</v>
          </cell>
          <cell r="E38">
            <v>4.8012086513994916</v>
          </cell>
          <cell r="F38">
            <v>10.499799438427598</v>
          </cell>
          <cell r="G38">
            <v>9.1968829516539454</v>
          </cell>
        </row>
        <row r="39">
          <cell r="B39">
            <v>13.135807345364567</v>
          </cell>
          <cell r="C39">
            <v>12.580969151503293</v>
          </cell>
          <cell r="D39">
            <v>2.6230955547940034</v>
          </cell>
          <cell r="E39">
            <v>2.5041413943781388</v>
          </cell>
          <cell r="F39">
            <v>4.5817045474346978</v>
          </cell>
          <cell r="G39">
            <v>4.1419161286114914</v>
          </cell>
        </row>
      </sheetData>
      <sheetData sheetId="19">
        <row r="2">
          <cell r="B2">
            <v>0</v>
          </cell>
          <cell r="C2">
            <v>0</v>
          </cell>
          <cell r="E2">
            <v>0</v>
          </cell>
          <cell r="F2">
            <v>0</v>
          </cell>
          <cell r="H2">
            <v>357</v>
          </cell>
          <cell r="I2">
            <v>262</v>
          </cell>
          <cell r="K2">
            <v>1053</v>
          </cell>
          <cell r="L2">
            <v>1066</v>
          </cell>
          <cell r="N2">
            <v>55</v>
          </cell>
          <cell r="O2">
            <v>26</v>
          </cell>
          <cell r="Q2">
            <v>10</v>
          </cell>
          <cell r="R2">
            <v>15</v>
          </cell>
          <cell r="T2">
            <v>0</v>
          </cell>
          <cell r="U2">
            <v>0</v>
          </cell>
          <cell r="W2">
            <v>0</v>
          </cell>
          <cell r="X2">
            <v>0</v>
          </cell>
        </row>
        <row r="3">
          <cell r="B3">
            <v>0</v>
          </cell>
          <cell r="C3">
            <v>0</v>
          </cell>
          <cell r="E3">
            <v>0</v>
          </cell>
          <cell r="F3">
            <v>0</v>
          </cell>
          <cell r="H3">
            <v>75872</v>
          </cell>
          <cell r="I3">
            <v>65018</v>
          </cell>
          <cell r="K3">
            <v>168757</v>
          </cell>
          <cell r="L3">
            <v>111336</v>
          </cell>
          <cell r="N3">
            <v>2369</v>
          </cell>
          <cell r="O3">
            <v>1055</v>
          </cell>
          <cell r="Q3">
            <v>4246</v>
          </cell>
          <cell r="R3">
            <v>798</v>
          </cell>
          <cell r="T3">
            <v>186</v>
          </cell>
          <cell r="U3">
            <v>150</v>
          </cell>
          <cell r="W3">
            <v>0</v>
          </cell>
          <cell r="X3">
            <v>0</v>
          </cell>
        </row>
        <row r="4">
          <cell r="B4">
            <v>0</v>
          </cell>
          <cell r="C4">
            <v>0</v>
          </cell>
          <cell r="E4">
            <v>0</v>
          </cell>
          <cell r="F4">
            <v>0</v>
          </cell>
          <cell r="H4">
            <v>611</v>
          </cell>
          <cell r="I4">
            <v>635</v>
          </cell>
          <cell r="K4">
            <v>1190</v>
          </cell>
          <cell r="L4">
            <v>979</v>
          </cell>
          <cell r="N4">
            <v>16</v>
          </cell>
          <cell r="O4">
            <v>11</v>
          </cell>
          <cell r="Q4">
            <v>913</v>
          </cell>
          <cell r="R4">
            <v>400</v>
          </cell>
          <cell r="T4">
            <v>0</v>
          </cell>
          <cell r="U4">
            <v>0</v>
          </cell>
          <cell r="W4">
            <v>0</v>
          </cell>
          <cell r="X4">
            <v>0</v>
          </cell>
        </row>
        <row r="5">
          <cell r="B5">
            <v>41</v>
          </cell>
          <cell r="C5">
            <v>2</v>
          </cell>
          <cell r="E5">
            <v>0</v>
          </cell>
          <cell r="F5">
            <v>0</v>
          </cell>
          <cell r="H5">
            <v>12582</v>
          </cell>
          <cell r="I5">
            <v>2082</v>
          </cell>
          <cell r="K5">
            <v>42295</v>
          </cell>
          <cell r="L5">
            <v>27608</v>
          </cell>
          <cell r="N5">
            <v>1971</v>
          </cell>
          <cell r="O5">
            <v>67</v>
          </cell>
          <cell r="Q5">
            <v>63</v>
          </cell>
          <cell r="R5">
            <v>91</v>
          </cell>
          <cell r="T5">
            <v>2</v>
          </cell>
          <cell r="U5">
            <v>0</v>
          </cell>
          <cell r="W5">
            <v>0</v>
          </cell>
          <cell r="X5">
            <v>0</v>
          </cell>
        </row>
        <row r="6">
          <cell r="B6">
            <v>0</v>
          </cell>
          <cell r="C6">
            <v>0</v>
          </cell>
          <cell r="E6">
            <v>0</v>
          </cell>
          <cell r="F6">
            <v>0</v>
          </cell>
          <cell r="H6">
            <v>37233</v>
          </cell>
          <cell r="I6">
            <v>16019</v>
          </cell>
          <cell r="K6">
            <v>86353</v>
          </cell>
          <cell r="L6">
            <v>32032</v>
          </cell>
          <cell r="N6">
            <v>1482</v>
          </cell>
          <cell r="O6">
            <v>462</v>
          </cell>
          <cell r="Q6">
            <v>9754</v>
          </cell>
          <cell r="R6">
            <v>13254</v>
          </cell>
          <cell r="T6">
            <v>0</v>
          </cell>
          <cell r="U6">
            <v>0</v>
          </cell>
          <cell r="W6">
            <v>43</v>
          </cell>
          <cell r="X6">
            <v>7</v>
          </cell>
        </row>
        <row r="7">
          <cell r="B7">
            <v>0</v>
          </cell>
          <cell r="C7">
            <v>0</v>
          </cell>
          <cell r="E7">
            <v>0</v>
          </cell>
          <cell r="F7">
            <v>0</v>
          </cell>
          <cell r="H7">
            <v>10300</v>
          </cell>
          <cell r="I7">
            <v>3539</v>
          </cell>
          <cell r="K7">
            <v>15945</v>
          </cell>
          <cell r="L7">
            <v>2422</v>
          </cell>
          <cell r="N7">
            <v>1240</v>
          </cell>
          <cell r="O7">
            <v>187</v>
          </cell>
          <cell r="Q7">
            <v>574</v>
          </cell>
          <cell r="R7">
            <v>40</v>
          </cell>
          <cell r="T7">
            <v>1</v>
          </cell>
          <cell r="U7">
            <v>5</v>
          </cell>
          <cell r="W7">
            <v>0</v>
          </cell>
          <cell r="X7">
            <v>0</v>
          </cell>
        </row>
        <row r="8">
          <cell r="B8">
            <v>0</v>
          </cell>
          <cell r="C8">
            <v>0</v>
          </cell>
          <cell r="E8">
            <v>0</v>
          </cell>
          <cell r="F8">
            <v>0</v>
          </cell>
          <cell r="H8">
            <v>5344</v>
          </cell>
          <cell r="I8">
            <v>0</v>
          </cell>
          <cell r="K8">
            <v>3110</v>
          </cell>
          <cell r="L8">
            <v>164</v>
          </cell>
          <cell r="N8">
            <v>1263</v>
          </cell>
          <cell r="O8">
            <v>0</v>
          </cell>
          <cell r="Q8">
            <v>5937</v>
          </cell>
          <cell r="R8">
            <v>0</v>
          </cell>
          <cell r="T8">
            <v>0</v>
          </cell>
          <cell r="U8">
            <v>0</v>
          </cell>
          <cell r="W8">
            <v>0</v>
          </cell>
          <cell r="X8">
            <v>0</v>
          </cell>
        </row>
        <row r="9">
          <cell r="B9">
            <v>0</v>
          </cell>
          <cell r="C9">
            <v>0</v>
          </cell>
          <cell r="E9">
            <v>0</v>
          </cell>
          <cell r="F9">
            <v>0</v>
          </cell>
          <cell r="H9">
            <v>0</v>
          </cell>
          <cell r="I9">
            <v>0</v>
          </cell>
          <cell r="K9">
            <v>5</v>
          </cell>
          <cell r="L9">
            <v>5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W9">
            <v>0</v>
          </cell>
          <cell r="X9">
            <v>0</v>
          </cell>
        </row>
        <row r="10">
          <cell r="B10">
            <v>0</v>
          </cell>
          <cell r="C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W10">
            <v>0</v>
          </cell>
          <cell r="X10">
            <v>0</v>
          </cell>
        </row>
        <row r="11">
          <cell r="B11">
            <v>0</v>
          </cell>
          <cell r="C11">
            <v>0</v>
          </cell>
          <cell r="E11">
            <v>0</v>
          </cell>
          <cell r="F11">
            <v>0</v>
          </cell>
          <cell r="H11">
            <v>57011</v>
          </cell>
          <cell r="I11">
            <v>39295</v>
          </cell>
          <cell r="K11">
            <v>188540</v>
          </cell>
          <cell r="L11">
            <v>136991</v>
          </cell>
          <cell r="N11">
            <v>3942</v>
          </cell>
          <cell r="O11">
            <v>2311</v>
          </cell>
          <cell r="Q11">
            <v>4261</v>
          </cell>
          <cell r="R11">
            <v>5548</v>
          </cell>
          <cell r="T11">
            <v>142</v>
          </cell>
          <cell r="U11">
            <v>177</v>
          </cell>
          <cell r="W11">
            <v>0</v>
          </cell>
          <cell r="X11">
            <v>0</v>
          </cell>
        </row>
        <row r="12">
          <cell r="B12">
            <v>0</v>
          </cell>
          <cell r="C12">
            <v>0</v>
          </cell>
          <cell r="E12">
            <v>0</v>
          </cell>
          <cell r="F12">
            <v>0</v>
          </cell>
          <cell r="H12">
            <v>11751</v>
          </cell>
          <cell r="I12">
            <v>7928</v>
          </cell>
          <cell r="K12">
            <v>3320</v>
          </cell>
          <cell r="L12">
            <v>1401</v>
          </cell>
          <cell r="N12">
            <v>361</v>
          </cell>
          <cell r="O12">
            <v>145</v>
          </cell>
          <cell r="Q12">
            <v>231</v>
          </cell>
          <cell r="R12">
            <v>205</v>
          </cell>
          <cell r="T12">
            <v>0</v>
          </cell>
          <cell r="U12">
            <v>0</v>
          </cell>
          <cell r="W12">
            <v>0</v>
          </cell>
          <cell r="X12">
            <v>0</v>
          </cell>
        </row>
        <row r="13">
          <cell r="B13">
            <v>2</v>
          </cell>
          <cell r="C13">
            <v>1</v>
          </cell>
          <cell r="E13">
            <v>0</v>
          </cell>
          <cell r="F13">
            <v>0</v>
          </cell>
          <cell r="H13">
            <v>29884</v>
          </cell>
          <cell r="I13">
            <v>9434</v>
          </cell>
          <cell r="K13">
            <v>24522</v>
          </cell>
          <cell r="L13">
            <v>13547</v>
          </cell>
          <cell r="N13">
            <v>1088</v>
          </cell>
          <cell r="O13">
            <v>411</v>
          </cell>
          <cell r="Q13">
            <v>3313</v>
          </cell>
          <cell r="R13">
            <v>2475</v>
          </cell>
          <cell r="T13">
            <v>368</v>
          </cell>
          <cell r="U13">
            <v>182</v>
          </cell>
          <cell r="W13">
            <v>0</v>
          </cell>
          <cell r="X13">
            <v>0</v>
          </cell>
        </row>
        <row r="14">
          <cell r="B14">
            <v>0</v>
          </cell>
          <cell r="C14">
            <v>0</v>
          </cell>
          <cell r="E14">
            <v>1</v>
          </cell>
          <cell r="F14">
            <v>0</v>
          </cell>
          <cell r="H14">
            <v>15148</v>
          </cell>
          <cell r="I14">
            <v>11702</v>
          </cell>
          <cell r="K14">
            <v>19961</v>
          </cell>
          <cell r="L14">
            <v>5999</v>
          </cell>
          <cell r="N14">
            <v>584</v>
          </cell>
          <cell r="O14">
            <v>539</v>
          </cell>
          <cell r="Q14">
            <v>906</v>
          </cell>
          <cell r="R14">
            <v>110</v>
          </cell>
          <cell r="T14">
            <v>34</v>
          </cell>
          <cell r="U14">
            <v>33</v>
          </cell>
          <cell r="W14">
            <v>0</v>
          </cell>
          <cell r="X14">
            <v>0</v>
          </cell>
        </row>
        <row r="15">
          <cell r="B15">
            <v>0</v>
          </cell>
          <cell r="C15">
            <v>0</v>
          </cell>
          <cell r="E15">
            <v>0</v>
          </cell>
          <cell r="F15">
            <v>0</v>
          </cell>
          <cell r="H15">
            <v>5269</v>
          </cell>
          <cell r="I15">
            <v>5120</v>
          </cell>
          <cell r="K15">
            <v>8000</v>
          </cell>
          <cell r="L15">
            <v>1436</v>
          </cell>
          <cell r="N15">
            <v>436</v>
          </cell>
          <cell r="O15">
            <v>387</v>
          </cell>
          <cell r="Q15">
            <v>0</v>
          </cell>
          <cell r="R15">
            <v>0</v>
          </cell>
          <cell r="T15">
            <v>28</v>
          </cell>
          <cell r="U15">
            <v>102</v>
          </cell>
          <cell r="W15">
            <v>0</v>
          </cell>
          <cell r="X15">
            <v>0</v>
          </cell>
        </row>
        <row r="16">
          <cell r="B16">
            <v>0</v>
          </cell>
          <cell r="C16">
            <v>0</v>
          </cell>
          <cell r="E16">
            <v>0</v>
          </cell>
          <cell r="F16">
            <v>0</v>
          </cell>
          <cell r="H16">
            <v>5547</v>
          </cell>
          <cell r="I16">
            <v>4554</v>
          </cell>
          <cell r="K16">
            <v>7676</v>
          </cell>
          <cell r="L16">
            <v>4157</v>
          </cell>
          <cell r="N16">
            <v>34</v>
          </cell>
          <cell r="O16">
            <v>1</v>
          </cell>
          <cell r="Q16">
            <v>33</v>
          </cell>
          <cell r="R16">
            <v>8</v>
          </cell>
          <cell r="T16">
            <v>0</v>
          </cell>
          <cell r="U16">
            <v>0</v>
          </cell>
          <cell r="W16">
            <v>0</v>
          </cell>
          <cell r="X16">
            <v>0</v>
          </cell>
        </row>
        <row r="17">
          <cell r="B17">
            <v>0</v>
          </cell>
          <cell r="C17">
            <v>0</v>
          </cell>
          <cell r="E17">
            <v>0</v>
          </cell>
          <cell r="F17">
            <v>0</v>
          </cell>
          <cell r="H17">
            <v>401</v>
          </cell>
          <cell r="I17">
            <v>246</v>
          </cell>
          <cell r="K17">
            <v>654</v>
          </cell>
          <cell r="L17">
            <v>338</v>
          </cell>
          <cell r="N17">
            <v>3</v>
          </cell>
          <cell r="O17">
            <v>19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W17">
            <v>0</v>
          </cell>
          <cell r="X17">
            <v>0</v>
          </cell>
        </row>
        <row r="18">
          <cell r="B18">
            <v>0</v>
          </cell>
          <cell r="C18">
            <v>0</v>
          </cell>
          <cell r="E18">
            <v>0</v>
          </cell>
          <cell r="F18">
            <v>0</v>
          </cell>
          <cell r="H18">
            <v>47371</v>
          </cell>
          <cell r="I18">
            <v>40716</v>
          </cell>
          <cell r="K18">
            <v>48136</v>
          </cell>
          <cell r="L18">
            <v>43036</v>
          </cell>
          <cell r="N18">
            <v>2010</v>
          </cell>
          <cell r="O18">
            <v>1355</v>
          </cell>
          <cell r="Q18">
            <v>3030</v>
          </cell>
          <cell r="R18">
            <v>1676</v>
          </cell>
          <cell r="T18">
            <v>113</v>
          </cell>
          <cell r="U18">
            <v>76</v>
          </cell>
          <cell r="W18">
            <v>0</v>
          </cell>
          <cell r="X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F19">
            <v>0</v>
          </cell>
          <cell r="H19">
            <v>13536</v>
          </cell>
          <cell r="I19">
            <v>15543</v>
          </cell>
          <cell r="K19">
            <v>11378</v>
          </cell>
          <cell r="L19">
            <v>7745</v>
          </cell>
          <cell r="N19">
            <v>288</v>
          </cell>
          <cell r="O19">
            <v>168</v>
          </cell>
          <cell r="Q19">
            <v>189</v>
          </cell>
          <cell r="R19">
            <v>551</v>
          </cell>
          <cell r="T19">
            <v>0</v>
          </cell>
          <cell r="U19">
            <v>0</v>
          </cell>
          <cell r="W19">
            <v>0</v>
          </cell>
          <cell r="X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W20">
            <v>0</v>
          </cell>
          <cell r="X20">
            <v>0</v>
          </cell>
        </row>
        <row r="21">
          <cell r="B21">
            <v>0</v>
          </cell>
          <cell r="C21">
            <v>0</v>
          </cell>
          <cell r="E21">
            <v>0</v>
          </cell>
          <cell r="F21">
            <v>0</v>
          </cell>
          <cell r="H21">
            <v>23892</v>
          </cell>
          <cell r="I21">
            <v>8278</v>
          </cell>
          <cell r="K21">
            <v>50780</v>
          </cell>
          <cell r="L21">
            <v>28920</v>
          </cell>
          <cell r="N21">
            <v>1500</v>
          </cell>
          <cell r="O21">
            <v>382</v>
          </cell>
          <cell r="Q21">
            <v>4255</v>
          </cell>
          <cell r="R21">
            <v>2850</v>
          </cell>
          <cell r="T21">
            <v>45</v>
          </cell>
          <cell r="U21">
            <v>134</v>
          </cell>
          <cell r="W21">
            <v>0</v>
          </cell>
          <cell r="X21">
            <v>0</v>
          </cell>
        </row>
        <row r="22">
          <cell r="B22">
            <v>0</v>
          </cell>
          <cell r="C22">
            <v>0</v>
          </cell>
          <cell r="E22">
            <v>107</v>
          </cell>
          <cell r="F22">
            <v>103</v>
          </cell>
          <cell r="H22">
            <v>48892</v>
          </cell>
          <cell r="I22">
            <v>34381</v>
          </cell>
          <cell r="K22">
            <v>145248</v>
          </cell>
          <cell r="L22">
            <v>83606</v>
          </cell>
          <cell r="N22">
            <v>1210</v>
          </cell>
          <cell r="O22">
            <v>939</v>
          </cell>
          <cell r="Q22">
            <v>18963</v>
          </cell>
          <cell r="R22">
            <v>9454</v>
          </cell>
          <cell r="T22">
            <v>1446</v>
          </cell>
          <cell r="U22">
            <v>684</v>
          </cell>
          <cell r="W22">
            <v>0</v>
          </cell>
          <cell r="X22">
            <v>0</v>
          </cell>
        </row>
        <row r="23">
          <cell r="B23">
            <v>0</v>
          </cell>
          <cell r="C23">
            <v>0</v>
          </cell>
          <cell r="E23">
            <v>0</v>
          </cell>
          <cell r="F23">
            <v>0</v>
          </cell>
          <cell r="H23">
            <v>1347</v>
          </cell>
          <cell r="I23">
            <v>728</v>
          </cell>
          <cell r="K23">
            <v>3240</v>
          </cell>
          <cell r="L23">
            <v>1405</v>
          </cell>
          <cell r="N23">
            <v>77</v>
          </cell>
          <cell r="O23">
            <v>34</v>
          </cell>
          <cell r="Q23">
            <v>47</v>
          </cell>
          <cell r="R23">
            <v>40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</row>
        <row r="24">
          <cell r="B24">
            <v>0</v>
          </cell>
          <cell r="C24">
            <v>0</v>
          </cell>
          <cell r="E24">
            <v>0</v>
          </cell>
          <cell r="F24">
            <v>0</v>
          </cell>
          <cell r="H24">
            <v>724</v>
          </cell>
          <cell r="I24">
            <v>838</v>
          </cell>
          <cell r="K24">
            <v>900</v>
          </cell>
          <cell r="L24">
            <v>980</v>
          </cell>
          <cell r="N24">
            <v>31</v>
          </cell>
          <cell r="O24">
            <v>24</v>
          </cell>
          <cell r="Q24">
            <v>15</v>
          </cell>
          <cell r="R24">
            <v>218</v>
          </cell>
          <cell r="T24">
            <v>283</v>
          </cell>
          <cell r="U24">
            <v>480</v>
          </cell>
          <cell r="W24">
            <v>0</v>
          </cell>
          <cell r="X24">
            <v>0</v>
          </cell>
        </row>
        <row r="25">
          <cell r="B25">
            <v>0</v>
          </cell>
          <cell r="C25">
            <v>0</v>
          </cell>
          <cell r="E25">
            <v>0</v>
          </cell>
          <cell r="F25">
            <v>0</v>
          </cell>
          <cell r="H25">
            <v>1274</v>
          </cell>
          <cell r="I25">
            <v>1075</v>
          </cell>
          <cell r="K25">
            <v>2463</v>
          </cell>
          <cell r="L25">
            <v>2175</v>
          </cell>
          <cell r="N25">
            <v>54</v>
          </cell>
          <cell r="O25">
            <v>21</v>
          </cell>
          <cell r="Q25">
            <v>254</v>
          </cell>
          <cell r="R25">
            <v>181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</row>
        <row r="26">
          <cell r="B26">
            <v>0</v>
          </cell>
          <cell r="C26">
            <v>0</v>
          </cell>
          <cell r="E26">
            <v>0</v>
          </cell>
          <cell r="F26">
            <v>0</v>
          </cell>
          <cell r="H26">
            <v>8965</v>
          </cell>
          <cell r="I26">
            <v>662</v>
          </cell>
          <cell r="K26">
            <v>3149</v>
          </cell>
          <cell r="L26">
            <v>563</v>
          </cell>
          <cell r="N26">
            <v>271</v>
          </cell>
          <cell r="O26">
            <v>8</v>
          </cell>
          <cell r="Q26">
            <v>539</v>
          </cell>
          <cell r="R26">
            <v>7</v>
          </cell>
          <cell r="T26">
            <v>0</v>
          </cell>
          <cell r="U26">
            <v>0</v>
          </cell>
          <cell r="W26">
            <v>43</v>
          </cell>
          <cell r="X26">
            <v>0</v>
          </cell>
        </row>
        <row r="27">
          <cell r="B27">
            <v>0</v>
          </cell>
          <cell r="C27">
            <v>0</v>
          </cell>
          <cell r="E27">
            <v>0</v>
          </cell>
          <cell r="F27">
            <v>0</v>
          </cell>
          <cell r="H27">
            <v>7028</v>
          </cell>
          <cell r="I27">
            <v>2634</v>
          </cell>
          <cell r="K27">
            <v>5294</v>
          </cell>
          <cell r="L27">
            <v>4028</v>
          </cell>
          <cell r="N27">
            <v>220</v>
          </cell>
          <cell r="O27">
            <v>57</v>
          </cell>
          <cell r="Q27">
            <v>418</v>
          </cell>
          <cell r="R27">
            <v>196</v>
          </cell>
          <cell r="T27">
            <v>4760</v>
          </cell>
          <cell r="U27">
            <v>2593</v>
          </cell>
          <cell r="W27">
            <v>112</v>
          </cell>
          <cell r="X27">
            <v>43</v>
          </cell>
        </row>
        <row r="28">
          <cell r="B28">
            <v>0</v>
          </cell>
          <cell r="C28">
            <v>0</v>
          </cell>
          <cell r="E28">
            <v>0</v>
          </cell>
          <cell r="F28">
            <v>0</v>
          </cell>
          <cell r="H28">
            <v>10</v>
          </cell>
          <cell r="I28">
            <v>27</v>
          </cell>
          <cell r="K28">
            <v>60</v>
          </cell>
          <cell r="L28">
            <v>145</v>
          </cell>
          <cell r="N28">
            <v>0</v>
          </cell>
          <cell r="O28">
            <v>0</v>
          </cell>
          <cell r="Q28">
            <v>0</v>
          </cell>
          <cell r="R28">
            <v>24</v>
          </cell>
          <cell r="T28">
            <v>0</v>
          </cell>
          <cell r="U28">
            <v>20</v>
          </cell>
          <cell r="W28">
            <v>0</v>
          </cell>
          <cell r="X28">
            <v>0</v>
          </cell>
        </row>
        <row r="29">
          <cell r="B29">
            <v>0</v>
          </cell>
          <cell r="C29">
            <v>0</v>
          </cell>
          <cell r="E29">
            <v>0</v>
          </cell>
          <cell r="F29">
            <v>0</v>
          </cell>
          <cell r="H29">
            <v>20031</v>
          </cell>
          <cell r="I29">
            <v>4624</v>
          </cell>
          <cell r="K29">
            <v>23306</v>
          </cell>
          <cell r="L29">
            <v>9332</v>
          </cell>
          <cell r="N29">
            <v>3652</v>
          </cell>
          <cell r="O29">
            <v>348</v>
          </cell>
          <cell r="Q29">
            <v>1567</v>
          </cell>
          <cell r="R29">
            <v>447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</row>
        <row r="30">
          <cell r="B30">
            <v>0</v>
          </cell>
          <cell r="C30">
            <v>0</v>
          </cell>
          <cell r="E30">
            <v>0</v>
          </cell>
          <cell r="F30">
            <v>0</v>
          </cell>
          <cell r="H30">
            <v>15625</v>
          </cell>
          <cell r="I30">
            <v>6266</v>
          </cell>
          <cell r="K30">
            <v>13706</v>
          </cell>
          <cell r="L30">
            <v>5976</v>
          </cell>
          <cell r="N30">
            <v>1714</v>
          </cell>
          <cell r="O30">
            <v>582</v>
          </cell>
          <cell r="Q30">
            <v>1252</v>
          </cell>
          <cell r="R30">
            <v>1044</v>
          </cell>
          <cell r="T30">
            <v>999</v>
          </cell>
          <cell r="U30">
            <v>640</v>
          </cell>
          <cell r="W30">
            <v>0</v>
          </cell>
          <cell r="X30">
            <v>0</v>
          </cell>
        </row>
        <row r="31">
          <cell r="B31">
            <v>0</v>
          </cell>
          <cell r="C31">
            <v>0</v>
          </cell>
          <cell r="E31">
            <v>0</v>
          </cell>
          <cell r="F31">
            <v>0</v>
          </cell>
          <cell r="H31">
            <v>3502</v>
          </cell>
          <cell r="I31">
            <v>827</v>
          </cell>
          <cell r="K31">
            <v>959</v>
          </cell>
          <cell r="L31">
            <v>1524</v>
          </cell>
          <cell r="N31">
            <v>12</v>
          </cell>
          <cell r="O31">
            <v>5</v>
          </cell>
          <cell r="Q31">
            <v>5</v>
          </cell>
          <cell r="R31">
            <v>4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</row>
        <row r="32">
          <cell r="B32">
            <v>0</v>
          </cell>
          <cell r="C32">
            <v>0</v>
          </cell>
          <cell r="E32">
            <v>0</v>
          </cell>
          <cell r="F32">
            <v>0</v>
          </cell>
          <cell r="H32">
            <v>107596</v>
          </cell>
          <cell r="I32">
            <v>104793</v>
          </cell>
          <cell r="K32">
            <v>158515</v>
          </cell>
          <cell r="L32">
            <v>199358</v>
          </cell>
          <cell r="N32">
            <v>9689</v>
          </cell>
          <cell r="O32">
            <v>4626</v>
          </cell>
          <cell r="Q32">
            <v>8850</v>
          </cell>
          <cell r="R32">
            <v>7275</v>
          </cell>
          <cell r="T32">
            <v>2626</v>
          </cell>
          <cell r="U32">
            <v>2832</v>
          </cell>
          <cell r="W32">
            <v>1710</v>
          </cell>
          <cell r="X32">
            <v>314</v>
          </cell>
        </row>
        <row r="33">
          <cell r="B33">
            <v>0</v>
          </cell>
          <cell r="C33">
            <v>0</v>
          </cell>
          <cell r="E33">
            <v>0</v>
          </cell>
          <cell r="F33">
            <v>0</v>
          </cell>
          <cell r="H33">
            <v>7402</v>
          </cell>
          <cell r="I33">
            <v>4830</v>
          </cell>
          <cell r="K33">
            <v>5675</v>
          </cell>
          <cell r="L33">
            <v>2619</v>
          </cell>
          <cell r="N33">
            <v>96</v>
          </cell>
          <cell r="O33">
            <v>41</v>
          </cell>
          <cell r="Q33">
            <v>906</v>
          </cell>
          <cell r="R33">
            <v>162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</row>
        <row r="34">
          <cell r="B34">
            <v>0</v>
          </cell>
          <cell r="C34">
            <v>0</v>
          </cell>
          <cell r="E34">
            <v>0</v>
          </cell>
          <cell r="F34">
            <v>0</v>
          </cell>
          <cell r="H34">
            <v>45422</v>
          </cell>
          <cell r="I34">
            <v>13982</v>
          </cell>
          <cell r="K34">
            <v>49760</v>
          </cell>
          <cell r="L34">
            <v>16051</v>
          </cell>
          <cell r="N34">
            <v>4927</v>
          </cell>
          <cell r="O34">
            <v>1497</v>
          </cell>
          <cell r="Q34">
            <v>1011</v>
          </cell>
          <cell r="R34">
            <v>734</v>
          </cell>
          <cell r="T34">
            <v>11485</v>
          </cell>
          <cell r="U34">
            <v>9753</v>
          </cell>
          <cell r="W34">
            <v>0</v>
          </cell>
          <cell r="X34">
            <v>0</v>
          </cell>
        </row>
        <row r="35">
          <cell r="B35">
            <v>0</v>
          </cell>
          <cell r="C35">
            <v>0</v>
          </cell>
          <cell r="E35">
            <v>0</v>
          </cell>
          <cell r="F35">
            <v>0</v>
          </cell>
          <cell r="H35">
            <v>2776</v>
          </cell>
          <cell r="I35">
            <v>1820</v>
          </cell>
          <cell r="K35">
            <v>2763</v>
          </cell>
          <cell r="L35">
            <v>2213</v>
          </cell>
          <cell r="N35">
            <v>767</v>
          </cell>
          <cell r="O35">
            <v>641</v>
          </cell>
          <cell r="Q35">
            <v>1143</v>
          </cell>
          <cell r="R35">
            <v>798</v>
          </cell>
          <cell r="T35">
            <v>26</v>
          </cell>
          <cell r="U35">
            <v>25</v>
          </cell>
          <cell r="W35">
            <v>0</v>
          </cell>
          <cell r="X35">
            <v>0</v>
          </cell>
        </row>
        <row r="36">
          <cell r="B36">
            <v>0</v>
          </cell>
          <cell r="C36">
            <v>0</v>
          </cell>
          <cell r="E36">
            <v>0</v>
          </cell>
          <cell r="F36">
            <v>0</v>
          </cell>
          <cell r="H36">
            <v>73525</v>
          </cell>
          <cell r="I36">
            <v>61249</v>
          </cell>
          <cell r="K36">
            <v>50642</v>
          </cell>
          <cell r="L36">
            <v>24844</v>
          </cell>
          <cell r="N36">
            <v>1425</v>
          </cell>
          <cell r="O36">
            <v>637</v>
          </cell>
          <cell r="Q36">
            <v>1046</v>
          </cell>
          <cell r="R36">
            <v>520</v>
          </cell>
          <cell r="T36">
            <v>2036</v>
          </cell>
          <cell r="U36">
            <v>15</v>
          </cell>
          <cell r="W36">
            <v>112</v>
          </cell>
          <cell r="X36">
            <v>12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GDis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view="pageBreakPreview" topLeftCell="A19" zoomScaleSheetLayoutView="100" workbookViewId="0">
      <selection activeCell="I2" sqref="I2"/>
    </sheetView>
  </sheetViews>
  <sheetFormatPr defaultRowHeight="14.25"/>
  <cols>
    <col min="1" max="1" width="20.42578125" style="28" customWidth="1"/>
    <col min="2" max="2" width="5.28515625" style="28" customWidth="1"/>
    <col min="3" max="7" width="5.85546875" style="28" customWidth="1"/>
    <col min="8" max="8" width="8.5703125" style="28" customWidth="1"/>
    <col min="9" max="10" width="5.85546875" style="28" customWidth="1"/>
    <col min="11" max="11" width="5" style="28" customWidth="1"/>
    <col min="12" max="13" width="7.5703125" style="28" customWidth="1"/>
    <col min="14" max="14" width="10.5703125" style="28" bestFit="1" customWidth="1"/>
    <col min="15" max="16384" width="9.140625" style="28"/>
  </cols>
  <sheetData>
    <row r="1" spans="1:14" s="93" customFormat="1" ht="27.75" customHeight="1">
      <c r="A1" s="91" t="s">
        <v>53</v>
      </c>
      <c r="B1" s="92" t="s">
        <v>70</v>
      </c>
      <c r="C1" s="13"/>
      <c r="D1" s="13"/>
      <c r="E1" s="13"/>
      <c r="F1" s="13"/>
      <c r="G1" s="13"/>
      <c r="H1" s="13"/>
      <c r="I1" s="13"/>
    </row>
    <row r="2" spans="1:14" s="29" customFormat="1" ht="116.25" customHeight="1">
      <c r="A2" s="38" t="s">
        <v>2</v>
      </c>
      <c r="B2" s="39" t="s">
        <v>61</v>
      </c>
      <c r="C2" s="39" t="s">
        <v>60</v>
      </c>
      <c r="D2" s="39" t="s">
        <v>64</v>
      </c>
      <c r="E2" s="39" t="s">
        <v>68</v>
      </c>
      <c r="F2" s="39" t="s">
        <v>66</v>
      </c>
      <c r="G2" s="39" t="s">
        <v>69</v>
      </c>
      <c r="H2" s="39" t="s">
        <v>63</v>
      </c>
      <c r="I2" s="39" t="s">
        <v>62</v>
      </c>
      <c r="J2" s="39" t="s">
        <v>65</v>
      </c>
      <c r="K2" s="39" t="s">
        <v>11</v>
      </c>
      <c r="L2" s="40" t="s">
        <v>67</v>
      </c>
      <c r="M2" s="27"/>
      <c r="N2" s="27"/>
    </row>
    <row r="3" spans="1:14" ht="18.75" customHeight="1">
      <c r="A3" s="36" t="s">
        <v>15</v>
      </c>
      <c r="B3" s="37">
        <v>3</v>
      </c>
      <c r="C3" s="37"/>
      <c r="D3" s="37">
        <v>2</v>
      </c>
      <c r="E3" s="37">
        <v>30</v>
      </c>
      <c r="F3" s="37">
        <v>1</v>
      </c>
      <c r="G3" s="37"/>
      <c r="H3" s="37">
        <v>2</v>
      </c>
      <c r="I3" s="37">
        <v>2</v>
      </c>
      <c r="J3" s="37">
        <v>5</v>
      </c>
      <c r="K3" s="37">
        <v>1</v>
      </c>
      <c r="L3" s="37">
        <v>46</v>
      </c>
      <c r="M3" s="27"/>
      <c r="N3" s="27"/>
    </row>
    <row r="4" spans="1:14" ht="18.75" customHeight="1">
      <c r="A4" s="36" t="s">
        <v>16</v>
      </c>
      <c r="B4" s="37">
        <v>1</v>
      </c>
      <c r="C4" s="37"/>
      <c r="D4" s="37">
        <v>1</v>
      </c>
      <c r="E4" s="37"/>
      <c r="F4" s="37"/>
      <c r="G4" s="37"/>
      <c r="H4" s="37"/>
      <c r="I4" s="37">
        <v>1</v>
      </c>
      <c r="J4" s="37"/>
      <c r="K4" s="37"/>
      <c r="L4" s="37">
        <v>3</v>
      </c>
      <c r="M4" s="27"/>
      <c r="N4" s="27"/>
    </row>
    <row r="5" spans="1:14" ht="18.75" customHeight="1">
      <c r="A5" s="36" t="s">
        <v>17</v>
      </c>
      <c r="B5" s="37">
        <v>2</v>
      </c>
      <c r="C5" s="37"/>
      <c r="D5" s="37">
        <v>2</v>
      </c>
      <c r="E5" s="37">
        <v>3</v>
      </c>
      <c r="F5" s="37">
        <v>1</v>
      </c>
      <c r="G5" s="37">
        <v>1</v>
      </c>
      <c r="H5" s="37"/>
      <c r="I5" s="37"/>
      <c r="J5" s="37"/>
      <c r="K5" s="37"/>
      <c r="L5" s="37">
        <v>9</v>
      </c>
      <c r="M5" s="27"/>
      <c r="N5" s="27"/>
    </row>
    <row r="6" spans="1:14" ht="18.75" customHeight="1">
      <c r="A6" s="36" t="s">
        <v>18</v>
      </c>
      <c r="B6" s="37">
        <v>1</v>
      </c>
      <c r="C6" s="37"/>
      <c r="D6" s="37">
        <v>2</v>
      </c>
      <c r="E6" s="37">
        <v>14</v>
      </c>
      <c r="F6" s="37">
        <v>1</v>
      </c>
      <c r="G6" s="37"/>
      <c r="H6" s="37">
        <v>1</v>
      </c>
      <c r="I6" s="37">
        <v>1</v>
      </c>
      <c r="J6" s="37"/>
      <c r="K6" s="37"/>
      <c r="L6" s="37">
        <v>20</v>
      </c>
      <c r="M6" s="27"/>
      <c r="N6" s="27"/>
    </row>
    <row r="7" spans="1:14" ht="18.75" customHeight="1">
      <c r="A7" s="36" t="s">
        <v>19</v>
      </c>
      <c r="B7" s="37"/>
      <c r="C7" s="37"/>
      <c r="D7" s="37">
        <v>1</v>
      </c>
      <c r="E7" s="37">
        <v>1</v>
      </c>
      <c r="F7" s="37"/>
      <c r="G7" s="37"/>
      <c r="H7" s="37"/>
      <c r="I7" s="37">
        <v>1</v>
      </c>
      <c r="J7" s="37"/>
      <c r="K7" s="37"/>
      <c r="L7" s="37">
        <v>3</v>
      </c>
      <c r="M7" s="27"/>
      <c r="N7" s="27"/>
    </row>
    <row r="8" spans="1:14" ht="18.75" customHeight="1">
      <c r="A8" s="32" t="s">
        <v>56</v>
      </c>
      <c r="B8" s="37">
        <v>1</v>
      </c>
      <c r="C8" s="37"/>
      <c r="D8" s="37">
        <v>1</v>
      </c>
      <c r="E8" s="37">
        <v>8</v>
      </c>
      <c r="F8" s="37">
        <v>1</v>
      </c>
      <c r="G8" s="37">
        <v>4</v>
      </c>
      <c r="H8" s="37"/>
      <c r="I8" s="37"/>
      <c r="J8" s="37"/>
      <c r="K8" s="37"/>
      <c r="L8" s="37">
        <v>15</v>
      </c>
      <c r="M8" s="27"/>
      <c r="N8" s="27"/>
    </row>
    <row r="9" spans="1:14" ht="18.75" customHeight="1">
      <c r="A9" s="36" t="s">
        <v>23</v>
      </c>
      <c r="B9" s="37">
        <v>4</v>
      </c>
      <c r="C9" s="37">
        <v>1</v>
      </c>
      <c r="D9" s="37">
        <v>3</v>
      </c>
      <c r="E9" s="37">
        <v>5</v>
      </c>
      <c r="F9" s="37"/>
      <c r="G9" s="37"/>
      <c r="H9" s="37"/>
      <c r="I9" s="37">
        <v>10</v>
      </c>
      <c r="J9" s="37">
        <v>2</v>
      </c>
      <c r="K9" s="37">
        <v>1</v>
      </c>
      <c r="L9" s="37">
        <v>26</v>
      </c>
      <c r="M9" s="27"/>
      <c r="N9" s="27"/>
    </row>
    <row r="10" spans="1:14" ht="18.75" customHeight="1">
      <c r="A10" s="36" t="s">
        <v>24</v>
      </c>
      <c r="B10" s="37"/>
      <c r="C10" s="37"/>
      <c r="D10" s="37">
        <v>1</v>
      </c>
      <c r="E10" s="37">
        <v>1</v>
      </c>
      <c r="F10" s="37"/>
      <c r="G10" s="37"/>
      <c r="H10" s="37"/>
      <c r="I10" s="37"/>
      <c r="J10" s="37"/>
      <c r="K10" s="37"/>
      <c r="L10" s="37">
        <v>2</v>
      </c>
      <c r="M10" s="27"/>
      <c r="N10" s="27"/>
    </row>
    <row r="11" spans="1:14" ht="18.75" customHeight="1">
      <c r="A11" s="36" t="s">
        <v>25</v>
      </c>
      <c r="B11" s="37">
        <v>1</v>
      </c>
      <c r="C11" s="37"/>
      <c r="D11" s="37">
        <v>2</v>
      </c>
      <c r="E11" s="37">
        <v>21</v>
      </c>
      <c r="F11" s="37">
        <v>1</v>
      </c>
      <c r="G11" s="37">
        <v>9</v>
      </c>
      <c r="H11" s="37"/>
      <c r="I11" s="37"/>
      <c r="J11" s="37">
        <v>2</v>
      </c>
      <c r="K11" s="37"/>
      <c r="L11" s="37">
        <v>36</v>
      </c>
      <c r="M11" s="27"/>
      <c r="N11" s="27"/>
    </row>
    <row r="12" spans="1:14" ht="18.75" customHeight="1">
      <c r="A12" s="36" t="s">
        <v>26</v>
      </c>
      <c r="B12" s="37">
        <v>1</v>
      </c>
      <c r="C12" s="37"/>
      <c r="D12" s="37">
        <v>1</v>
      </c>
      <c r="E12" s="37">
        <v>10</v>
      </c>
      <c r="F12" s="37"/>
      <c r="G12" s="37">
        <v>2</v>
      </c>
      <c r="H12" s="37"/>
      <c r="I12" s="37">
        <v>2</v>
      </c>
      <c r="J12" s="37">
        <v>5</v>
      </c>
      <c r="K12" s="37"/>
      <c r="L12" s="37">
        <v>21</v>
      </c>
      <c r="M12" s="27"/>
      <c r="N12" s="27"/>
    </row>
    <row r="13" spans="1:14" ht="18.75" customHeight="1">
      <c r="A13" s="36" t="s">
        <v>27</v>
      </c>
      <c r="B13" s="37">
        <v>1</v>
      </c>
      <c r="C13" s="37"/>
      <c r="D13" s="37">
        <v>2</v>
      </c>
      <c r="E13" s="37">
        <v>4</v>
      </c>
      <c r="F13" s="37"/>
      <c r="G13" s="37">
        <v>11</v>
      </c>
      <c r="H13" s="37"/>
      <c r="I13" s="37"/>
      <c r="J13" s="37"/>
      <c r="K13" s="37"/>
      <c r="L13" s="37">
        <v>18</v>
      </c>
      <c r="M13" s="27"/>
      <c r="N13" s="27"/>
    </row>
    <row r="14" spans="1:14" ht="18.75" customHeight="1">
      <c r="A14" s="32" t="s">
        <v>57</v>
      </c>
      <c r="B14" s="37">
        <v>1</v>
      </c>
      <c r="C14" s="37"/>
      <c r="D14" s="37">
        <v>1</v>
      </c>
      <c r="E14" s="37">
        <v>7</v>
      </c>
      <c r="F14" s="37"/>
      <c r="G14" s="37"/>
      <c r="H14" s="37">
        <v>1</v>
      </c>
      <c r="I14" s="37"/>
      <c r="J14" s="37"/>
      <c r="K14" s="37"/>
      <c r="L14" s="37">
        <v>10</v>
      </c>
      <c r="M14" s="27"/>
      <c r="N14" s="27"/>
    </row>
    <row r="15" spans="1:14" ht="18.75" customHeight="1">
      <c r="A15" s="36" t="s">
        <v>29</v>
      </c>
      <c r="B15" s="37">
        <v>1</v>
      </c>
      <c r="C15" s="37"/>
      <c r="D15" s="37">
        <v>1</v>
      </c>
      <c r="E15" s="37">
        <v>7</v>
      </c>
      <c r="F15" s="37"/>
      <c r="G15" s="37">
        <v>1</v>
      </c>
      <c r="H15" s="37"/>
      <c r="I15" s="37">
        <v>1</v>
      </c>
      <c r="J15" s="37">
        <v>1</v>
      </c>
      <c r="K15" s="37"/>
      <c r="L15" s="37">
        <v>12</v>
      </c>
      <c r="M15" s="27"/>
      <c r="N15" s="27"/>
    </row>
    <row r="16" spans="1:14" ht="18.75" customHeight="1">
      <c r="A16" s="36" t="s">
        <v>30</v>
      </c>
      <c r="B16" s="37">
        <v>1</v>
      </c>
      <c r="C16" s="37"/>
      <c r="D16" s="37">
        <v>1</v>
      </c>
      <c r="E16" s="37">
        <v>23</v>
      </c>
      <c r="F16" s="37">
        <v>1</v>
      </c>
      <c r="G16" s="37">
        <v>2</v>
      </c>
      <c r="H16" s="37"/>
      <c r="I16" s="37">
        <v>4</v>
      </c>
      <c r="J16" s="37">
        <v>11</v>
      </c>
      <c r="K16" s="37"/>
      <c r="L16" s="37">
        <v>43</v>
      </c>
      <c r="M16" s="27"/>
      <c r="N16" s="27"/>
    </row>
    <row r="17" spans="1:14" ht="18.75" customHeight="1">
      <c r="A17" s="36" t="s">
        <v>31</v>
      </c>
      <c r="B17" s="37">
        <v>1</v>
      </c>
      <c r="C17" s="37"/>
      <c r="D17" s="37">
        <v>3</v>
      </c>
      <c r="E17" s="37">
        <v>10</v>
      </c>
      <c r="F17" s="37"/>
      <c r="G17" s="37"/>
      <c r="H17" s="37"/>
      <c r="I17" s="37">
        <v>2</v>
      </c>
      <c r="J17" s="37"/>
      <c r="K17" s="37"/>
      <c r="L17" s="37">
        <v>16</v>
      </c>
      <c r="M17" s="27"/>
      <c r="N17" s="27"/>
    </row>
    <row r="18" spans="1:14" ht="18.75" customHeight="1">
      <c r="A18" s="36" t="s">
        <v>33</v>
      </c>
      <c r="B18" s="37">
        <v>2</v>
      </c>
      <c r="C18" s="37"/>
      <c r="D18" s="37">
        <v>3</v>
      </c>
      <c r="E18" s="37">
        <v>16</v>
      </c>
      <c r="F18" s="37">
        <v>1</v>
      </c>
      <c r="G18" s="37">
        <v>2</v>
      </c>
      <c r="H18" s="37"/>
      <c r="I18" s="37">
        <v>3</v>
      </c>
      <c r="J18" s="37"/>
      <c r="K18" s="37">
        <v>1</v>
      </c>
      <c r="L18" s="37">
        <v>28</v>
      </c>
      <c r="M18" s="27"/>
      <c r="N18" s="27"/>
    </row>
    <row r="19" spans="1:14" ht="18.75" customHeight="1">
      <c r="A19" s="36" t="s">
        <v>34</v>
      </c>
      <c r="B19" s="37">
        <v>1</v>
      </c>
      <c r="C19" s="37"/>
      <c r="D19" s="37">
        <v>3</v>
      </c>
      <c r="E19" s="37">
        <v>18</v>
      </c>
      <c r="F19" s="37">
        <v>1</v>
      </c>
      <c r="G19" s="37"/>
      <c r="H19" s="37"/>
      <c r="I19" s="37">
        <v>7</v>
      </c>
      <c r="J19" s="37">
        <v>14</v>
      </c>
      <c r="K19" s="37"/>
      <c r="L19" s="37">
        <v>44</v>
      </c>
      <c r="M19" s="27"/>
      <c r="N19" s="27"/>
    </row>
    <row r="20" spans="1:14" ht="18.75" customHeight="1">
      <c r="A20" s="36" t="s">
        <v>35</v>
      </c>
      <c r="B20" s="37">
        <v>2</v>
      </c>
      <c r="C20" s="37"/>
      <c r="D20" s="37">
        <v>1</v>
      </c>
      <c r="E20" s="37"/>
      <c r="F20" s="37"/>
      <c r="G20" s="37"/>
      <c r="H20" s="37"/>
      <c r="I20" s="37"/>
      <c r="J20" s="37"/>
      <c r="K20" s="37"/>
      <c r="L20" s="37">
        <v>3</v>
      </c>
      <c r="M20" s="27"/>
      <c r="N20" s="27"/>
    </row>
    <row r="21" spans="1:14" ht="18.75" customHeight="1">
      <c r="A21" s="36" t="s">
        <v>36</v>
      </c>
      <c r="B21" s="37">
        <v>1</v>
      </c>
      <c r="C21" s="37"/>
      <c r="D21" s="37">
        <v>1</v>
      </c>
      <c r="E21" s="37"/>
      <c r="F21" s="37"/>
      <c r="G21" s="37">
        <v>7</v>
      </c>
      <c r="H21" s="37"/>
      <c r="I21" s="37"/>
      <c r="J21" s="37"/>
      <c r="K21" s="37"/>
      <c r="L21" s="37">
        <v>9</v>
      </c>
      <c r="M21" s="27"/>
      <c r="N21" s="27"/>
    </row>
    <row r="22" spans="1:14" ht="18.75" customHeight="1">
      <c r="A22" s="36" t="s">
        <v>37</v>
      </c>
      <c r="B22" s="37">
        <v>1</v>
      </c>
      <c r="C22" s="37"/>
      <c r="D22" s="37">
        <v>1</v>
      </c>
      <c r="E22" s="37"/>
      <c r="F22" s="37"/>
      <c r="G22" s="37">
        <v>1</v>
      </c>
      <c r="H22" s="37"/>
      <c r="I22" s="37"/>
      <c r="J22" s="37"/>
      <c r="K22" s="37"/>
      <c r="L22" s="37">
        <v>3</v>
      </c>
      <c r="M22" s="27"/>
      <c r="N22" s="27"/>
    </row>
    <row r="23" spans="1:14" ht="18.75" customHeight="1">
      <c r="A23" s="36" t="s">
        <v>38</v>
      </c>
      <c r="B23" s="37">
        <v>1</v>
      </c>
      <c r="C23" s="37"/>
      <c r="D23" s="37">
        <v>1</v>
      </c>
      <c r="E23" s="37"/>
      <c r="F23" s="37"/>
      <c r="G23" s="37">
        <v>2</v>
      </c>
      <c r="H23" s="37"/>
      <c r="I23" s="37"/>
      <c r="J23" s="37"/>
      <c r="K23" s="37"/>
      <c r="L23" s="37">
        <v>4</v>
      </c>
      <c r="M23" s="27"/>
      <c r="N23" s="27"/>
    </row>
    <row r="24" spans="1:14" ht="18.75" customHeight="1">
      <c r="A24" s="36" t="s">
        <v>39</v>
      </c>
      <c r="B24" s="37">
        <v>1</v>
      </c>
      <c r="C24" s="37"/>
      <c r="D24" s="37">
        <v>2</v>
      </c>
      <c r="E24" s="37">
        <v>12</v>
      </c>
      <c r="F24" s="37"/>
      <c r="G24" s="37">
        <v>1</v>
      </c>
      <c r="H24" s="37"/>
      <c r="I24" s="37"/>
      <c r="J24" s="37">
        <v>2</v>
      </c>
      <c r="K24" s="37"/>
      <c r="L24" s="37">
        <v>18</v>
      </c>
      <c r="M24" s="27"/>
      <c r="N24" s="27"/>
    </row>
    <row r="25" spans="1:14" ht="18.75" customHeight="1">
      <c r="A25" s="36" t="s">
        <v>40</v>
      </c>
      <c r="B25" s="37">
        <v>1</v>
      </c>
      <c r="C25" s="37"/>
      <c r="D25" s="37">
        <v>2</v>
      </c>
      <c r="E25" s="37"/>
      <c r="F25" s="37"/>
      <c r="G25" s="37"/>
      <c r="H25" s="37"/>
      <c r="I25" s="37"/>
      <c r="J25" s="37">
        <v>1</v>
      </c>
      <c r="K25" s="37"/>
      <c r="L25" s="37">
        <v>4</v>
      </c>
      <c r="M25" s="27"/>
      <c r="N25" s="27"/>
    </row>
    <row r="26" spans="1:14" ht="18.75" customHeight="1">
      <c r="A26" s="36" t="s">
        <v>41</v>
      </c>
      <c r="B26" s="37">
        <v>1</v>
      </c>
      <c r="C26" s="37"/>
      <c r="D26" s="37">
        <v>4</v>
      </c>
      <c r="E26" s="37">
        <v>7</v>
      </c>
      <c r="F26" s="37"/>
      <c r="G26" s="37">
        <v>3</v>
      </c>
      <c r="H26" s="37"/>
      <c r="I26" s="37">
        <v>1</v>
      </c>
      <c r="J26" s="37">
        <v>1</v>
      </c>
      <c r="K26" s="37"/>
      <c r="L26" s="37">
        <v>17</v>
      </c>
      <c r="M26" s="27"/>
      <c r="N26" s="27"/>
    </row>
    <row r="27" spans="1:14" ht="18.75" customHeight="1">
      <c r="A27" s="36" t="s">
        <v>42</v>
      </c>
      <c r="B27" s="37">
        <v>1</v>
      </c>
      <c r="C27" s="37"/>
      <c r="D27" s="37">
        <v>2</v>
      </c>
      <c r="E27" s="37">
        <v>14</v>
      </c>
      <c r="F27" s="37">
        <v>1</v>
      </c>
      <c r="G27" s="37">
        <v>17</v>
      </c>
      <c r="H27" s="37"/>
      <c r="I27" s="37"/>
      <c r="J27" s="37">
        <v>8</v>
      </c>
      <c r="K27" s="37"/>
      <c r="L27" s="37">
        <v>43</v>
      </c>
      <c r="M27" s="27"/>
      <c r="N27" s="27"/>
    </row>
    <row r="28" spans="1:14" ht="18.75" customHeight="1">
      <c r="A28" s="36" t="s">
        <v>43</v>
      </c>
      <c r="B28" s="37">
        <v>1</v>
      </c>
      <c r="C28" s="37"/>
      <c r="D28" s="37">
        <v>1</v>
      </c>
      <c r="E28" s="37"/>
      <c r="F28" s="37"/>
      <c r="G28" s="37">
        <v>4</v>
      </c>
      <c r="H28" s="37"/>
      <c r="I28" s="37"/>
      <c r="J28" s="37"/>
      <c r="K28" s="37"/>
      <c r="L28" s="37">
        <v>6</v>
      </c>
      <c r="M28" s="27"/>
      <c r="N28" s="27"/>
    </row>
    <row r="29" spans="1:14" ht="18.75" customHeight="1">
      <c r="A29" s="36" t="s">
        <v>44</v>
      </c>
      <c r="B29" s="37">
        <v>2</v>
      </c>
      <c r="C29" s="37"/>
      <c r="D29" s="37">
        <v>4</v>
      </c>
      <c r="E29" s="37">
        <v>23</v>
      </c>
      <c r="F29" s="37">
        <v>1</v>
      </c>
      <c r="G29" s="37"/>
      <c r="H29" s="37"/>
      <c r="I29" s="37">
        <v>1</v>
      </c>
      <c r="J29" s="37">
        <v>28</v>
      </c>
      <c r="K29" s="37"/>
      <c r="L29" s="37">
        <v>59</v>
      </c>
      <c r="M29" s="27"/>
      <c r="N29" s="27"/>
    </row>
    <row r="30" spans="1:14" ht="18.75" customHeight="1">
      <c r="A30" s="36" t="s">
        <v>45</v>
      </c>
      <c r="B30" s="37">
        <v>1</v>
      </c>
      <c r="C30" s="37"/>
      <c r="D30" s="37">
        <v>1</v>
      </c>
      <c r="E30" s="37"/>
      <c r="F30" s="37"/>
      <c r="G30" s="37">
        <v>1</v>
      </c>
      <c r="H30" s="37"/>
      <c r="I30" s="37"/>
      <c r="J30" s="37"/>
      <c r="K30" s="37"/>
      <c r="L30" s="37">
        <v>3</v>
      </c>
      <c r="M30" s="27"/>
      <c r="N30" s="27"/>
    </row>
    <row r="31" spans="1:14" ht="18.75" customHeight="1">
      <c r="A31" s="36" t="s">
        <v>47</v>
      </c>
      <c r="B31" s="37">
        <v>4</v>
      </c>
      <c r="C31" s="37"/>
      <c r="D31" s="37">
        <v>3</v>
      </c>
      <c r="E31" s="37">
        <v>23</v>
      </c>
      <c r="F31" s="37">
        <v>1</v>
      </c>
      <c r="G31" s="37">
        <v>14</v>
      </c>
      <c r="H31" s="37">
        <v>1</v>
      </c>
      <c r="I31" s="37">
        <v>3</v>
      </c>
      <c r="J31" s="37">
        <v>7</v>
      </c>
      <c r="K31" s="37"/>
      <c r="L31" s="37">
        <v>56</v>
      </c>
      <c r="M31" s="27"/>
      <c r="N31" s="27"/>
    </row>
    <row r="32" spans="1:14" ht="18.75" customHeight="1">
      <c r="A32" s="32" t="s">
        <v>58</v>
      </c>
      <c r="B32" s="37">
        <v>1</v>
      </c>
      <c r="C32" s="37"/>
      <c r="D32" s="37">
        <v>2</v>
      </c>
      <c r="E32" s="37">
        <v>5</v>
      </c>
      <c r="F32" s="37">
        <v>1</v>
      </c>
      <c r="G32" s="37">
        <v>5</v>
      </c>
      <c r="H32" s="37"/>
      <c r="I32" s="37">
        <v>1</v>
      </c>
      <c r="J32" s="37">
        <v>3</v>
      </c>
      <c r="K32" s="37"/>
      <c r="L32" s="37">
        <v>18</v>
      </c>
      <c r="M32" s="27"/>
      <c r="N32" s="27"/>
    </row>
    <row r="33" spans="1:14" ht="18.75" customHeight="1">
      <c r="A33" s="36" t="s">
        <v>48</v>
      </c>
      <c r="B33" s="37">
        <v>1</v>
      </c>
      <c r="C33" s="37"/>
      <c r="D33" s="37">
        <v>4</v>
      </c>
      <c r="E33" s="37">
        <v>19</v>
      </c>
      <c r="F33" s="37">
        <v>1</v>
      </c>
      <c r="G33" s="37"/>
      <c r="H33" s="37"/>
      <c r="I33" s="37"/>
      <c r="J33" s="37">
        <v>1</v>
      </c>
      <c r="K33" s="37"/>
      <c r="L33" s="37">
        <v>26</v>
      </c>
      <c r="M33" s="27"/>
      <c r="N33" s="27"/>
    </row>
    <row r="34" spans="1:14" ht="18.75" customHeight="1">
      <c r="A34" s="35" t="s">
        <v>49</v>
      </c>
      <c r="B34" s="37">
        <v>41</v>
      </c>
      <c r="C34" s="37">
        <v>1</v>
      </c>
      <c r="D34" s="37">
        <v>59</v>
      </c>
      <c r="E34" s="37">
        <v>281</v>
      </c>
      <c r="F34" s="37">
        <v>13</v>
      </c>
      <c r="G34" s="37">
        <v>87</v>
      </c>
      <c r="H34" s="37">
        <v>5</v>
      </c>
      <c r="I34" s="37">
        <v>40</v>
      </c>
      <c r="J34" s="37">
        <v>91</v>
      </c>
      <c r="K34" s="37">
        <v>3</v>
      </c>
      <c r="L34" s="37">
        <v>621</v>
      </c>
      <c r="M34" s="27"/>
      <c r="N34" s="27"/>
    </row>
    <row r="35" spans="1:14" ht="30.75" customHeight="1">
      <c r="A35" s="310" t="s">
        <v>72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27"/>
      <c r="N35" s="27"/>
    </row>
  </sheetData>
  <mergeCells count="1">
    <mergeCell ref="A35:L35"/>
  </mergeCells>
  <pageMargins left="0.7" right="0.44" top="0.54" bottom="0.56000000000000005" header="0.3" footer="0.3"/>
  <pageSetup paperSize="9" orientation="portrait" horizontalDpi="200" verticalDpi="0" r:id="rId1"/>
  <headerFooter>
    <oddFooter>&amp;L&amp;"Arial,Italic"&amp;9AISHE 2010-11&amp;RT-&amp;N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F47"/>
  <sheetViews>
    <sheetView showZeros="0" view="pageBreakPreview" topLeftCell="E19" zoomScaleSheetLayoutView="100" workbookViewId="0">
      <selection activeCell="T24" sqref="T24"/>
    </sheetView>
  </sheetViews>
  <sheetFormatPr defaultRowHeight="15"/>
  <cols>
    <col min="1" max="1" width="5.140625" style="167" customWidth="1"/>
    <col min="2" max="2" width="16.7109375" style="167" customWidth="1"/>
    <col min="3" max="3" width="6.28515625" style="167" customWidth="1"/>
    <col min="4" max="4" width="9.28515625" style="167" customWidth="1"/>
    <col min="5" max="5" width="7.5703125" style="167" customWidth="1"/>
    <col min="6" max="6" width="7.85546875" style="167" customWidth="1"/>
    <col min="7" max="7" width="8" style="167" customWidth="1"/>
    <col min="8" max="8" width="7.85546875" style="167" customWidth="1"/>
    <col min="9" max="9" width="5.5703125" style="167" customWidth="1"/>
    <col min="10" max="10" width="9.42578125" style="167" customWidth="1"/>
    <col min="11" max="11" width="6.5703125" style="167" customWidth="1"/>
    <col min="12" max="12" width="6.85546875" style="167" customWidth="1"/>
    <col min="13" max="13" width="6.140625" style="167" customWidth="1"/>
    <col min="14" max="14" width="8.140625" style="167" customWidth="1"/>
    <col min="15" max="15" width="6.7109375" style="167" customWidth="1"/>
    <col min="16" max="16" width="9.42578125" style="167" customWidth="1"/>
    <col min="17" max="17" width="6.7109375" style="167" customWidth="1"/>
    <col min="18" max="18" width="7.5703125" style="167" customWidth="1"/>
    <col min="19" max="19" width="7.140625" style="167" customWidth="1"/>
    <col min="20" max="20" width="8" style="167" customWidth="1"/>
    <col min="21" max="21" width="6.5703125" style="167" customWidth="1"/>
    <col min="22" max="22" width="9.42578125" style="167" customWidth="1"/>
    <col min="23" max="23" width="7.140625" style="167" customWidth="1"/>
    <col min="24" max="24" width="7.85546875" style="167" customWidth="1"/>
    <col min="25" max="25" width="7.140625" style="167" customWidth="1"/>
    <col min="26" max="26" width="7.7109375" style="167" customWidth="1"/>
    <col min="27" max="28" width="12.140625" style="167" customWidth="1"/>
    <col min="29" max="31" width="14.7109375" style="167" customWidth="1"/>
    <col min="32" max="32" width="12.85546875" style="167" customWidth="1"/>
    <col min="33" max="16384" width="9.140625" style="167"/>
  </cols>
  <sheetData>
    <row r="1" spans="1:32" s="169" customFormat="1" ht="27" customHeight="1">
      <c r="B1" s="117" t="s">
        <v>300</v>
      </c>
      <c r="C1" s="115" t="s">
        <v>293</v>
      </c>
      <c r="I1" s="115"/>
      <c r="O1" s="115" t="str">
        <f>C1</f>
        <v>Number and Enrolment in different types of Stand Alone Institutions</v>
      </c>
      <c r="U1" s="115"/>
      <c r="AA1" s="115" t="str">
        <f>O1</f>
        <v>Number and Enrolment in different types of Stand Alone Institutions</v>
      </c>
    </row>
    <row r="2" spans="1:32" s="149" customFormat="1">
      <c r="A2" s="337" t="s">
        <v>116</v>
      </c>
      <c r="B2" s="337" t="s">
        <v>2</v>
      </c>
      <c r="C2" s="340" t="s">
        <v>294</v>
      </c>
      <c r="D2" s="340"/>
      <c r="E2" s="340"/>
      <c r="F2" s="340"/>
      <c r="G2" s="340"/>
      <c r="H2" s="340"/>
      <c r="I2" s="340" t="s">
        <v>106</v>
      </c>
      <c r="J2" s="340"/>
      <c r="K2" s="340"/>
      <c r="L2" s="340"/>
      <c r="M2" s="340"/>
      <c r="N2" s="340"/>
      <c r="O2" s="340" t="s">
        <v>105</v>
      </c>
      <c r="P2" s="340"/>
      <c r="Q2" s="340"/>
      <c r="R2" s="340"/>
      <c r="S2" s="340"/>
      <c r="T2" s="340"/>
      <c r="U2" s="340" t="s">
        <v>104</v>
      </c>
      <c r="V2" s="340"/>
      <c r="W2" s="340"/>
      <c r="X2" s="340"/>
      <c r="Y2" s="340"/>
      <c r="Z2" s="340"/>
      <c r="AA2" s="340" t="s">
        <v>295</v>
      </c>
      <c r="AB2" s="340"/>
      <c r="AC2" s="340"/>
      <c r="AD2" s="340"/>
      <c r="AE2" s="340"/>
      <c r="AF2" s="340"/>
    </row>
    <row r="3" spans="1:32" s="150" customFormat="1" ht="33.75" customHeight="1">
      <c r="A3" s="337"/>
      <c r="B3" s="337"/>
      <c r="C3" s="337" t="s">
        <v>296</v>
      </c>
      <c r="D3" s="337"/>
      <c r="E3" s="337" t="s">
        <v>297</v>
      </c>
      <c r="F3" s="337"/>
      <c r="G3" s="337"/>
      <c r="H3" s="338" t="s">
        <v>298</v>
      </c>
      <c r="I3" s="337" t="s">
        <v>296</v>
      </c>
      <c r="J3" s="337"/>
      <c r="K3" s="337" t="s">
        <v>297</v>
      </c>
      <c r="L3" s="337"/>
      <c r="M3" s="337"/>
      <c r="N3" s="338" t="s">
        <v>298</v>
      </c>
      <c r="O3" s="337" t="s">
        <v>296</v>
      </c>
      <c r="P3" s="337"/>
      <c r="Q3" s="337" t="s">
        <v>297</v>
      </c>
      <c r="R3" s="337"/>
      <c r="S3" s="337"/>
      <c r="T3" s="338" t="s">
        <v>298</v>
      </c>
      <c r="U3" s="337" t="s">
        <v>296</v>
      </c>
      <c r="V3" s="337"/>
      <c r="W3" s="337" t="s">
        <v>297</v>
      </c>
      <c r="X3" s="337"/>
      <c r="Y3" s="337"/>
      <c r="Z3" s="338" t="s">
        <v>298</v>
      </c>
      <c r="AA3" s="337" t="s">
        <v>296</v>
      </c>
      <c r="AB3" s="337"/>
      <c r="AC3" s="337" t="s">
        <v>297</v>
      </c>
      <c r="AD3" s="337"/>
      <c r="AE3" s="337"/>
      <c r="AF3" s="338" t="s">
        <v>298</v>
      </c>
    </row>
    <row r="4" spans="1:32" s="153" customFormat="1" ht="24.75" customHeight="1">
      <c r="A4" s="337"/>
      <c r="B4" s="337"/>
      <c r="C4" s="151" t="s">
        <v>12</v>
      </c>
      <c r="D4" s="151" t="s">
        <v>292</v>
      </c>
      <c r="E4" s="152" t="s">
        <v>119</v>
      </c>
      <c r="F4" s="152" t="s">
        <v>120</v>
      </c>
      <c r="G4" s="151" t="s">
        <v>12</v>
      </c>
      <c r="H4" s="339"/>
      <c r="I4" s="151" t="s">
        <v>12</v>
      </c>
      <c r="J4" s="151" t="s">
        <v>292</v>
      </c>
      <c r="K4" s="152" t="s">
        <v>119</v>
      </c>
      <c r="L4" s="152" t="s">
        <v>120</v>
      </c>
      <c r="M4" s="151" t="s">
        <v>12</v>
      </c>
      <c r="N4" s="339"/>
      <c r="O4" s="151" t="s">
        <v>12</v>
      </c>
      <c r="P4" s="151" t="s">
        <v>292</v>
      </c>
      <c r="Q4" s="152" t="s">
        <v>119</v>
      </c>
      <c r="R4" s="152" t="s">
        <v>120</v>
      </c>
      <c r="S4" s="151" t="s">
        <v>12</v>
      </c>
      <c r="T4" s="339"/>
      <c r="U4" s="151" t="s">
        <v>12</v>
      </c>
      <c r="V4" s="151" t="s">
        <v>292</v>
      </c>
      <c r="W4" s="152" t="s">
        <v>119</v>
      </c>
      <c r="X4" s="152" t="s">
        <v>120</v>
      </c>
      <c r="Y4" s="151" t="s">
        <v>12</v>
      </c>
      <c r="Z4" s="339"/>
      <c r="AA4" s="151" t="s">
        <v>12</v>
      </c>
      <c r="AB4" s="151" t="s">
        <v>292</v>
      </c>
      <c r="AC4" s="152" t="s">
        <v>119</v>
      </c>
      <c r="AD4" s="152" t="s">
        <v>120</v>
      </c>
      <c r="AE4" s="151" t="s">
        <v>12</v>
      </c>
      <c r="AF4" s="339"/>
    </row>
    <row r="5" spans="1:32" s="153" customFormat="1" ht="11.25" customHeight="1">
      <c r="A5" s="154">
        <v>1</v>
      </c>
      <c r="B5" s="154">
        <v>2</v>
      </c>
      <c r="C5" s="154">
        <v>3</v>
      </c>
      <c r="D5" s="154">
        <v>4</v>
      </c>
      <c r="E5" s="154">
        <v>5</v>
      </c>
      <c r="F5" s="154">
        <v>6</v>
      </c>
      <c r="G5" s="154">
        <v>7</v>
      </c>
      <c r="H5" s="154">
        <v>8</v>
      </c>
      <c r="I5" s="154">
        <v>9</v>
      </c>
      <c r="J5" s="154">
        <v>10</v>
      </c>
      <c r="K5" s="154">
        <v>11</v>
      </c>
      <c r="L5" s="154">
        <v>12</v>
      </c>
      <c r="M5" s="154">
        <v>13</v>
      </c>
      <c r="N5" s="154">
        <v>14</v>
      </c>
      <c r="O5" s="154">
        <v>15</v>
      </c>
      <c r="P5" s="154">
        <v>16</v>
      </c>
      <c r="Q5" s="154">
        <v>17</v>
      </c>
      <c r="R5" s="154">
        <v>18</v>
      </c>
      <c r="S5" s="154">
        <v>19</v>
      </c>
      <c r="T5" s="154">
        <v>20</v>
      </c>
      <c r="U5" s="154">
        <v>21</v>
      </c>
      <c r="V5" s="154">
        <v>22</v>
      </c>
      <c r="W5" s="154">
        <v>23</v>
      </c>
      <c r="X5" s="154">
        <v>24</v>
      </c>
      <c r="Y5" s="154">
        <v>25</v>
      </c>
      <c r="Z5" s="154">
        <v>26</v>
      </c>
      <c r="AA5" s="154">
        <v>27</v>
      </c>
      <c r="AB5" s="154">
        <v>28</v>
      </c>
      <c r="AC5" s="154">
        <v>29</v>
      </c>
      <c r="AD5" s="154">
        <v>30</v>
      </c>
      <c r="AE5" s="154">
        <v>31</v>
      </c>
      <c r="AF5" s="154">
        <v>32</v>
      </c>
    </row>
    <row r="6" spans="1:32" s="162" customFormat="1" ht="30.75" customHeight="1">
      <c r="A6" s="155">
        <v>1</v>
      </c>
      <c r="B6" s="156" t="s">
        <v>55</v>
      </c>
      <c r="C6" s="157">
        <v>2</v>
      </c>
      <c r="D6" s="158">
        <v>0</v>
      </c>
      <c r="E6" s="159">
        <v>0</v>
      </c>
      <c r="F6" s="159">
        <v>0</v>
      </c>
      <c r="G6" s="157">
        <f>E6+F6</f>
        <v>0</v>
      </c>
      <c r="H6" s="159" t="str">
        <f>IF(D6=0,"",ROUND(G6/D6,0))</f>
        <v/>
      </c>
      <c r="I6" s="157">
        <v>0</v>
      </c>
      <c r="J6" s="158">
        <v>0</v>
      </c>
      <c r="K6" s="159">
        <v>0</v>
      </c>
      <c r="L6" s="159">
        <v>0</v>
      </c>
      <c r="M6" s="157">
        <f>K6+L6</f>
        <v>0</v>
      </c>
      <c r="N6" s="159" t="str">
        <f>IF(J6=0,"",ROUND(M6/J6,0))</f>
        <v/>
      </c>
      <c r="O6" s="157">
        <v>1</v>
      </c>
      <c r="P6" s="158">
        <v>0</v>
      </c>
      <c r="Q6" s="159">
        <v>0</v>
      </c>
      <c r="R6" s="159">
        <v>0</v>
      </c>
      <c r="S6" s="157">
        <f>Q6+R6</f>
        <v>0</v>
      </c>
      <c r="T6" s="159" t="str">
        <f>IF(P6=0,"",ROUND(S6/P6,0))</f>
        <v/>
      </c>
      <c r="U6" s="157">
        <v>1</v>
      </c>
      <c r="V6" s="158">
        <v>1</v>
      </c>
      <c r="W6" s="159">
        <v>42</v>
      </c>
      <c r="X6" s="159">
        <v>75</v>
      </c>
      <c r="Y6" s="157">
        <f>W6+X6</f>
        <v>117</v>
      </c>
      <c r="Z6" s="159">
        <f>IF(V6=0,"",ROUND(Y6/V6,0))</f>
        <v>117</v>
      </c>
      <c r="AA6" s="160">
        <f>C6+I6+O6+U6</f>
        <v>4</v>
      </c>
      <c r="AB6" s="160">
        <f>D6+J6+P6+V6</f>
        <v>1</v>
      </c>
      <c r="AC6" s="157">
        <f>E6+K6+Q6+W6</f>
        <v>42</v>
      </c>
      <c r="AD6" s="157">
        <f>F6+L6+R6+X6</f>
        <v>75</v>
      </c>
      <c r="AE6" s="157">
        <f>AC6+AD6</f>
        <v>117</v>
      </c>
      <c r="AF6" s="161">
        <f>IF(AB6=0,"",ROUND(AE6/AB6,0))</f>
        <v>117</v>
      </c>
    </row>
    <row r="7" spans="1:32" s="162" customFormat="1" ht="21.75" customHeight="1">
      <c r="A7" s="155">
        <v>2</v>
      </c>
      <c r="B7" s="163" t="s">
        <v>15</v>
      </c>
      <c r="C7" s="157">
        <v>183</v>
      </c>
      <c r="D7" s="158">
        <v>74</v>
      </c>
      <c r="E7" s="159">
        <v>51093</v>
      </c>
      <c r="F7" s="159">
        <v>18314</v>
      </c>
      <c r="G7" s="157">
        <f t="shared" ref="G7:G40" si="0">E7+F7</f>
        <v>69407</v>
      </c>
      <c r="H7" s="159">
        <f t="shared" ref="H7:H41" si="1">IF(D7=0,"",ROUND(G7/D7,0))</f>
        <v>938</v>
      </c>
      <c r="I7" s="157">
        <v>41</v>
      </c>
      <c r="J7" s="158">
        <v>0</v>
      </c>
      <c r="K7" s="159">
        <v>0</v>
      </c>
      <c r="L7" s="159">
        <v>0</v>
      </c>
      <c r="M7" s="157">
        <f t="shared" ref="M7:M40" si="2">K7+L7</f>
        <v>0</v>
      </c>
      <c r="N7" s="159" t="str">
        <f t="shared" ref="N7:N41" si="3">IF(J7=0,"",ROUND(M7/J7,0))</f>
        <v/>
      </c>
      <c r="O7" s="157">
        <v>246</v>
      </c>
      <c r="P7" s="158">
        <v>174</v>
      </c>
      <c r="Q7" s="159">
        <v>1143</v>
      </c>
      <c r="R7" s="159">
        <v>22036</v>
      </c>
      <c r="S7" s="157">
        <f t="shared" ref="S7:S40" si="4">Q7+R7</f>
        <v>23179</v>
      </c>
      <c r="T7" s="159">
        <f t="shared" ref="T7:T41" si="5">IF(P7=0,"",ROUND(S7/P7,0))</f>
        <v>133</v>
      </c>
      <c r="U7" s="157">
        <v>129</v>
      </c>
      <c r="V7" s="158">
        <v>101</v>
      </c>
      <c r="W7" s="159">
        <v>3941</v>
      </c>
      <c r="X7" s="159">
        <v>8134</v>
      </c>
      <c r="Y7" s="157">
        <f t="shared" ref="Y7:Y40" si="6">W7+X7</f>
        <v>12075</v>
      </c>
      <c r="Z7" s="159">
        <f t="shared" ref="Z7:Z41" si="7">IF(V7=0,"",ROUND(Y7/V7,0))</f>
        <v>120</v>
      </c>
      <c r="AA7" s="160">
        <f t="shared" ref="AA7:AD40" si="8">C7+I7+O7+U7</f>
        <v>599</v>
      </c>
      <c r="AB7" s="160">
        <f t="shared" si="8"/>
        <v>349</v>
      </c>
      <c r="AC7" s="157">
        <f t="shared" si="8"/>
        <v>56177</v>
      </c>
      <c r="AD7" s="157">
        <f t="shared" si="8"/>
        <v>48484</v>
      </c>
      <c r="AE7" s="157">
        <f t="shared" ref="AE7:AE40" si="9">AC7+AD7</f>
        <v>104661</v>
      </c>
      <c r="AF7" s="161">
        <f t="shared" ref="AF7:AF41" si="10">IF(AB7=0,"",ROUND(AE7/AB7,0))</f>
        <v>300</v>
      </c>
    </row>
    <row r="8" spans="1:32" s="162" customFormat="1" ht="21.75" customHeight="1">
      <c r="A8" s="155">
        <v>3</v>
      </c>
      <c r="B8" s="163" t="s">
        <v>16</v>
      </c>
      <c r="C8" s="157">
        <v>3</v>
      </c>
      <c r="D8" s="158">
        <v>1</v>
      </c>
      <c r="E8" s="159">
        <v>377</v>
      </c>
      <c r="F8" s="159">
        <v>63</v>
      </c>
      <c r="G8" s="157">
        <f t="shared" si="0"/>
        <v>440</v>
      </c>
      <c r="H8" s="159">
        <f t="shared" si="1"/>
        <v>440</v>
      </c>
      <c r="I8" s="157">
        <v>0</v>
      </c>
      <c r="J8" s="158">
        <v>0</v>
      </c>
      <c r="K8" s="159">
        <v>0</v>
      </c>
      <c r="L8" s="159">
        <v>0</v>
      </c>
      <c r="M8" s="157">
        <f t="shared" si="2"/>
        <v>0</v>
      </c>
      <c r="N8" s="159" t="str">
        <f t="shared" si="3"/>
        <v/>
      </c>
      <c r="O8" s="157">
        <v>2</v>
      </c>
      <c r="P8" s="158">
        <v>0</v>
      </c>
      <c r="Q8" s="159">
        <v>0</v>
      </c>
      <c r="R8" s="159">
        <v>0</v>
      </c>
      <c r="S8" s="157">
        <f t="shared" si="4"/>
        <v>0</v>
      </c>
      <c r="T8" s="159" t="str">
        <f t="shared" si="5"/>
        <v/>
      </c>
      <c r="U8" s="157">
        <v>6</v>
      </c>
      <c r="V8" s="158">
        <v>6</v>
      </c>
      <c r="W8" s="159">
        <v>45</v>
      </c>
      <c r="X8" s="159">
        <v>43</v>
      </c>
      <c r="Y8" s="157">
        <f t="shared" si="6"/>
        <v>88</v>
      </c>
      <c r="Z8" s="159">
        <f t="shared" si="7"/>
        <v>15</v>
      </c>
      <c r="AA8" s="160">
        <f t="shared" si="8"/>
        <v>11</v>
      </c>
      <c r="AB8" s="160">
        <f t="shared" si="8"/>
        <v>7</v>
      </c>
      <c r="AC8" s="157">
        <f t="shared" si="8"/>
        <v>422</v>
      </c>
      <c r="AD8" s="157">
        <f t="shared" si="8"/>
        <v>106</v>
      </c>
      <c r="AE8" s="157">
        <f t="shared" si="9"/>
        <v>528</v>
      </c>
      <c r="AF8" s="161">
        <f t="shared" si="10"/>
        <v>75</v>
      </c>
    </row>
    <row r="9" spans="1:32" s="162" customFormat="1" ht="21.75" customHeight="1">
      <c r="A9" s="155">
        <v>4</v>
      </c>
      <c r="B9" s="163" t="s">
        <v>17</v>
      </c>
      <c r="C9" s="157">
        <v>20</v>
      </c>
      <c r="D9" s="158">
        <v>0</v>
      </c>
      <c r="E9" s="159">
        <v>0</v>
      </c>
      <c r="F9" s="159">
        <v>0</v>
      </c>
      <c r="G9" s="157">
        <f t="shared" si="0"/>
        <v>0</v>
      </c>
      <c r="H9" s="159" t="str">
        <f t="shared" si="1"/>
        <v/>
      </c>
      <c r="I9" s="157">
        <v>3</v>
      </c>
      <c r="J9" s="158">
        <v>0</v>
      </c>
      <c r="K9" s="159">
        <v>0</v>
      </c>
      <c r="L9" s="159">
        <v>0</v>
      </c>
      <c r="M9" s="157">
        <f t="shared" si="2"/>
        <v>0</v>
      </c>
      <c r="N9" s="159" t="str">
        <f t="shared" si="3"/>
        <v/>
      </c>
      <c r="O9" s="157">
        <v>17</v>
      </c>
      <c r="P9" s="158">
        <v>17</v>
      </c>
      <c r="Q9" s="159">
        <v>54</v>
      </c>
      <c r="R9" s="159">
        <v>1638</v>
      </c>
      <c r="S9" s="157">
        <f t="shared" si="4"/>
        <v>1692</v>
      </c>
      <c r="T9" s="159">
        <f t="shared" si="5"/>
        <v>100</v>
      </c>
      <c r="U9" s="157">
        <v>22</v>
      </c>
      <c r="V9" s="158">
        <v>13</v>
      </c>
      <c r="W9" s="159">
        <v>1657</v>
      </c>
      <c r="X9" s="159">
        <v>1311</v>
      </c>
      <c r="Y9" s="157">
        <f t="shared" si="6"/>
        <v>2968</v>
      </c>
      <c r="Z9" s="159">
        <f t="shared" si="7"/>
        <v>228</v>
      </c>
      <c r="AA9" s="160">
        <f t="shared" si="8"/>
        <v>62</v>
      </c>
      <c r="AB9" s="160">
        <f t="shared" si="8"/>
        <v>30</v>
      </c>
      <c r="AC9" s="157">
        <f t="shared" si="8"/>
        <v>1711</v>
      </c>
      <c r="AD9" s="157">
        <f t="shared" si="8"/>
        <v>2949</v>
      </c>
      <c r="AE9" s="157">
        <f t="shared" si="9"/>
        <v>4660</v>
      </c>
      <c r="AF9" s="161">
        <f t="shared" si="10"/>
        <v>155</v>
      </c>
    </row>
    <row r="10" spans="1:32" s="162" customFormat="1" ht="21.75" customHeight="1">
      <c r="A10" s="155">
        <v>5</v>
      </c>
      <c r="B10" s="163" t="s">
        <v>18</v>
      </c>
      <c r="C10" s="157">
        <v>19</v>
      </c>
      <c r="D10" s="158">
        <v>16</v>
      </c>
      <c r="E10" s="159">
        <v>9631</v>
      </c>
      <c r="F10" s="159">
        <v>902</v>
      </c>
      <c r="G10" s="157">
        <f t="shared" si="0"/>
        <v>10533</v>
      </c>
      <c r="H10" s="159">
        <f t="shared" si="1"/>
        <v>658</v>
      </c>
      <c r="I10" s="157">
        <v>3</v>
      </c>
      <c r="J10" s="158">
        <v>1</v>
      </c>
      <c r="K10" s="159">
        <v>49</v>
      </c>
      <c r="L10" s="159">
        <v>35</v>
      </c>
      <c r="M10" s="157">
        <f t="shared" si="2"/>
        <v>84</v>
      </c>
      <c r="N10" s="159">
        <f t="shared" si="3"/>
        <v>84</v>
      </c>
      <c r="O10" s="157">
        <v>11</v>
      </c>
      <c r="P10" s="158">
        <v>11</v>
      </c>
      <c r="Q10" s="159">
        <v>8</v>
      </c>
      <c r="R10" s="159">
        <v>1379</v>
      </c>
      <c r="S10" s="157">
        <f t="shared" si="4"/>
        <v>1387</v>
      </c>
      <c r="T10" s="159">
        <f t="shared" si="5"/>
        <v>126</v>
      </c>
      <c r="U10" s="157">
        <v>35</v>
      </c>
      <c r="V10" s="158">
        <v>35</v>
      </c>
      <c r="W10" s="159">
        <v>1405</v>
      </c>
      <c r="X10" s="159">
        <v>1052</v>
      </c>
      <c r="Y10" s="157">
        <f t="shared" si="6"/>
        <v>2457</v>
      </c>
      <c r="Z10" s="159">
        <f t="shared" si="7"/>
        <v>70</v>
      </c>
      <c r="AA10" s="160">
        <f t="shared" si="8"/>
        <v>68</v>
      </c>
      <c r="AB10" s="160">
        <f t="shared" si="8"/>
        <v>63</v>
      </c>
      <c r="AC10" s="157">
        <f t="shared" si="8"/>
        <v>11093</v>
      </c>
      <c r="AD10" s="157">
        <f t="shared" si="8"/>
        <v>3368</v>
      </c>
      <c r="AE10" s="157">
        <f t="shared" si="9"/>
        <v>14461</v>
      </c>
      <c r="AF10" s="161">
        <f t="shared" si="10"/>
        <v>230</v>
      </c>
    </row>
    <row r="11" spans="1:32" s="162" customFormat="1" ht="21.75" customHeight="1">
      <c r="A11" s="155">
        <v>6</v>
      </c>
      <c r="B11" s="163" t="s">
        <v>19</v>
      </c>
      <c r="C11" s="157">
        <v>1</v>
      </c>
      <c r="D11" s="158">
        <v>1</v>
      </c>
      <c r="E11" s="159">
        <v>0</v>
      </c>
      <c r="F11" s="159">
        <v>489</v>
      </c>
      <c r="G11" s="157">
        <f t="shared" si="0"/>
        <v>489</v>
      </c>
      <c r="H11" s="159">
        <f t="shared" si="1"/>
        <v>489</v>
      </c>
      <c r="I11" s="157">
        <v>1</v>
      </c>
      <c r="J11" s="158">
        <v>0</v>
      </c>
      <c r="K11" s="159">
        <v>0</v>
      </c>
      <c r="L11" s="159">
        <v>0</v>
      </c>
      <c r="M11" s="157">
        <f t="shared" si="2"/>
        <v>0</v>
      </c>
      <c r="N11" s="159" t="str">
        <f t="shared" si="3"/>
        <v/>
      </c>
      <c r="O11" s="157">
        <v>0</v>
      </c>
      <c r="P11" s="158">
        <v>0</v>
      </c>
      <c r="Q11" s="159">
        <v>0</v>
      </c>
      <c r="R11" s="159">
        <v>0</v>
      </c>
      <c r="S11" s="157">
        <f t="shared" si="4"/>
        <v>0</v>
      </c>
      <c r="T11" s="159" t="str">
        <f t="shared" si="5"/>
        <v/>
      </c>
      <c r="U11" s="157">
        <v>3</v>
      </c>
      <c r="V11" s="158">
        <v>1</v>
      </c>
      <c r="W11" s="159">
        <v>17</v>
      </c>
      <c r="X11" s="159">
        <v>76</v>
      </c>
      <c r="Y11" s="157">
        <f t="shared" si="6"/>
        <v>93</v>
      </c>
      <c r="Z11" s="159">
        <f t="shared" si="7"/>
        <v>93</v>
      </c>
      <c r="AA11" s="160">
        <f t="shared" si="8"/>
        <v>5</v>
      </c>
      <c r="AB11" s="160">
        <f t="shared" si="8"/>
        <v>2</v>
      </c>
      <c r="AC11" s="157">
        <f t="shared" si="8"/>
        <v>17</v>
      </c>
      <c r="AD11" s="157">
        <f t="shared" si="8"/>
        <v>565</v>
      </c>
      <c r="AE11" s="157">
        <f t="shared" si="9"/>
        <v>582</v>
      </c>
      <c r="AF11" s="161">
        <f t="shared" si="10"/>
        <v>291</v>
      </c>
    </row>
    <row r="12" spans="1:32" s="162" customFormat="1" ht="21.75" customHeight="1">
      <c r="A12" s="155">
        <v>7</v>
      </c>
      <c r="B12" s="163" t="s">
        <v>56</v>
      </c>
      <c r="C12" s="157">
        <v>25</v>
      </c>
      <c r="D12" s="158">
        <v>24</v>
      </c>
      <c r="E12" s="159">
        <v>6716</v>
      </c>
      <c r="F12" s="159">
        <v>2574</v>
      </c>
      <c r="G12" s="157">
        <f t="shared" si="0"/>
        <v>9290</v>
      </c>
      <c r="H12" s="159">
        <f t="shared" si="1"/>
        <v>387</v>
      </c>
      <c r="I12" s="157">
        <v>12</v>
      </c>
      <c r="J12" s="158">
        <v>9</v>
      </c>
      <c r="K12" s="159">
        <v>274</v>
      </c>
      <c r="L12" s="159">
        <v>107</v>
      </c>
      <c r="M12" s="157">
        <f t="shared" si="2"/>
        <v>381</v>
      </c>
      <c r="N12" s="159">
        <f t="shared" si="3"/>
        <v>42</v>
      </c>
      <c r="O12" s="157">
        <v>12</v>
      </c>
      <c r="P12" s="158">
        <v>0</v>
      </c>
      <c r="Q12" s="159">
        <v>0</v>
      </c>
      <c r="R12" s="159">
        <v>0</v>
      </c>
      <c r="S12" s="157">
        <f t="shared" si="4"/>
        <v>0</v>
      </c>
      <c r="T12" s="159" t="str">
        <f t="shared" si="5"/>
        <v/>
      </c>
      <c r="U12" s="157">
        <v>47</v>
      </c>
      <c r="V12" s="158">
        <v>33</v>
      </c>
      <c r="W12" s="159">
        <v>2929</v>
      </c>
      <c r="X12" s="159">
        <v>1639</v>
      </c>
      <c r="Y12" s="157">
        <f t="shared" si="6"/>
        <v>4568</v>
      </c>
      <c r="Z12" s="159">
        <f t="shared" si="7"/>
        <v>138</v>
      </c>
      <c r="AA12" s="160">
        <f t="shared" si="8"/>
        <v>96</v>
      </c>
      <c r="AB12" s="160">
        <f t="shared" si="8"/>
        <v>66</v>
      </c>
      <c r="AC12" s="157">
        <f t="shared" si="8"/>
        <v>9919</v>
      </c>
      <c r="AD12" s="157">
        <f t="shared" si="8"/>
        <v>4320</v>
      </c>
      <c r="AE12" s="157">
        <f t="shared" si="9"/>
        <v>14239</v>
      </c>
      <c r="AF12" s="161">
        <f t="shared" si="10"/>
        <v>216</v>
      </c>
    </row>
    <row r="13" spans="1:32" s="162" customFormat="1" ht="31.5" customHeight="1">
      <c r="A13" s="155">
        <v>8</v>
      </c>
      <c r="B13" s="156" t="s">
        <v>21</v>
      </c>
      <c r="C13" s="157">
        <v>1</v>
      </c>
      <c r="D13" s="158">
        <v>1</v>
      </c>
      <c r="E13" s="159">
        <v>509</v>
      </c>
      <c r="F13" s="159">
        <v>100</v>
      </c>
      <c r="G13" s="157">
        <f t="shared" si="0"/>
        <v>609</v>
      </c>
      <c r="H13" s="159">
        <f t="shared" si="1"/>
        <v>609</v>
      </c>
      <c r="I13" s="157">
        <v>0</v>
      </c>
      <c r="J13" s="158">
        <v>0</v>
      </c>
      <c r="K13" s="159">
        <v>0</v>
      </c>
      <c r="L13" s="159">
        <v>0</v>
      </c>
      <c r="M13" s="157">
        <f t="shared" si="2"/>
        <v>0</v>
      </c>
      <c r="N13" s="159" t="str">
        <f t="shared" si="3"/>
        <v/>
      </c>
      <c r="O13" s="157">
        <v>1</v>
      </c>
      <c r="P13" s="158">
        <v>1</v>
      </c>
      <c r="Q13" s="159">
        <v>0</v>
      </c>
      <c r="R13" s="159">
        <v>57</v>
      </c>
      <c r="S13" s="157">
        <f t="shared" si="4"/>
        <v>57</v>
      </c>
      <c r="T13" s="159">
        <f t="shared" si="5"/>
        <v>57</v>
      </c>
      <c r="U13" s="157">
        <v>0</v>
      </c>
      <c r="V13" s="158">
        <v>0</v>
      </c>
      <c r="W13" s="159">
        <v>0</v>
      </c>
      <c r="X13" s="159">
        <v>0</v>
      </c>
      <c r="Y13" s="157">
        <f t="shared" si="6"/>
        <v>0</v>
      </c>
      <c r="Z13" s="159" t="str">
        <f t="shared" si="7"/>
        <v/>
      </c>
      <c r="AA13" s="160">
        <f t="shared" si="8"/>
        <v>2</v>
      </c>
      <c r="AB13" s="160">
        <f t="shared" si="8"/>
        <v>2</v>
      </c>
      <c r="AC13" s="157">
        <f t="shared" si="8"/>
        <v>509</v>
      </c>
      <c r="AD13" s="157">
        <f t="shared" si="8"/>
        <v>157</v>
      </c>
      <c r="AE13" s="157">
        <f t="shared" si="9"/>
        <v>666</v>
      </c>
      <c r="AF13" s="161">
        <f t="shared" si="10"/>
        <v>333</v>
      </c>
    </row>
    <row r="14" spans="1:32" s="162" customFormat="1" ht="21.75" customHeight="1">
      <c r="A14" s="155">
        <v>9</v>
      </c>
      <c r="B14" s="163" t="s">
        <v>22</v>
      </c>
      <c r="C14" s="157">
        <v>2</v>
      </c>
      <c r="D14" s="158">
        <v>1</v>
      </c>
      <c r="E14" s="159">
        <v>531</v>
      </c>
      <c r="F14" s="159">
        <v>135</v>
      </c>
      <c r="G14" s="157">
        <f t="shared" si="0"/>
        <v>666</v>
      </c>
      <c r="H14" s="159">
        <f t="shared" si="1"/>
        <v>666</v>
      </c>
      <c r="I14" s="157">
        <v>0</v>
      </c>
      <c r="J14" s="158">
        <v>0</v>
      </c>
      <c r="K14" s="159">
        <v>0</v>
      </c>
      <c r="L14" s="159">
        <v>0</v>
      </c>
      <c r="M14" s="157">
        <f t="shared" si="2"/>
        <v>0</v>
      </c>
      <c r="N14" s="159" t="str">
        <f t="shared" si="3"/>
        <v/>
      </c>
      <c r="O14" s="157">
        <v>0</v>
      </c>
      <c r="P14" s="158">
        <v>0</v>
      </c>
      <c r="Q14" s="159">
        <v>0</v>
      </c>
      <c r="R14" s="159">
        <v>0</v>
      </c>
      <c r="S14" s="157">
        <f t="shared" si="4"/>
        <v>0</v>
      </c>
      <c r="T14" s="159" t="str">
        <f t="shared" si="5"/>
        <v/>
      </c>
      <c r="U14" s="157">
        <v>2</v>
      </c>
      <c r="V14" s="158">
        <v>1</v>
      </c>
      <c r="W14" s="159">
        <v>0</v>
      </c>
      <c r="X14" s="159">
        <v>83</v>
      </c>
      <c r="Y14" s="157">
        <f t="shared" si="6"/>
        <v>83</v>
      </c>
      <c r="Z14" s="159">
        <f t="shared" si="7"/>
        <v>83</v>
      </c>
      <c r="AA14" s="160">
        <f t="shared" si="8"/>
        <v>4</v>
      </c>
      <c r="AB14" s="160">
        <f t="shared" si="8"/>
        <v>2</v>
      </c>
      <c r="AC14" s="157">
        <f t="shared" si="8"/>
        <v>531</v>
      </c>
      <c r="AD14" s="157">
        <f t="shared" si="8"/>
        <v>218</v>
      </c>
      <c r="AE14" s="157">
        <f t="shared" si="9"/>
        <v>749</v>
      </c>
      <c r="AF14" s="161">
        <f t="shared" si="10"/>
        <v>375</v>
      </c>
    </row>
    <row r="15" spans="1:32" s="162" customFormat="1" ht="21.75" customHeight="1">
      <c r="A15" s="155">
        <v>10</v>
      </c>
      <c r="B15" s="163" t="s">
        <v>23</v>
      </c>
      <c r="C15" s="157">
        <v>42</v>
      </c>
      <c r="D15" s="158">
        <v>13</v>
      </c>
      <c r="E15" s="159">
        <v>11235</v>
      </c>
      <c r="F15" s="159">
        <v>2806</v>
      </c>
      <c r="G15" s="157">
        <f t="shared" si="0"/>
        <v>14041</v>
      </c>
      <c r="H15" s="159">
        <f t="shared" si="1"/>
        <v>1080</v>
      </c>
      <c r="I15" s="157">
        <v>38</v>
      </c>
      <c r="J15" s="158">
        <v>1</v>
      </c>
      <c r="K15" s="159">
        <v>142</v>
      </c>
      <c r="L15" s="159">
        <v>75</v>
      </c>
      <c r="M15" s="157">
        <f t="shared" si="2"/>
        <v>217</v>
      </c>
      <c r="N15" s="159">
        <f t="shared" si="3"/>
        <v>217</v>
      </c>
      <c r="O15" s="157">
        <v>15</v>
      </c>
      <c r="P15" s="158">
        <v>15</v>
      </c>
      <c r="Q15" s="159">
        <v>0</v>
      </c>
      <c r="R15" s="159">
        <v>2548</v>
      </c>
      <c r="S15" s="157">
        <f t="shared" si="4"/>
        <v>2548</v>
      </c>
      <c r="T15" s="159">
        <f t="shared" si="5"/>
        <v>170</v>
      </c>
      <c r="U15" s="157">
        <v>18</v>
      </c>
      <c r="V15" s="158">
        <v>2</v>
      </c>
      <c r="W15" s="159">
        <v>77</v>
      </c>
      <c r="X15" s="159">
        <v>430</v>
      </c>
      <c r="Y15" s="157">
        <f t="shared" si="6"/>
        <v>507</v>
      </c>
      <c r="Z15" s="159">
        <f t="shared" si="7"/>
        <v>254</v>
      </c>
      <c r="AA15" s="160">
        <f t="shared" si="8"/>
        <v>113</v>
      </c>
      <c r="AB15" s="160">
        <f t="shared" si="8"/>
        <v>31</v>
      </c>
      <c r="AC15" s="157">
        <f t="shared" si="8"/>
        <v>11454</v>
      </c>
      <c r="AD15" s="157">
        <f t="shared" si="8"/>
        <v>5859</v>
      </c>
      <c r="AE15" s="157">
        <f t="shared" si="9"/>
        <v>17313</v>
      </c>
      <c r="AF15" s="161">
        <f t="shared" si="10"/>
        <v>558</v>
      </c>
    </row>
    <row r="16" spans="1:32" s="162" customFormat="1" ht="21.75" customHeight="1">
      <c r="A16" s="155">
        <v>11</v>
      </c>
      <c r="B16" s="163" t="s">
        <v>24</v>
      </c>
      <c r="C16" s="157">
        <v>6</v>
      </c>
      <c r="D16" s="158">
        <v>4</v>
      </c>
      <c r="E16" s="159">
        <v>1878</v>
      </c>
      <c r="F16" s="159">
        <v>441</v>
      </c>
      <c r="G16" s="157">
        <f t="shared" si="0"/>
        <v>2319</v>
      </c>
      <c r="H16" s="159">
        <f t="shared" si="1"/>
        <v>580</v>
      </c>
      <c r="I16" s="157">
        <v>1</v>
      </c>
      <c r="J16" s="158">
        <v>0</v>
      </c>
      <c r="K16" s="159">
        <v>0</v>
      </c>
      <c r="L16" s="159">
        <v>0</v>
      </c>
      <c r="M16" s="157">
        <f t="shared" si="2"/>
        <v>0</v>
      </c>
      <c r="N16" s="159" t="str">
        <f t="shared" si="3"/>
        <v/>
      </c>
      <c r="O16" s="157">
        <v>2</v>
      </c>
      <c r="P16" s="158">
        <v>0</v>
      </c>
      <c r="Q16" s="159">
        <v>0</v>
      </c>
      <c r="R16" s="159">
        <v>0</v>
      </c>
      <c r="S16" s="157">
        <f t="shared" si="4"/>
        <v>0</v>
      </c>
      <c r="T16" s="159" t="str">
        <f t="shared" si="5"/>
        <v/>
      </c>
      <c r="U16" s="157">
        <v>1</v>
      </c>
      <c r="V16" s="158">
        <v>1</v>
      </c>
      <c r="W16" s="159">
        <v>22</v>
      </c>
      <c r="X16" s="159">
        <v>185</v>
      </c>
      <c r="Y16" s="157">
        <f t="shared" si="6"/>
        <v>207</v>
      </c>
      <c r="Z16" s="159">
        <f t="shared" si="7"/>
        <v>207</v>
      </c>
      <c r="AA16" s="160">
        <f t="shared" si="8"/>
        <v>10</v>
      </c>
      <c r="AB16" s="160">
        <f t="shared" si="8"/>
        <v>5</v>
      </c>
      <c r="AC16" s="157">
        <f t="shared" si="8"/>
        <v>1900</v>
      </c>
      <c r="AD16" s="157">
        <f t="shared" si="8"/>
        <v>626</v>
      </c>
      <c r="AE16" s="157">
        <f t="shared" si="9"/>
        <v>2526</v>
      </c>
      <c r="AF16" s="161">
        <f t="shared" si="10"/>
        <v>505</v>
      </c>
    </row>
    <row r="17" spans="1:32" s="162" customFormat="1" ht="21.75" customHeight="1">
      <c r="A17" s="155">
        <v>12</v>
      </c>
      <c r="B17" s="163" t="s">
        <v>25</v>
      </c>
      <c r="C17" s="157">
        <v>73</v>
      </c>
      <c r="D17" s="158">
        <v>26</v>
      </c>
      <c r="E17" s="159">
        <v>25943</v>
      </c>
      <c r="F17" s="159">
        <v>3919</v>
      </c>
      <c r="G17" s="157">
        <f t="shared" si="0"/>
        <v>29862</v>
      </c>
      <c r="H17" s="159">
        <f t="shared" si="1"/>
        <v>1149</v>
      </c>
      <c r="I17" s="157">
        <v>18</v>
      </c>
      <c r="J17" s="158">
        <v>2</v>
      </c>
      <c r="K17" s="159">
        <v>836</v>
      </c>
      <c r="L17" s="159">
        <v>230</v>
      </c>
      <c r="M17" s="157">
        <f t="shared" si="2"/>
        <v>1066</v>
      </c>
      <c r="N17" s="159">
        <f t="shared" si="3"/>
        <v>533</v>
      </c>
      <c r="O17" s="157">
        <v>45</v>
      </c>
      <c r="P17" s="158">
        <v>35</v>
      </c>
      <c r="Q17" s="159">
        <v>423</v>
      </c>
      <c r="R17" s="159">
        <v>3478</v>
      </c>
      <c r="S17" s="157">
        <f t="shared" si="4"/>
        <v>3901</v>
      </c>
      <c r="T17" s="159">
        <f t="shared" si="5"/>
        <v>111</v>
      </c>
      <c r="U17" s="157">
        <v>357</v>
      </c>
      <c r="V17" s="158">
        <v>288</v>
      </c>
      <c r="W17" s="159">
        <v>11679</v>
      </c>
      <c r="X17" s="159">
        <v>19742</v>
      </c>
      <c r="Y17" s="157">
        <f t="shared" si="6"/>
        <v>31421</v>
      </c>
      <c r="Z17" s="159">
        <f t="shared" si="7"/>
        <v>109</v>
      </c>
      <c r="AA17" s="160">
        <f t="shared" si="8"/>
        <v>493</v>
      </c>
      <c r="AB17" s="160">
        <f t="shared" si="8"/>
        <v>351</v>
      </c>
      <c r="AC17" s="157">
        <f t="shared" si="8"/>
        <v>38881</v>
      </c>
      <c r="AD17" s="157">
        <f t="shared" si="8"/>
        <v>27369</v>
      </c>
      <c r="AE17" s="157">
        <f t="shared" si="9"/>
        <v>66250</v>
      </c>
      <c r="AF17" s="161">
        <f t="shared" si="10"/>
        <v>189</v>
      </c>
    </row>
    <row r="18" spans="1:32" s="162" customFormat="1" ht="21.75" customHeight="1">
      <c r="A18" s="155">
        <v>13</v>
      </c>
      <c r="B18" s="163" t="s">
        <v>26</v>
      </c>
      <c r="C18" s="157">
        <v>197</v>
      </c>
      <c r="D18" s="158">
        <v>80</v>
      </c>
      <c r="E18" s="159">
        <v>59795</v>
      </c>
      <c r="F18" s="159">
        <v>7289</v>
      </c>
      <c r="G18" s="157">
        <f t="shared" si="0"/>
        <v>67084</v>
      </c>
      <c r="H18" s="159">
        <f t="shared" si="1"/>
        <v>839</v>
      </c>
      <c r="I18" s="157">
        <v>24</v>
      </c>
      <c r="J18" s="158">
        <v>3</v>
      </c>
      <c r="K18" s="159">
        <v>182</v>
      </c>
      <c r="L18" s="159">
        <v>34</v>
      </c>
      <c r="M18" s="157">
        <f t="shared" si="2"/>
        <v>216</v>
      </c>
      <c r="N18" s="159">
        <f t="shared" si="3"/>
        <v>72</v>
      </c>
      <c r="O18" s="157">
        <v>42</v>
      </c>
      <c r="P18" s="158">
        <v>0</v>
      </c>
      <c r="Q18" s="159">
        <v>0</v>
      </c>
      <c r="R18" s="159">
        <v>0</v>
      </c>
      <c r="S18" s="157">
        <f t="shared" si="4"/>
        <v>0</v>
      </c>
      <c r="T18" s="159" t="str">
        <f t="shared" si="5"/>
        <v/>
      </c>
      <c r="U18" s="157">
        <v>59</v>
      </c>
      <c r="V18" s="158">
        <v>11</v>
      </c>
      <c r="W18" s="159">
        <v>1835</v>
      </c>
      <c r="X18" s="159">
        <v>1790</v>
      </c>
      <c r="Y18" s="157">
        <f t="shared" si="6"/>
        <v>3625</v>
      </c>
      <c r="Z18" s="159">
        <f t="shared" si="7"/>
        <v>330</v>
      </c>
      <c r="AA18" s="160">
        <f t="shared" si="8"/>
        <v>322</v>
      </c>
      <c r="AB18" s="160">
        <f t="shared" si="8"/>
        <v>94</v>
      </c>
      <c r="AC18" s="157">
        <f t="shared" si="8"/>
        <v>61812</v>
      </c>
      <c r="AD18" s="157">
        <f t="shared" si="8"/>
        <v>9113</v>
      </c>
      <c r="AE18" s="157">
        <f t="shared" si="9"/>
        <v>70925</v>
      </c>
      <c r="AF18" s="161">
        <f t="shared" si="10"/>
        <v>755</v>
      </c>
    </row>
    <row r="19" spans="1:32" s="162" customFormat="1" ht="21.75" customHeight="1">
      <c r="A19" s="155">
        <v>14</v>
      </c>
      <c r="B19" s="163" t="s">
        <v>27</v>
      </c>
      <c r="C19" s="157">
        <v>34</v>
      </c>
      <c r="D19" s="158">
        <v>28</v>
      </c>
      <c r="E19" s="159">
        <v>8103</v>
      </c>
      <c r="F19" s="159">
        <v>2219</v>
      </c>
      <c r="G19" s="157">
        <f t="shared" si="0"/>
        <v>10322</v>
      </c>
      <c r="H19" s="159">
        <f t="shared" si="1"/>
        <v>369</v>
      </c>
      <c r="I19" s="157">
        <v>0</v>
      </c>
      <c r="J19" s="158">
        <v>0</v>
      </c>
      <c r="K19" s="159">
        <v>0</v>
      </c>
      <c r="L19" s="159">
        <v>0</v>
      </c>
      <c r="M19" s="157">
        <f t="shared" si="2"/>
        <v>0</v>
      </c>
      <c r="N19" s="159" t="str">
        <f t="shared" si="3"/>
        <v/>
      </c>
      <c r="O19" s="157">
        <v>24</v>
      </c>
      <c r="P19" s="158">
        <v>5</v>
      </c>
      <c r="Q19" s="159">
        <v>0</v>
      </c>
      <c r="R19" s="159">
        <v>654</v>
      </c>
      <c r="S19" s="157">
        <f t="shared" si="4"/>
        <v>654</v>
      </c>
      <c r="T19" s="159">
        <f t="shared" si="5"/>
        <v>131</v>
      </c>
      <c r="U19" s="157">
        <v>17</v>
      </c>
      <c r="V19" s="158">
        <v>16</v>
      </c>
      <c r="W19" s="159">
        <v>1019</v>
      </c>
      <c r="X19" s="159">
        <v>973</v>
      </c>
      <c r="Y19" s="157">
        <f t="shared" si="6"/>
        <v>1992</v>
      </c>
      <c r="Z19" s="159">
        <f t="shared" si="7"/>
        <v>125</v>
      </c>
      <c r="AA19" s="160">
        <f t="shared" si="8"/>
        <v>75</v>
      </c>
      <c r="AB19" s="160">
        <f t="shared" si="8"/>
        <v>49</v>
      </c>
      <c r="AC19" s="157">
        <f t="shared" si="8"/>
        <v>9122</v>
      </c>
      <c r="AD19" s="157">
        <f t="shared" si="8"/>
        <v>3846</v>
      </c>
      <c r="AE19" s="157">
        <f t="shared" si="9"/>
        <v>12968</v>
      </c>
      <c r="AF19" s="161">
        <f t="shared" si="10"/>
        <v>265</v>
      </c>
    </row>
    <row r="20" spans="1:32" s="162" customFormat="1" ht="30">
      <c r="A20" s="155">
        <v>15</v>
      </c>
      <c r="B20" s="156" t="s">
        <v>57</v>
      </c>
      <c r="C20" s="157">
        <v>17</v>
      </c>
      <c r="D20" s="158">
        <v>0</v>
      </c>
      <c r="E20" s="159">
        <v>0</v>
      </c>
      <c r="F20" s="159">
        <v>0</v>
      </c>
      <c r="G20" s="157">
        <f t="shared" si="0"/>
        <v>0</v>
      </c>
      <c r="H20" s="159" t="str">
        <f t="shared" si="1"/>
        <v/>
      </c>
      <c r="I20" s="157">
        <v>0</v>
      </c>
      <c r="J20" s="158">
        <v>0</v>
      </c>
      <c r="K20" s="159">
        <v>0</v>
      </c>
      <c r="L20" s="159">
        <v>0</v>
      </c>
      <c r="M20" s="157">
        <f t="shared" si="2"/>
        <v>0</v>
      </c>
      <c r="N20" s="159" t="str">
        <f t="shared" si="3"/>
        <v/>
      </c>
      <c r="O20" s="157">
        <v>6</v>
      </c>
      <c r="P20" s="158">
        <v>0</v>
      </c>
      <c r="Q20" s="159">
        <v>0</v>
      </c>
      <c r="R20" s="159">
        <v>0</v>
      </c>
      <c r="S20" s="157">
        <f t="shared" si="4"/>
        <v>0</v>
      </c>
      <c r="T20" s="159" t="str">
        <f t="shared" si="5"/>
        <v/>
      </c>
      <c r="U20" s="157">
        <v>23</v>
      </c>
      <c r="V20" s="158">
        <v>8</v>
      </c>
      <c r="W20" s="159">
        <v>142</v>
      </c>
      <c r="X20" s="159">
        <v>61</v>
      </c>
      <c r="Y20" s="157">
        <f t="shared" si="6"/>
        <v>203</v>
      </c>
      <c r="Z20" s="159">
        <f t="shared" si="7"/>
        <v>25</v>
      </c>
      <c r="AA20" s="160">
        <f t="shared" si="8"/>
        <v>46</v>
      </c>
      <c r="AB20" s="160">
        <f t="shared" si="8"/>
        <v>8</v>
      </c>
      <c r="AC20" s="157">
        <f t="shared" si="8"/>
        <v>142</v>
      </c>
      <c r="AD20" s="157">
        <f t="shared" si="8"/>
        <v>61</v>
      </c>
      <c r="AE20" s="157">
        <f t="shared" si="9"/>
        <v>203</v>
      </c>
      <c r="AF20" s="161">
        <f t="shared" si="10"/>
        <v>25</v>
      </c>
    </row>
    <row r="21" spans="1:32" s="162" customFormat="1" ht="21.75" customHeight="1">
      <c r="A21" s="155">
        <v>16</v>
      </c>
      <c r="B21" s="163" t="s">
        <v>29</v>
      </c>
      <c r="C21" s="157">
        <v>25</v>
      </c>
      <c r="D21" s="158">
        <v>0</v>
      </c>
      <c r="E21" s="159">
        <v>0</v>
      </c>
      <c r="F21" s="159">
        <v>0</v>
      </c>
      <c r="G21" s="157">
        <f t="shared" si="0"/>
        <v>0</v>
      </c>
      <c r="H21" s="159" t="str">
        <f t="shared" si="1"/>
        <v/>
      </c>
      <c r="I21" s="157">
        <v>8</v>
      </c>
      <c r="J21" s="158">
        <v>1</v>
      </c>
      <c r="K21" s="159">
        <v>44</v>
      </c>
      <c r="L21" s="159">
        <v>1</v>
      </c>
      <c r="M21" s="157">
        <f t="shared" si="2"/>
        <v>45</v>
      </c>
      <c r="N21" s="159">
        <f t="shared" si="3"/>
        <v>45</v>
      </c>
      <c r="O21" s="157">
        <v>18</v>
      </c>
      <c r="P21" s="158">
        <v>0</v>
      </c>
      <c r="Q21" s="159">
        <v>0</v>
      </c>
      <c r="R21" s="159">
        <v>0</v>
      </c>
      <c r="S21" s="157">
        <f t="shared" si="4"/>
        <v>0</v>
      </c>
      <c r="T21" s="159" t="str">
        <f t="shared" si="5"/>
        <v/>
      </c>
      <c r="U21" s="157">
        <v>5</v>
      </c>
      <c r="V21" s="158">
        <v>0</v>
      </c>
      <c r="W21" s="159">
        <v>0</v>
      </c>
      <c r="X21" s="159">
        <v>0</v>
      </c>
      <c r="Y21" s="157">
        <f t="shared" si="6"/>
        <v>0</v>
      </c>
      <c r="Z21" s="159" t="str">
        <f t="shared" si="7"/>
        <v/>
      </c>
      <c r="AA21" s="160">
        <f t="shared" si="8"/>
        <v>56</v>
      </c>
      <c r="AB21" s="160">
        <f t="shared" si="8"/>
        <v>1</v>
      </c>
      <c r="AC21" s="157">
        <f t="shared" si="8"/>
        <v>44</v>
      </c>
      <c r="AD21" s="157">
        <f t="shared" si="8"/>
        <v>1</v>
      </c>
      <c r="AE21" s="157">
        <f t="shared" si="9"/>
        <v>45</v>
      </c>
      <c r="AF21" s="161">
        <f t="shared" si="10"/>
        <v>45</v>
      </c>
    </row>
    <row r="22" spans="1:32" s="162" customFormat="1" ht="21.75" customHeight="1">
      <c r="A22" s="155">
        <v>17</v>
      </c>
      <c r="B22" s="163" t="s">
        <v>30</v>
      </c>
      <c r="C22" s="157">
        <v>281</v>
      </c>
      <c r="D22" s="158">
        <v>280</v>
      </c>
      <c r="E22" s="159">
        <v>111183</v>
      </c>
      <c r="F22" s="159">
        <v>33241</v>
      </c>
      <c r="G22" s="157">
        <f t="shared" si="0"/>
        <v>144424</v>
      </c>
      <c r="H22" s="159">
        <f t="shared" si="1"/>
        <v>516</v>
      </c>
      <c r="I22" s="157">
        <v>30</v>
      </c>
      <c r="J22" s="158">
        <v>9</v>
      </c>
      <c r="K22" s="159">
        <v>363</v>
      </c>
      <c r="L22" s="159">
        <v>406</v>
      </c>
      <c r="M22" s="157">
        <f t="shared" si="2"/>
        <v>769</v>
      </c>
      <c r="N22" s="159">
        <f t="shared" si="3"/>
        <v>85</v>
      </c>
      <c r="O22" s="157">
        <v>520</v>
      </c>
      <c r="P22" s="158">
        <v>340</v>
      </c>
      <c r="Q22" s="159">
        <v>11126</v>
      </c>
      <c r="R22" s="159">
        <v>30606</v>
      </c>
      <c r="S22" s="157">
        <f t="shared" si="4"/>
        <v>41732</v>
      </c>
      <c r="T22" s="159">
        <f t="shared" si="5"/>
        <v>123</v>
      </c>
      <c r="U22" s="157">
        <v>1091</v>
      </c>
      <c r="V22" s="158">
        <v>793</v>
      </c>
      <c r="W22" s="159">
        <v>18113</v>
      </c>
      <c r="X22" s="159">
        <v>40020</v>
      </c>
      <c r="Y22" s="157">
        <f t="shared" si="6"/>
        <v>58133</v>
      </c>
      <c r="Z22" s="159">
        <f t="shared" si="7"/>
        <v>73</v>
      </c>
      <c r="AA22" s="160">
        <f t="shared" si="8"/>
        <v>1922</v>
      </c>
      <c r="AB22" s="160">
        <f t="shared" si="8"/>
        <v>1422</v>
      </c>
      <c r="AC22" s="157">
        <f t="shared" si="8"/>
        <v>140785</v>
      </c>
      <c r="AD22" s="157">
        <f t="shared" si="8"/>
        <v>104273</v>
      </c>
      <c r="AE22" s="157">
        <f t="shared" si="9"/>
        <v>245058</v>
      </c>
      <c r="AF22" s="161">
        <f t="shared" si="10"/>
        <v>172</v>
      </c>
    </row>
    <row r="23" spans="1:32" s="162" customFormat="1" ht="21.75" customHeight="1">
      <c r="A23" s="155">
        <v>18</v>
      </c>
      <c r="B23" s="163" t="s">
        <v>31</v>
      </c>
      <c r="C23" s="157">
        <v>74</v>
      </c>
      <c r="D23" s="158">
        <v>55</v>
      </c>
      <c r="E23" s="159">
        <v>22010</v>
      </c>
      <c r="F23" s="159">
        <v>12101</v>
      </c>
      <c r="G23" s="157">
        <f t="shared" si="0"/>
        <v>34111</v>
      </c>
      <c r="H23" s="159">
        <f t="shared" si="1"/>
        <v>620</v>
      </c>
      <c r="I23" s="157">
        <v>14</v>
      </c>
      <c r="J23" s="158">
        <v>1</v>
      </c>
      <c r="K23" s="159">
        <v>632</v>
      </c>
      <c r="L23" s="159">
        <v>0</v>
      </c>
      <c r="M23" s="157">
        <f t="shared" si="2"/>
        <v>632</v>
      </c>
      <c r="N23" s="159">
        <f t="shared" si="3"/>
        <v>632</v>
      </c>
      <c r="O23" s="157">
        <v>230</v>
      </c>
      <c r="P23" s="158">
        <v>189</v>
      </c>
      <c r="Q23" s="159">
        <v>731</v>
      </c>
      <c r="R23" s="159">
        <v>17557</v>
      </c>
      <c r="S23" s="157">
        <f t="shared" si="4"/>
        <v>18288</v>
      </c>
      <c r="T23" s="159">
        <f t="shared" si="5"/>
        <v>97</v>
      </c>
      <c r="U23" s="157">
        <v>272</v>
      </c>
      <c r="V23" s="158">
        <v>128</v>
      </c>
      <c r="W23" s="159">
        <v>665</v>
      </c>
      <c r="X23" s="159">
        <v>8514</v>
      </c>
      <c r="Y23" s="157">
        <f t="shared" si="6"/>
        <v>9179</v>
      </c>
      <c r="Z23" s="159">
        <f t="shared" si="7"/>
        <v>72</v>
      </c>
      <c r="AA23" s="160">
        <f t="shared" si="8"/>
        <v>590</v>
      </c>
      <c r="AB23" s="160">
        <f t="shared" si="8"/>
        <v>373</v>
      </c>
      <c r="AC23" s="157">
        <f t="shared" si="8"/>
        <v>24038</v>
      </c>
      <c r="AD23" s="157">
        <f t="shared" si="8"/>
        <v>38172</v>
      </c>
      <c r="AE23" s="157">
        <f t="shared" si="9"/>
        <v>62210</v>
      </c>
      <c r="AF23" s="161">
        <f t="shared" si="10"/>
        <v>167</v>
      </c>
    </row>
    <row r="24" spans="1:32" s="162" customFormat="1" ht="21.75" customHeight="1">
      <c r="A24" s="155">
        <v>19</v>
      </c>
      <c r="B24" s="163" t="s">
        <v>32</v>
      </c>
      <c r="C24" s="157">
        <v>0</v>
      </c>
      <c r="D24" s="158">
        <v>0</v>
      </c>
      <c r="E24" s="159">
        <v>0</v>
      </c>
      <c r="F24" s="159">
        <v>0</v>
      </c>
      <c r="G24" s="157">
        <f t="shared" si="0"/>
        <v>0</v>
      </c>
      <c r="H24" s="159" t="str">
        <f t="shared" si="1"/>
        <v/>
      </c>
      <c r="I24" s="157">
        <v>0</v>
      </c>
      <c r="J24" s="158">
        <v>0</v>
      </c>
      <c r="K24" s="159">
        <v>0</v>
      </c>
      <c r="L24" s="159">
        <v>0</v>
      </c>
      <c r="M24" s="157">
        <f t="shared" si="2"/>
        <v>0</v>
      </c>
      <c r="N24" s="159" t="str">
        <f t="shared" si="3"/>
        <v/>
      </c>
      <c r="O24" s="157">
        <v>0</v>
      </c>
      <c r="P24" s="158">
        <v>0</v>
      </c>
      <c r="Q24" s="159">
        <v>0</v>
      </c>
      <c r="R24" s="159">
        <v>0</v>
      </c>
      <c r="S24" s="157">
        <f t="shared" si="4"/>
        <v>0</v>
      </c>
      <c r="T24" s="159" t="str">
        <f t="shared" si="5"/>
        <v/>
      </c>
      <c r="U24" s="157">
        <v>0</v>
      </c>
      <c r="V24" s="158">
        <v>0</v>
      </c>
      <c r="W24" s="159">
        <v>0</v>
      </c>
      <c r="X24" s="159">
        <v>0</v>
      </c>
      <c r="Y24" s="157">
        <f t="shared" si="6"/>
        <v>0</v>
      </c>
      <c r="Z24" s="159" t="str">
        <f t="shared" si="7"/>
        <v/>
      </c>
      <c r="AA24" s="160">
        <f t="shared" si="8"/>
        <v>0</v>
      </c>
      <c r="AB24" s="160">
        <f t="shared" si="8"/>
        <v>0</v>
      </c>
      <c r="AC24" s="157">
        <f t="shared" si="8"/>
        <v>0</v>
      </c>
      <c r="AD24" s="157">
        <f t="shared" si="8"/>
        <v>0</v>
      </c>
      <c r="AE24" s="157">
        <f t="shared" si="9"/>
        <v>0</v>
      </c>
      <c r="AF24" s="161" t="str">
        <f t="shared" si="10"/>
        <v/>
      </c>
    </row>
    <row r="25" spans="1:32" s="162" customFormat="1" ht="21.75" customHeight="1">
      <c r="A25" s="155">
        <v>20</v>
      </c>
      <c r="B25" s="163" t="s">
        <v>33</v>
      </c>
      <c r="C25" s="157">
        <v>99</v>
      </c>
      <c r="D25" s="158">
        <v>0</v>
      </c>
      <c r="E25" s="159">
        <v>0</v>
      </c>
      <c r="F25" s="159">
        <v>0</v>
      </c>
      <c r="G25" s="157">
        <f t="shared" si="0"/>
        <v>0</v>
      </c>
      <c r="H25" s="159" t="str">
        <f t="shared" si="1"/>
        <v/>
      </c>
      <c r="I25" s="157">
        <v>24</v>
      </c>
      <c r="J25" s="158">
        <v>1</v>
      </c>
      <c r="K25" s="159">
        <v>674</v>
      </c>
      <c r="L25" s="159">
        <v>77</v>
      </c>
      <c r="M25" s="157">
        <f t="shared" si="2"/>
        <v>751</v>
      </c>
      <c r="N25" s="159">
        <f t="shared" si="3"/>
        <v>751</v>
      </c>
      <c r="O25" s="157">
        <v>91</v>
      </c>
      <c r="P25" s="158">
        <v>21</v>
      </c>
      <c r="Q25" s="159">
        <v>1886</v>
      </c>
      <c r="R25" s="159">
        <v>2366</v>
      </c>
      <c r="S25" s="157">
        <f t="shared" si="4"/>
        <v>4252</v>
      </c>
      <c r="T25" s="159">
        <f t="shared" si="5"/>
        <v>202</v>
      </c>
      <c r="U25" s="157">
        <v>170</v>
      </c>
      <c r="V25" s="158">
        <v>1</v>
      </c>
      <c r="W25" s="159">
        <v>294</v>
      </c>
      <c r="X25" s="159">
        <v>286</v>
      </c>
      <c r="Y25" s="157">
        <f t="shared" si="6"/>
        <v>580</v>
      </c>
      <c r="Z25" s="159">
        <f t="shared" si="7"/>
        <v>580</v>
      </c>
      <c r="AA25" s="160">
        <f t="shared" si="8"/>
        <v>384</v>
      </c>
      <c r="AB25" s="160">
        <f t="shared" si="8"/>
        <v>23</v>
      </c>
      <c r="AC25" s="157">
        <f t="shared" si="8"/>
        <v>2854</v>
      </c>
      <c r="AD25" s="157">
        <f t="shared" si="8"/>
        <v>2729</v>
      </c>
      <c r="AE25" s="157">
        <f t="shared" si="9"/>
        <v>5583</v>
      </c>
      <c r="AF25" s="161">
        <f t="shared" si="10"/>
        <v>243</v>
      </c>
    </row>
    <row r="26" spans="1:32" s="162" customFormat="1" ht="21.75" customHeight="1">
      <c r="A26" s="155">
        <v>21</v>
      </c>
      <c r="B26" s="163" t="s">
        <v>34</v>
      </c>
      <c r="C26" s="157">
        <v>1160</v>
      </c>
      <c r="D26" s="158">
        <v>541</v>
      </c>
      <c r="E26" s="159">
        <v>158571</v>
      </c>
      <c r="F26" s="159">
        <v>56115</v>
      </c>
      <c r="G26" s="157">
        <f t="shared" si="0"/>
        <v>214686</v>
      </c>
      <c r="H26" s="159">
        <f t="shared" si="1"/>
        <v>397</v>
      </c>
      <c r="I26" s="157">
        <v>82</v>
      </c>
      <c r="J26" s="158">
        <v>25</v>
      </c>
      <c r="K26" s="159">
        <v>3593</v>
      </c>
      <c r="L26" s="159">
        <v>1857</v>
      </c>
      <c r="M26" s="157">
        <f t="shared" si="2"/>
        <v>5450</v>
      </c>
      <c r="N26" s="159">
        <f t="shared" si="3"/>
        <v>218</v>
      </c>
      <c r="O26" s="157">
        <v>116</v>
      </c>
      <c r="P26" s="158">
        <v>12</v>
      </c>
      <c r="Q26" s="159">
        <v>37</v>
      </c>
      <c r="R26" s="159">
        <v>1111</v>
      </c>
      <c r="S26" s="157">
        <f t="shared" si="4"/>
        <v>1148</v>
      </c>
      <c r="T26" s="159">
        <f t="shared" si="5"/>
        <v>96</v>
      </c>
      <c r="U26" s="157">
        <v>1282</v>
      </c>
      <c r="V26" s="158">
        <v>858</v>
      </c>
      <c r="W26" s="159">
        <v>42844</v>
      </c>
      <c r="X26" s="159">
        <v>62828</v>
      </c>
      <c r="Y26" s="157">
        <f t="shared" si="6"/>
        <v>105672</v>
      </c>
      <c r="Z26" s="159">
        <f t="shared" si="7"/>
        <v>123</v>
      </c>
      <c r="AA26" s="160">
        <f t="shared" si="8"/>
        <v>2640</v>
      </c>
      <c r="AB26" s="160">
        <f t="shared" si="8"/>
        <v>1436</v>
      </c>
      <c r="AC26" s="157">
        <f t="shared" si="8"/>
        <v>205045</v>
      </c>
      <c r="AD26" s="157">
        <f t="shared" si="8"/>
        <v>121911</v>
      </c>
      <c r="AE26" s="157">
        <f t="shared" si="9"/>
        <v>326956</v>
      </c>
      <c r="AF26" s="161">
        <f t="shared" si="10"/>
        <v>228</v>
      </c>
    </row>
    <row r="27" spans="1:32" s="162" customFormat="1" ht="21.75" customHeight="1">
      <c r="A27" s="155">
        <v>22</v>
      </c>
      <c r="B27" s="163" t="s">
        <v>35</v>
      </c>
      <c r="C27" s="157">
        <v>3</v>
      </c>
      <c r="D27" s="158">
        <v>0</v>
      </c>
      <c r="E27" s="159">
        <v>0</v>
      </c>
      <c r="F27" s="159">
        <v>0</v>
      </c>
      <c r="G27" s="157">
        <f t="shared" si="0"/>
        <v>0</v>
      </c>
      <c r="H27" s="159" t="str">
        <f t="shared" si="1"/>
        <v/>
      </c>
      <c r="I27" s="157">
        <v>0</v>
      </c>
      <c r="J27" s="158">
        <v>0</v>
      </c>
      <c r="K27" s="159">
        <v>0</v>
      </c>
      <c r="L27" s="159">
        <v>0</v>
      </c>
      <c r="M27" s="157">
        <f t="shared" si="2"/>
        <v>0</v>
      </c>
      <c r="N27" s="159" t="str">
        <f t="shared" si="3"/>
        <v/>
      </c>
      <c r="O27" s="157">
        <v>6</v>
      </c>
      <c r="P27" s="158">
        <v>0</v>
      </c>
      <c r="Q27" s="159">
        <v>0</v>
      </c>
      <c r="R27" s="159">
        <v>0</v>
      </c>
      <c r="S27" s="157">
        <f t="shared" si="4"/>
        <v>0</v>
      </c>
      <c r="T27" s="159" t="str">
        <f t="shared" si="5"/>
        <v/>
      </c>
      <c r="U27" s="157">
        <v>8</v>
      </c>
      <c r="V27" s="158">
        <v>0</v>
      </c>
      <c r="W27" s="159">
        <v>0</v>
      </c>
      <c r="X27" s="159">
        <v>0</v>
      </c>
      <c r="Y27" s="157">
        <f t="shared" si="6"/>
        <v>0</v>
      </c>
      <c r="Z27" s="159" t="str">
        <f t="shared" si="7"/>
        <v/>
      </c>
      <c r="AA27" s="160">
        <f t="shared" si="8"/>
        <v>17</v>
      </c>
      <c r="AB27" s="160">
        <f t="shared" si="8"/>
        <v>0</v>
      </c>
      <c r="AC27" s="157">
        <f t="shared" si="8"/>
        <v>0</v>
      </c>
      <c r="AD27" s="157">
        <f t="shared" si="8"/>
        <v>0</v>
      </c>
      <c r="AE27" s="157">
        <f t="shared" si="9"/>
        <v>0</v>
      </c>
      <c r="AF27" s="161" t="str">
        <f t="shared" si="10"/>
        <v/>
      </c>
    </row>
    <row r="28" spans="1:32" s="162" customFormat="1" ht="21.75" customHeight="1">
      <c r="A28" s="155">
        <v>23</v>
      </c>
      <c r="B28" s="163" t="s">
        <v>36</v>
      </c>
      <c r="C28" s="157">
        <v>2</v>
      </c>
      <c r="D28" s="158">
        <v>2</v>
      </c>
      <c r="E28" s="159">
        <v>554</v>
      </c>
      <c r="F28" s="159">
        <v>176</v>
      </c>
      <c r="G28" s="157">
        <f t="shared" si="0"/>
        <v>730</v>
      </c>
      <c r="H28" s="159">
        <f t="shared" si="1"/>
        <v>365</v>
      </c>
      <c r="I28" s="157">
        <v>1</v>
      </c>
      <c r="J28" s="158">
        <v>1</v>
      </c>
      <c r="K28" s="159">
        <v>54</v>
      </c>
      <c r="L28" s="159">
        <v>10</v>
      </c>
      <c r="M28" s="157">
        <f t="shared" si="2"/>
        <v>64</v>
      </c>
      <c r="N28" s="159">
        <f t="shared" si="3"/>
        <v>64</v>
      </c>
      <c r="O28" s="157">
        <v>7</v>
      </c>
      <c r="P28" s="158">
        <v>6</v>
      </c>
      <c r="Q28" s="159">
        <v>20</v>
      </c>
      <c r="R28" s="159">
        <v>881</v>
      </c>
      <c r="S28" s="157">
        <f t="shared" si="4"/>
        <v>901</v>
      </c>
      <c r="T28" s="159">
        <f t="shared" si="5"/>
        <v>150</v>
      </c>
      <c r="U28" s="157">
        <v>10</v>
      </c>
      <c r="V28" s="158">
        <v>0</v>
      </c>
      <c r="W28" s="159">
        <v>0</v>
      </c>
      <c r="X28" s="159">
        <v>0</v>
      </c>
      <c r="Y28" s="157">
        <f t="shared" si="6"/>
        <v>0</v>
      </c>
      <c r="Z28" s="159" t="str">
        <f t="shared" si="7"/>
        <v/>
      </c>
      <c r="AA28" s="160">
        <f t="shared" si="8"/>
        <v>20</v>
      </c>
      <c r="AB28" s="160">
        <f t="shared" si="8"/>
        <v>9</v>
      </c>
      <c r="AC28" s="157">
        <f t="shared" si="8"/>
        <v>628</v>
      </c>
      <c r="AD28" s="157">
        <f t="shared" si="8"/>
        <v>1067</v>
      </c>
      <c r="AE28" s="157">
        <f t="shared" si="9"/>
        <v>1695</v>
      </c>
      <c r="AF28" s="161">
        <f t="shared" si="10"/>
        <v>188</v>
      </c>
    </row>
    <row r="29" spans="1:32" s="162" customFormat="1" ht="21.75" customHeight="1">
      <c r="A29" s="155">
        <v>24</v>
      </c>
      <c r="B29" s="163" t="s">
        <v>37</v>
      </c>
      <c r="C29" s="157">
        <v>2</v>
      </c>
      <c r="D29" s="158">
        <v>2</v>
      </c>
      <c r="E29" s="159">
        <v>213</v>
      </c>
      <c r="F29" s="159">
        <v>286</v>
      </c>
      <c r="G29" s="157">
        <f t="shared" si="0"/>
        <v>499</v>
      </c>
      <c r="H29" s="159">
        <f t="shared" si="1"/>
        <v>250</v>
      </c>
      <c r="I29" s="157">
        <v>0</v>
      </c>
      <c r="J29" s="158">
        <v>0</v>
      </c>
      <c r="K29" s="159">
        <v>0</v>
      </c>
      <c r="L29" s="159">
        <v>0</v>
      </c>
      <c r="M29" s="157">
        <f t="shared" si="2"/>
        <v>0</v>
      </c>
      <c r="N29" s="159" t="str">
        <f t="shared" si="3"/>
        <v/>
      </c>
      <c r="O29" s="157">
        <v>4</v>
      </c>
      <c r="P29" s="158">
        <v>4</v>
      </c>
      <c r="Q29" s="159">
        <v>11</v>
      </c>
      <c r="R29" s="159">
        <v>387</v>
      </c>
      <c r="S29" s="157">
        <f t="shared" si="4"/>
        <v>398</v>
      </c>
      <c r="T29" s="159">
        <f t="shared" si="5"/>
        <v>100</v>
      </c>
      <c r="U29" s="157">
        <v>3</v>
      </c>
      <c r="V29" s="158">
        <v>3</v>
      </c>
      <c r="W29" s="159">
        <v>122</v>
      </c>
      <c r="X29" s="159">
        <v>279</v>
      </c>
      <c r="Y29" s="157">
        <f t="shared" si="6"/>
        <v>401</v>
      </c>
      <c r="Z29" s="159">
        <f t="shared" si="7"/>
        <v>134</v>
      </c>
      <c r="AA29" s="160">
        <f t="shared" si="8"/>
        <v>9</v>
      </c>
      <c r="AB29" s="160">
        <f t="shared" si="8"/>
        <v>9</v>
      </c>
      <c r="AC29" s="157">
        <f t="shared" si="8"/>
        <v>346</v>
      </c>
      <c r="AD29" s="157">
        <f t="shared" si="8"/>
        <v>952</v>
      </c>
      <c r="AE29" s="157">
        <f t="shared" si="9"/>
        <v>1298</v>
      </c>
      <c r="AF29" s="161">
        <f t="shared" si="10"/>
        <v>144</v>
      </c>
    </row>
    <row r="30" spans="1:32" s="162" customFormat="1" ht="21.75" customHeight="1">
      <c r="A30" s="155">
        <v>25</v>
      </c>
      <c r="B30" s="163" t="s">
        <v>38</v>
      </c>
      <c r="C30" s="157">
        <v>4</v>
      </c>
      <c r="D30" s="158">
        <v>1</v>
      </c>
      <c r="E30" s="159">
        <v>305</v>
      </c>
      <c r="F30" s="159">
        <v>84</v>
      </c>
      <c r="G30" s="157">
        <f t="shared" si="0"/>
        <v>389</v>
      </c>
      <c r="H30" s="159">
        <f t="shared" si="1"/>
        <v>389</v>
      </c>
      <c r="I30" s="157">
        <v>0</v>
      </c>
      <c r="J30" s="158">
        <v>0</v>
      </c>
      <c r="K30" s="159">
        <v>0</v>
      </c>
      <c r="L30" s="159">
        <v>0</v>
      </c>
      <c r="M30" s="157">
        <f t="shared" si="2"/>
        <v>0</v>
      </c>
      <c r="N30" s="159" t="str">
        <f t="shared" si="3"/>
        <v/>
      </c>
      <c r="O30" s="157">
        <v>1</v>
      </c>
      <c r="P30" s="158">
        <v>0</v>
      </c>
      <c r="Q30" s="159">
        <v>0</v>
      </c>
      <c r="R30" s="159">
        <v>0</v>
      </c>
      <c r="S30" s="157">
        <f t="shared" si="4"/>
        <v>0</v>
      </c>
      <c r="T30" s="159" t="str">
        <f t="shared" si="5"/>
        <v/>
      </c>
      <c r="U30" s="157">
        <v>4</v>
      </c>
      <c r="V30" s="158">
        <v>3</v>
      </c>
      <c r="W30" s="159">
        <v>178</v>
      </c>
      <c r="X30" s="159">
        <v>39</v>
      </c>
      <c r="Y30" s="157">
        <f t="shared" si="6"/>
        <v>217</v>
      </c>
      <c r="Z30" s="159">
        <f t="shared" si="7"/>
        <v>72</v>
      </c>
      <c r="AA30" s="160">
        <f t="shared" si="8"/>
        <v>9</v>
      </c>
      <c r="AB30" s="160">
        <f t="shared" si="8"/>
        <v>4</v>
      </c>
      <c r="AC30" s="157">
        <f t="shared" si="8"/>
        <v>483</v>
      </c>
      <c r="AD30" s="157">
        <f t="shared" si="8"/>
        <v>123</v>
      </c>
      <c r="AE30" s="157">
        <f t="shared" si="9"/>
        <v>606</v>
      </c>
      <c r="AF30" s="161">
        <f t="shared" si="10"/>
        <v>152</v>
      </c>
    </row>
    <row r="31" spans="1:32" s="162" customFormat="1" ht="21.75" customHeight="1">
      <c r="A31" s="155">
        <v>26</v>
      </c>
      <c r="B31" s="163" t="s">
        <v>39</v>
      </c>
      <c r="C31" s="157">
        <v>122</v>
      </c>
      <c r="D31" s="158">
        <v>76</v>
      </c>
      <c r="E31" s="159">
        <v>61890</v>
      </c>
      <c r="F31" s="159">
        <v>10790</v>
      </c>
      <c r="G31" s="157">
        <f t="shared" si="0"/>
        <v>72680</v>
      </c>
      <c r="H31" s="159">
        <f t="shared" si="1"/>
        <v>956</v>
      </c>
      <c r="I31" s="157">
        <v>8</v>
      </c>
      <c r="J31" s="158">
        <v>0</v>
      </c>
      <c r="K31" s="159">
        <v>0</v>
      </c>
      <c r="L31" s="159">
        <v>0</v>
      </c>
      <c r="M31" s="157">
        <f t="shared" si="2"/>
        <v>0</v>
      </c>
      <c r="N31" s="159" t="str">
        <f t="shared" si="3"/>
        <v/>
      </c>
      <c r="O31" s="157">
        <v>40</v>
      </c>
      <c r="P31" s="158">
        <v>5</v>
      </c>
      <c r="Q31" s="159">
        <v>58</v>
      </c>
      <c r="R31" s="159">
        <v>685</v>
      </c>
      <c r="S31" s="157">
        <f t="shared" si="4"/>
        <v>743</v>
      </c>
      <c r="T31" s="159">
        <f t="shared" si="5"/>
        <v>149</v>
      </c>
      <c r="U31" s="157">
        <v>85</v>
      </c>
      <c r="V31" s="158">
        <v>63</v>
      </c>
      <c r="W31" s="159">
        <v>7220</v>
      </c>
      <c r="X31" s="159">
        <v>4998</v>
      </c>
      <c r="Y31" s="157">
        <f t="shared" si="6"/>
        <v>12218</v>
      </c>
      <c r="Z31" s="159">
        <f t="shared" si="7"/>
        <v>194</v>
      </c>
      <c r="AA31" s="160">
        <f t="shared" si="8"/>
        <v>255</v>
      </c>
      <c r="AB31" s="160">
        <f t="shared" si="8"/>
        <v>144</v>
      </c>
      <c r="AC31" s="157">
        <f t="shared" si="8"/>
        <v>69168</v>
      </c>
      <c r="AD31" s="157">
        <f t="shared" si="8"/>
        <v>16473</v>
      </c>
      <c r="AE31" s="157">
        <f t="shared" si="9"/>
        <v>85641</v>
      </c>
      <c r="AF31" s="161">
        <f t="shared" si="10"/>
        <v>595</v>
      </c>
    </row>
    <row r="32" spans="1:32" s="162" customFormat="1" ht="21.75" customHeight="1">
      <c r="A32" s="155">
        <v>27</v>
      </c>
      <c r="B32" s="163" t="s">
        <v>40</v>
      </c>
      <c r="C32" s="157">
        <v>10</v>
      </c>
      <c r="D32" s="158">
        <v>8</v>
      </c>
      <c r="E32" s="159">
        <v>3334</v>
      </c>
      <c r="F32" s="159">
        <v>1277</v>
      </c>
      <c r="G32" s="157">
        <f t="shared" si="0"/>
        <v>4611</v>
      </c>
      <c r="H32" s="159">
        <f t="shared" si="1"/>
        <v>576</v>
      </c>
      <c r="I32" s="157">
        <v>0</v>
      </c>
      <c r="J32" s="158">
        <v>0</v>
      </c>
      <c r="K32" s="159">
        <v>0</v>
      </c>
      <c r="L32" s="159">
        <v>0</v>
      </c>
      <c r="M32" s="157">
        <f t="shared" si="2"/>
        <v>0</v>
      </c>
      <c r="N32" s="159" t="str">
        <f t="shared" si="3"/>
        <v/>
      </c>
      <c r="O32" s="157">
        <v>1</v>
      </c>
      <c r="P32" s="158">
        <v>0</v>
      </c>
      <c r="Q32" s="159">
        <v>0</v>
      </c>
      <c r="R32" s="159">
        <v>0</v>
      </c>
      <c r="S32" s="157">
        <f t="shared" si="4"/>
        <v>0</v>
      </c>
      <c r="T32" s="159" t="str">
        <f t="shared" si="5"/>
        <v/>
      </c>
      <c r="U32" s="157">
        <v>46</v>
      </c>
      <c r="V32" s="158">
        <v>3</v>
      </c>
      <c r="W32" s="159">
        <v>52</v>
      </c>
      <c r="X32" s="159">
        <v>200</v>
      </c>
      <c r="Y32" s="157">
        <f t="shared" si="6"/>
        <v>252</v>
      </c>
      <c r="Z32" s="159">
        <f t="shared" si="7"/>
        <v>84</v>
      </c>
      <c r="AA32" s="160">
        <f t="shared" si="8"/>
        <v>57</v>
      </c>
      <c r="AB32" s="160">
        <f t="shared" si="8"/>
        <v>11</v>
      </c>
      <c r="AC32" s="157">
        <f t="shared" si="8"/>
        <v>3386</v>
      </c>
      <c r="AD32" s="157">
        <f t="shared" si="8"/>
        <v>1477</v>
      </c>
      <c r="AE32" s="157">
        <f t="shared" si="9"/>
        <v>4863</v>
      </c>
      <c r="AF32" s="161">
        <f t="shared" si="10"/>
        <v>442</v>
      </c>
    </row>
    <row r="33" spans="1:32" s="162" customFormat="1" ht="21.75" customHeight="1">
      <c r="A33" s="155">
        <v>28</v>
      </c>
      <c r="B33" s="163" t="s">
        <v>41</v>
      </c>
      <c r="C33" s="157">
        <v>104</v>
      </c>
      <c r="D33" s="158">
        <v>101</v>
      </c>
      <c r="E33" s="159">
        <v>71815</v>
      </c>
      <c r="F33" s="159">
        <v>11256</v>
      </c>
      <c r="G33" s="157">
        <f t="shared" si="0"/>
        <v>83071</v>
      </c>
      <c r="H33" s="159">
        <f t="shared" si="1"/>
        <v>822</v>
      </c>
      <c r="I33" s="157">
        <v>4</v>
      </c>
      <c r="J33" s="158">
        <v>2</v>
      </c>
      <c r="K33" s="159">
        <v>101</v>
      </c>
      <c r="L33" s="159">
        <v>84</v>
      </c>
      <c r="M33" s="157">
        <f t="shared" si="2"/>
        <v>185</v>
      </c>
      <c r="N33" s="159">
        <f t="shared" si="3"/>
        <v>93</v>
      </c>
      <c r="O33" s="157">
        <v>153</v>
      </c>
      <c r="P33" s="158">
        <v>2</v>
      </c>
      <c r="Q33" s="159">
        <v>73</v>
      </c>
      <c r="R33" s="159">
        <v>521</v>
      </c>
      <c r="S33" s="157">
        <f t="shared" si="4"/>
        <v>594</v>
      </c>
      <c r="T33" s="159">
        <f t="shared" si="5"/>
        <v>297</v>
      </c>
      <c r="U33" s="157">
        <v>29</v>
      </c>
      <c r="V33" s="158">
        <v>8</v>
      </c>
      <c r="W33" s="159">
        <v>198</v>
      </c>
      <c r="X33" s="159">
        <v>849</v>
      </c>
      <c r="Y33" s="157">
        <f t="shared" si="6"/>
        <v>1047</v>
      </c>
      <c r="Z33" s="159">
        <f t="shared" si="7"/>
        <v>131</v>
      </c>
      <c r="AA33" s="160">
        <f t="shared" si="8"/>
        <v>290</v>
      </c>
      <c r="AB33" s="160">
        <f t="shared" si="8"/>
        <v>113</v>
      </c>
      <c r="AC33" s="157">
        <f t="shared" si="8"/>
        <v>72187</v>
      </c>
      <c r="AD33" s="157">
        <f t="shared" si="8"/>
        <v>12710</v>
      </c>
      <c r="AE33" s="157">
        <f t="shared" si="9"/>
        <v>84897</v>
      </c>
      <c r="AF33" s="161">
        <f t="shared" si="10"/>
        <v>751</v>
      </c>
    </row>
    <row r="34" spans="1:32" s="162" customFormat="1" ht="21.75" customHeight="1">
      <c r="A34" s="155">
        <v>29</v>
      </c>
      <c r="B34" s="163" t="s">
        <v>42</v>
      </c>
      <c r="C34" s="157">
        <v>175</v>
      </c>
      <c r="D34" s="158">
        <v>81</v>
      </c>
      <c r="E34" s="159">
        <v>22273</v>
      </c>
      <c r="F34" s="159">
        <v>2700</v>
      </c>
      <c r="G34" s="157">
        <f t="shared" si="0"/>
        <v>24973</v>
      </c>
      <c r="H34" s="159">
        <f t="shared" si="1"/>
        <v>308</v>
      </c>
      <c r="I34" s="157">
        <v>21</v>
      </c>
      <c r="J34" s="158">
        <v>4</v>
      </c>
      <c r="K34" s="159">
        <v>279</v>
      </c>
      <c r="L34" s="159">
        <v>147</v>
      </c>
      <c r="M34" s="157">
        <f t="shared" si="2"/>
        <v>426</v>
      </c>
      <c r="N34" s="159">
        <f t="shared" si="3"/>
        <v>107</v>
      </c>
      <c r="O34" s="157">
        <v>157</v>
      </c>
      <c r="P34" s="158">
        <v>3</v>
      </c>
      <c r="Q34" s="159">
        <v>161</v>
      </c>
      <c r="R34" s="159">
        <v>204</v>
      </c>
      <c r="S34" s="157">
        <f t="shared" si="4"/>
        <v>365</v>
      </c>
      <c r="T34" s="159">
        <f t="shared" si="5"/>
        <v>122</v>
      </c>
      <c r="U34" s="157">
        <v>199</v>
      </c>
      <c r="V34" s="158">
        <v>86</v>
      </c>
      <c r="W34" s="159">
        <v>3907</v>
      </c>
      <c r="X34" s="159">
        <v>5385</v>
      </c>
      <c r="Y34" s="157">
        <f t="shared" si="6"/>
        <v>9292</v>
      </c>
      <c r="Z34" s="159">
        <f t="shared" si="7"/>
        <v>108</v>
      </c>
      <c r="AA34" s="160">
        <f t="shared" si="8"/>
        <v>552</v>
      </c>
      <c r="AB34" s="160">
        <f t="shared" si="8"/>
        <v>174</v>
      </c>
      <c r="AC34" s="157">
        <f t="shared" si="8"/>
        <v>26620</v>
      </c>
      <c r="AD34" s="157">
        <f t="shared" si="8"/>
        <v>8436</v>
      </c>
      <c r="AE34" s="157">
        <f t="shared" si="9"/>
        <v>35056</v>
      </c>
      <c r="AF34" s="161">
        <f t="shared" si="10"/>
        <v>201</v>
      </c>
    </row>
    <row r="35" spans="1:32" s="162" customFormat="1" ht="21.75" customHeight="1">
      <c r="A35" s="155">
        <v>30</v>
      </c>
      <c r="B35" s="163" t="s">
        <v>43</v>
      </c>
      <c r="C35" s="157">
        <v>2</v>
      </c>
      <c r="D35" s="158">
        <v>2</v>
      </c>
      <c r="E35" s="159">
        <v>719</v>
      </c>
      <c r="F35" s="159">
        <v>176</v>
      </c>
      <c r="G35" s="157">
        <f t="shared" si="0"/>
        <v>895</v>
      </c>
      <c r="H35" s="159">
        <f t="shared" si="1"/>
        <v>448</v>
      </c>
      <c r="I35" s="157">
        <v>0</v>
      </c>
      <c r="J35" s="158">
        <v>0</v>
      </c>
      <c r="K35" s="159">
        <v>0</v>
      </c>
      <c r="L35" s="159">
        <v>0</v>
      </c>
      <c r="M35" s="157">
        <f t="shared" si="2"/>
        <v>0</v>
      </c>
      <c r="N35" s="159" t="str">
        <f t="shared" si="3"/>
        <v/>
      </c>
      <c r="O35" s="157">
        <v>1</v>
      </c>
      <c r="P35" s="158">
        <v>0</v>
      </c>
      <c r="Q35" s="159">
        <v>0</v>
      </c>
      <c r="R35" s="159">
        <v>0</v>
      </c>
      <c r="S35" s="157">
        <f t="shared" si="4"/>
        <v>0</v>
      </c>
      <c r="T35" s="159" t="str">
        <f t="shared" si="5"/>
        <v/>
      </c>
      <c r="U35" s="157">
        <v>2</v>
      </c>
      <c r="V35" s="158">
        <v>0</v>
      </c>
      <c r="W35" s="159">
        <v>0</v>
      </c>
      <c r="X35" s="159">
        <v>0</v>
      </c>
      <c r="Y35" s="157">
        <f t="shared" si="6"/>
        <v>0</v>
      </c>
      <c r="Z35" s="159" t="str">
        <f t="shared" si="7"/>
        <v/>
      </c>
      <c r="AA35" s="160">
        <f t="shared" si="8"/>
        <v>5</v>
      </c>
      <c r="AB35" s="160">
        <f t="shared" si="8"/>
        <v>2</v>
      </c>
      <c r="AC35" s="157">
        <f t="shared" si="8"/>
        <v>719</v>
      </c>
      <c r="AD35" s="157">
        <f t="shared" si="8"/>
        <v>176</v>
      </c>
      <c r="AE35" s="157">
        <f t="shared" si="9"/>
        <v>895</v>
      </c>
      <c r="AF35" s="161">
        <f t="shared" si="10"/>
        <v>448</v>
      </c>
    </row>
    <row r="36" spans="1:32" s="162" customFormat="1" ht="21.75" customHeight="1">
      <c r="A36" s="155">
        <v>31</v>
      </c>
      <c r="B36" s="163" t="s">
        <v>44</v>
      </c>
      <c r="C36" s="157">
        <v>451</v>
      </c>
      <c r="D36" s="158">
        <v>444</v>
      </c>
      <c r="E36" s="159">
        <v>313411</v>
      </c>
      <c r="F36" s="159">
        <v>32070</v>
      </c>
      <c r="G36" s="157">
        <f t="shared" si="0"/>
        <v>345481</v>
      </c>
      <c r="H36" s="159">
        <f t="shared" si="1"/>
        <v>778</v>
      </c>
      <c r="I36" s="157">
        <v>16</v>
      </c>
      <c r="J36" s="158">
        <v>0</v>
      </c>
      <c r="K36" s="159">
        <v>0</v>
      </c>
      <c r="L36" s="159">
        <v>0</v>
      </c>
      <c r="M36" s="157">
        <f t="shared" si="2"/>
        <v>0</v>
      </c>
      <c r="N36" s="159" t="str">
        <f t="shared" si="3"/>
        <v/>
      </c>
      <c r="O36" s="157">
        <v>170</v>
      </c>
      <c r="P36" s="158">
        <v>19</v>
      </c>
      <c r="Q36" s="159">
        <v>140</v>
      </c>
      <c r="R36" s="159">
        <v>983</v>
      </c>
      <c r="S36" s="157">
        <f t="shared" si="4"/>
        <v>1123</v>
      </c>
      <c r="T36" s="159">
        <f t="shared" si="5"/>
        <v>59</v>
      </c>
      <c r="U36" s="157">
        <v>823</v>
      </c>
      <c r="V36" s="158">
        <v>261</v>
      </c>
      <c r="W36" s="159">
        <v>5102</v>
      </c>
      <c r="X36" s="159">
        <v>22833</v>
      </c>
      <c r="Y36" s="157">
        <f t="shared" si="6"/>
        <v>27935</v>
      </c>
      <c r="Z36" s="159">
        <f t="shared" si="7"/>
        <v>107</v>
      </c>
      <c r="AA36" s="160">
        <f t="shared" si="8"/>
        <v>1460</v>
      </c>
      <c r="AB36" s="160">
        <f t="shared" si="8"/>
        <v>724</v>
      </c>
      <c r="AC36" s="157">
        <f t="shared" si="8"/>
        <v>318653</v>
      </c>
      <c r="AD36" s="157">
        <f t="shared" si="8"/>
        <v>55886</v>
      </c>
      <c r="AE36" s="157">
        <f t="shared" si="9"/>
        <v>374539</v>
      </c>
      <c r="AF36" s="161">
        <f t="shared" si="10"/>
        <v>517</v>
      </c>
    </row>
    <row r="37" spans="1:32" s="162" customFormat="1" ht="21.75" customHeight="1">
      <c r="A37" s="155">
        <v>32</v>
      </c>
      <c r="B37" s="163" t="s">
        <v>45</v>
      </c>
      <c r="C37" s="157">
        <v>3</v>
      </c>
      <c r="D37" s="158">
        <v>2</v>
      </c>
      <c r="E37" s="159">
        <v>241</v>
      </c>
      <c r="F37" s="159">
        <v>342</v>
      </c>
      <c r="G37" s="157">
        <f t="shared" si="0"/>
        <v>583</v>
      </c>
      <c r="H37" s="159">
        <f t="shared" si="1"/>
        <v>292</v>
      </c>
      <c r="I37" s="157">
        <v>0</v>
      </c>
      <c r="J37" s="158">
        <v>0</v>
      </c>
      <c r="K37" s="159">
        <v>0</v>
      </c>
      <c r="L37" s="159">
        <v>0</v>
      </c>
      <c r="M37" s="157">
        <f t="shared" si="2"/>
        <v>0</v>
      </c>
      <c r="N37" s="159" t="str">
        <f t="shared" si="3"/>
        <v/>
      </c>
      <c r="O37" s="157">
        <v>3</v>
      </c>
      <c r="P37" s="158">
        <v>2</v>
      </c>
      <c r="Q37" s="159">
        <v>101</v>
      </c>
      <c r="R37" s="159">
        <v>201</v>
      </c>
      <c r="S37" s="157">
        <f t="shared" si="4"/>
        <v>302</v>
      </c>
      <c r="T37" s="159">
        <f t="shared" si="5"/>
        <v>151</v>
      </c>
      <c r="U37" s="157">
        <v>4</v>
      </c>
      <c r="V37" s="158">
        <v>4</v>
      </c>
      <c r="W37" s="159">
        <v>186</v>
      </c>
      <c r="X37" s="159">
        <v>65</v>
      </c>
      <c r="Y37" s="157">
        <f t="shared" si="6"/>
        <v>251</v>
      </c>
      <c r="Z37" s="159">
        <f t="shared" si="7"/>
        <v>63</v>
      </c>
      <c r="AA37" s="160">
        <f t="shared" si="8"/>
        <v>10</v>
      </c>
      <c r="AB37" s="160">
        <f t="shared" si="8"/>
        <v>8</v>
      </c>
      <c r="AC37" s="157">
        <f t="shared" si="8"/>
        <v>528</v>
      </c>
      <c r="AD37" s="157">
        <f t="shared" si="8"/>
        <v>608</v>
      </c>
      <c r="AE37" s="157">
        <f t="shared" si="9"/>
        <v>1136</v>
      </c>
      <c r="AF37" s="161">
        <f t="shared" si="10"/>
        <v>142</v>
      </c>
    </row>
    <row r="38" spans="1:32" s="162" customFormat="1" ht="21.75" customHeight="1">
      <c r="A38" s="155">
        <v>33</v>
      </c>
      <c r="B38" s="163" t="s">
        <v>47</v>
      </c>
      <c r="C38" s="157">
        <v>291</v>
      </c>
      <c r="D38" s="158">
        <v>37</v>
      </c>
      <c r="E38" s="159">
        <v>16225</v>
      </c>
      <c r="F38" s="159">
        <v>3898</v>
      </c>
      <c r="G38" s="157">
        <f t="shared" si="0"/>
        <v>20123</v>
      </c>
      <c r="H38" s="159">
        <f t="shared" si="1"/>
        <v>544</v>
      </c>
      <c r="I38" s="157">
        <v>122</v>
      </c>
      <c r="J38" s="158">
        <v>1</v>
      </c>
      <c r="K38" s="159">
        <v>978</v>
      </c>
      <c r="L38" s="159">
        <v>146</v>
      </c>
      <c r="M38" s="157">
        <f t="shared" si="2"/>
        <v>1124</v>
      </c>
      <c r="N38" s="159">
        <f t="shared" si="3"/>
        <v>1124</v>
      </c>
      <c r="O38" s="157">
        <v>130</v>
      </c>
      <c r="P38" s="158">
        <v>2</v>
      </c>
      <c r="Q38" s="159">
        <v>32</v>
      </c>
      <c r="R38" s="159">
        <v>243</v>
      </c>
      <c r="S38" s="157">
        <f t="shared" si="4"/>
        <v>275</v>
      </c>
      <c r="T38" s="159">
        <f t="shared" si="5"/>
        <v>138</v>
      </c>
      <c r="U38" s="157">
        <v>75</v>
      </c>
      <c r="V38" s="158">
        <v>53</v>
      </c>
      <c r="W38" s="159">
        <v>17537</v>
      </c>
      <c r="X38" s="159">
        <v>15865</v>
      </c>
      <c r="Y38" s="157">
        <f t="shared" si="6"/>
        <v>33402</v>
      </c>
      <c r="Z38" s="159">
        <f t="shared" si="7"/>
        <v>630</v>
      </c>
      <c r="AA38" s="160">
        <f t="shared" si="8"/>
        <v>618</v>
      </c>
      <c r="AB38" s="160">
        <f t="shared" si="8"/>
        <v>93</v>
      </c>
      <c r="AC38" s="157">
        <f t="shared" si="8"/>
        <v>34772</v>
      </c>
      <c r="AD38" s="157">
        <f t="shared" si="8"/>
        <v>20152</v>
      </c>
      <c r="AE38" s="157">
        <f t="shared" si="9"/>
        <v>54924</v>
      </c>
      <c r="AF38" s="161">
        <f t="shared" si="10"/>
        <v>591</v>
      </c>
    </row>
    <row r="39" spans="1:32" s="162" customFormat="1" ht="21.75" customHeight="1">
      <c r="A39" s="155">
        <v>34</v>
      </c>
      <c r="B39" s="163" t="s">
        <v>58</v>
      </c>
      <c r="C39" s="157">
        <v>68</v>
      </c>
      <c r="D39" s="158">
        <v>47</v>
      </c>
      <c r="E39" s="159">
        <v>8540</v>
      </c>
      <c r="F39" s="159">
        <v>4167</v>
      </c>
      <c r="G39" s="157">
        <f t="shared" si="0"/>
        <v>12707</v>
      </c>
      <c r="H39" s="159">
        <f t="shared" si="1"/>
        <v>270</v>
      </c>
      <c r="I39" s="157">
        <v>5</v>
      </c>
      <c r="J39" s="158">
        <v>0</v>
      </c>
      <c r="K39" s="159">
        <v>0</v>
      </c>
      <c r="L39" s="159">
        <v>0</v>
      </c>
      <c r="M39" s="157">
        <f t="shared" si="2"/>
        <v>0</v>
      </c>
      <c r="N39" s="159" t="str">
        <f t="shared" si="3"/>
        <v/>
      </c>
      <c r="O39" s="157">
        <v>9</v>
      </c>
      <c r="P39" s="158">
        <v>3</v>
      </c>
      <c r="Q39" s="159">
        <v>43</v>
      </c>
      <c r="R39" s="159">
        <v>240</v>
      </c>
      <c r="S39" s="157">
        <f t="shared" si="4"/>
        <v>283</v>
      </c>
      <c r="T39" s="159">
        <f t="shared" si="5"/>
        <v>94</v>
      </c>
      <c r="U39" s="157">
        <v>17</v>
      </c>
      <c r="V39" s="158">
        <v>13</v>
      </c>
      <c r="W39" s="159">
        <v>1801</v>
      </c>
      <c r="X39" s="159">
        <v>1704</v>
      </c>
      <c r="Y39" s="157">
        <f t="shared" si="6"/>
        <v>3505</v>
      </c>
      <c r="Z39" s="159">
        <f t="shared" si="7"/>
        <v>270</v>
      </c>
      <c r="AA39" s="160">
        <f t="shared" si="8"/>
        <v>99</v>
      </c>
      <c r="AB39" s="160">
        <f t="shared" si="8"/>
        <v>63</v>
      </c>
      <c r="AC39" s="157">
        <f t="shared" si="8"/>
        <v>10384</v>
      </c>
      <c r="AD39" s="157">
        <f t="shared" si="8"/>
        <v>6111</v>
      </c>
      <c r="AE39" s="157">
        <f t="shared" si="9"/>
        <v>16495</v>
      </c>
      <c r="AF39" s="161">
        <f t="shared" si="10"/>
        <v>262</v>
      </c>
    </row>
    <row r="40" spans="1:32" s="162" customFormat="1" ht="21.75" customHeight="1">
      <c r="A40" s="155">
        <v>35</v>
      </c>
      <c r="B40" s="163" t="s">
        <v>48</v>
      </c>
      <c r="C40" s="157">
        <v>85</v>
      </c>
      <c r="D40" s="158">
        <v>33</v>
      </c>
      <c r="E40" s="159">
        <v>14873</v>
      </c>
      <c r="F40" s="159">
        <v>2569</v>
      </c>
      <c r="G40" s="157">
        <f t="shared" si="0"/>
        <v>17442</v>
      </c>
      <c r="H40" s="159">
        <f t="shared" si="1"/>
        <v>529</v>
      </c>
      <c r="I40" s="157">
        <v>20</v>
      </c>
      <c r="J40" s="158">
        <v>2</v>
      </c>
      <c r="K40" s="159">
        <v>2900</v>
      </c>
      <c r="L40" s="159">
        <v>279</v>
      </c>
      <c r="M40" s="157">
        <f t="shared" si="2"/>
        <v>3179</v>
      </c>
      <c r="N40" s="159">
        <f t="shared" si="3"/>
        <v>1590</v>
      </c>
      <c r="O40" s="157">
        <v>52</v>
      </c>
      <c r="P40" s="158">
        <v>7</v>
      </c>
      <c r="Q40" s="159">
        <v>4</v>
      </c>
      <c r="R40" s="159">
        <v>735</v>
      </c>
      <c r="S40" s="157">
        <f t="shared" si="4"/>
        <v>739</v>
      </c>
      <c r="T40" s="159">
        <f t="shared" si="5"/>
        <v>106</v>
      </c>
      <c r="U40" s="157">
        <v>79</v>
      </c>
      <c r="V40" s="158">
        <v>2</v>
      </c>
      <c r="W40" s="159">
        <v>74</v>
      </c>
      <c r="X40" s="159">
        <v>101</v>
      </c>
      <c r="Y40" s="157">
        <f t="shared" si="6"/>
        <v>175</v>
      </c>
      <c r="Z40" s="159">
        <f t="shared" si="7"/>
        <v>88</v>
      </c>
      <c r="AA40" s="160">
        <f t="shared" si="8"/>
        <v>236</v>
      </c>
      <c r="AB40" s="160">
        <f t="shared" si="8"/>
        <v>44</v>
      </c>
      <c r="AC40" s="157">
        <f t="shared" si="8"/>
        <v>17851</v>
      </c>
      <c r="AD40" s="157">
        <f t="shared" si="8"/>
        <v>3684</v>
      </c>
      <c r="AE40" s="157">
        <f t="shared" si="9"/>
        <v>21535</v>
      </c>
      <c r="AF40" s="161">
        <f t="shared" si="10"/>
        <v>489</v>
      </c>
    </row>
    <row r="41" spans="1:32" s="166" customFormat="1" ht="21.75" customHeight="1">
      <c r="A41" s="340" t="s">
        <v>49</v>
      </c>
      <c r="B41" s="340"/>
      <c r="C41" s="163">
        <f>SUM(C6:C40)</f>
        <v>3586</v>
      </c>
      <c r="D41" s="164">
        <f t="shared" ref="D41:AD41" si="11">SUM(D6:D40)</f>
        <v>1981</v>
      </c>
      <c r="E41" s="163">
        <f t="shared" si="11"/>
        <v>981968</v>
      </c>
      <c r="F41" s="163">
        <f t="shared" si="11"/>
        <v>210499</v>
      </c>
      <c r="G41" s="163">
        <f t="shared" si="11"/>
        <v>1192467</v>
      </c>
      <c r="H41" s="163">
        <f t="shared" si="1"/>
        <v>602</v>
      </c>
      <c r="I41" s="163">
        <f>SUM(I6:I40)</f>
        <v>496</v>
      </c>
      <c r="J41" s="164">
        <f>SUM(J6:J40)</f>
        <v>63</v>
      </c>
      <c r="K41" s="163">
        <f t="shared" si="11"/>
        <v>11101</v>
      </c>
      <c r="L41" s="163">
        <f t="shared" si="11"/>
        <v>3488</v>
      </c>
      <c r="M41" s="163">
        <f>SUM(M6:M40)</f>
        <v>14589</v>
      </c>
      <c r="N41" s="163">
        <f t="shared" si="3"/>
        <v>232</v>
      </c>
      <c r="O41" s="163">
        <f t="shared" si="11"/>
        <v>2133</v>
      </c>
      <c r="P41" s="164">
        <f t="shared" si="11"/>
        <v>873</v>
      </c>
      <c r="Q41" s="163">
        <f t="shared" si="11"/>
        <v>16051</v>
      </c>
      <c r="R41" s="163">
        <f t="shared" si="11"/>
        <v>88510</v>
      </c>
      <c r="S41" s="163">
        <f>SUM(S6:S40)</f>
        <v>104561</v>
      </c>
      <c r="T41" s="163">
        <f t="shared" si="5"/>
        <v>120</v>
      </c>
      <c r="U41" s="163">
        <f t="shared" si="11"/>
        <v>4924</v>
      </c>
      <c r="V41" s="164">
        <f t="shared" si="11"/>
        <v>2796</v>
      </c>
      <c r="W41" s="163">
        <f t="shared" si="11"/>
        <v>123103</v>
      </c>
      <c r="X41" s="163">
        <f t="shared" si="11"/>
        <v>199560</v>
      </c>
      <c r="Y41" s="163">
        <f>SUM(Y6:Y40)</f>
        <v>322663</v>
      </c>
      <c r="Z41" s="163">
        <f t="shared" si="7"/>
        <v>115</v>
      </c>
      <c r="AA41" s="165">
        <f t="shared" si="11"/>
        <v>11139</v>
      </c>
      <c r="AB41" s="165">
        <f t="shared" si="11"/>
        <v>5713</v>
      </c>
      <c r="AC41" s="163">
        <f t="shared" si="11"/>
        <v>1132223</v>
      </c>
      <c r="AD41" s="163">
        <f t="shared" si="11"/>
        <v>502057</v>
      </c>
      <c r="AE41" s="163">
        <f>SUM(AE6:AE40)</f>
        <v>1634280</v>
      </c>
      <c r="AF41" s="165">
        <f t="shared" si="10"/>
        <v>286</v>
      </c>
    </row>
    <row r="42" spans="1:32">
      <c r="AC42" s="167">
        <f>AC41/$AE$41%</f>
        <v>69.279621607068563</v>
      </c>
    </row>
    <row r="44" spans="1:32">
      <c r="C44" s="152" t="s">
        <v>119</v>
      </c>
      <c r="D44" s="152" t="s">
        <v>120</v>
      </c>
      <c r="E44" s="151" t="s">
        <v>12</v>
      </c>
    </row>
    <row r="45" spans="1:32">
      <c r="B45" s="167" t="s">
        <v>294</v>
      </c>
      <c r="C45" s="167">
        <v>981968</v>
      </c>
      <c r="D45" s="167">
        <v>210499</v>
      </c>
      <c r="E45" s="167">
        <v>1192467</v>
      </c>
    </row>
    <row r="46" spans="1:32">
      <c r="B46" s="167" t="s">
        <v>105</v>
      </c>
      <c r="C46" s="167">
        <v>16051</v>
      </c>
      <c r="D46" s="167">
        <v>88510</v>
      </c>
      <c r="E46" s="167">
        <v>104561</v>
      </c>
    </row>
    <row r="47" spans="1:32">
      <c r="B47" s="167" t="s">
        <v>104</v>
      </c>
      <c r="C47" s="167">
        <v>123103</v>
      </c>
      <c r="D47" s="167">
        <v>199560</v>
      </c>
      <c r="E47" s="167">
        <v>322663</v>
      </c>
    </row>
  </sheetData>
  <mergeCells count="23">
    <mergeCell ref="C2:H2"/>
    <mergeCell ref="I2:N2"/>
    <mergeCell ref="O2:T2"/>
    <mergeCell ref="U2:Z2"/>
    <mergeCell ref="U3:V3"/>
    <mergeCell ref="W3:Y3"/>
    <mergeCell ref="Z3:Z4"/>
    <mergeCell ref="AA3:AB3"/>
    <mergeCell ref="AC3:AE3"/>
    <mergeCell ref="AF3:AF4"/>
    <mergeCell ref="A41:B41"/>
    <mergeCell ref="AA2:AF2"/>
    <mergeCell ref="C3:D3"/>
    <mergeCell ref="E3:G3"/>
    <mergeCell ref="H3:H4"/>
    <mergeCell ref="I3:J3"/>
    <mergeCell ref="K3:M3"/>
    <mergeCell ref="N3:N4"/>
    <mergeCell ref="O3:P3"/>
    <mergeCell ref="Q3:S3"/>
    <mergeCell ref="T3:T4"/>
    <mergeCell ref="A2:A4"/>
    <mergeCell ref="B2:B4"/>
  </mergeCells>
  <pageMargins left="0.45" right="0.21" top="0.52" bottom="0.28999999999999998" header="0.2" footer="0.16"/>
  <pageSetup paperSize="9" scale="85" firstPageNumber="19" orientation="portrait" useFirstPageNumber="1" horizontalDpi="200" r:id="rId1"/>
  <headerFooter>
    <oddFooter>&amp;L&amp;"Arial,Italic"&amp;9AISHE 2010-11&amp;RT-&amp;P</oddFooter>
  </headerFooter>
  <colBreaks count="2" manualBreakCount="2">
    <brk id="14" max="38" man="1"/>
    <brk id="26" max="40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9"/>
  <sheetViews>
    <sheetView view="pageBreakPreview" topLeftCell="A22" zoomScaleSheetLayoutView="100" workbookViewId="0">
      <selection activeCell="A39" sqref="A39:B39"/>
    </sheetView>
  </sheetViews>
  <sheetFormatPr defaultRowHeight="15.75"/>
  <cols>
    <col min="1" max="1" width="5.140625" style="113" customWidth="1"/>
    <col min="2" max="2" width="29" style="113" customWidth="1"/>
    <col min="3" max="5" width="9.85546875" style="113" customWidth="1"/>
    <col min="6" max="8" width="10.28515625" style="113" customWidth="1"/>
    <col min="9" max="16384" width="9.140625" style="113"/>
  </cols>
  <sheetData>
    <row r="1" spans="1:8" s="103" customFormat="1" ht="27" customHeight="1">
      <c r="A1" s="104" t="s">
        <v>301</v>
      </c>
      <c r="C1" s="104"/>
      <c r="F1" s="104"/>
    </row>
    <row r="2" spans="1:8" s="105" customFormat="1" ht="24.75" customHeight="1">
      <c r="A2" s="320" t="s">
        <v>116</v>
      </c>
      <c r="B2" s="322" t="s">
        <v>2</v>
      </c>
      <c r="C2" s="316" t="s">
        <v>117</v>
      </c>
      <c r="D2" s="317"/>
      <c r="E2" s="318"/>
      <c r="F2" s="316" t="s">
        <v>118</v>
      </c>
      <c r="G2" s="317"/>
      <c r="H2" s="318"/>
    </row>
    <row r="3" spans="1:8" s="107" customFormat="1" ht="24.75" customHeight="1">
      <c r="A3" s="321"/>
      <c r="B3" s="322"/>
      <c r="C3" s="106" t="s">
        <v>119</v>
      </c>
      <c r="D3" s="106" t="s">
        <v>120</v>
      </c>
      <c r="E3" s="106" t="s">
        <v>12</v>
      </c>
      <c r="F3" s="106" t="s">
        <v>119</v>
      </c>
      <c r="G3" s="106" t="s">
        <v>120</v>
      </c>
      <c r="H3" s="106" t="s">
        <v>12</v>
      </c>
    </row>
    <row r="4" spans="1:8" s="107" customFormat="1" ht="20.25" customHeight="1">
      <c r="A4" s="108">
        <v>1</v>
      </c>
      <c r="B4" s="109" t="s">
        <v>55</v>
      </c>
      <c r="C4" s="110">
        <v>40</v>
      </c>
      <c r="D4" s="110">
        <v>151</v>
      </c>
      <c r="E4" s="110">
        <v>191</v>
      </c>
      <c r="F4" s="110">
        <v>1156</v>
      </c>
      <c r="G4" s="110">
        <v>1584</v>
      </c>
      <c r="H4" s="110">
        <v>2740</v>
      </c>
    </row>
    <row r="5" spans="1:8" s="107" customFormat="1" ht="20.25" customHeight="1">
      <c r="A5" s="108">
        <v>2</v>
      </c>
      <c r="B5" s="111" t="s">
        <v>15</v>
      </c>
      <c r="C5" s="110">
        <v>166810</v>
      </c>
      <c r="D5" s="110">
        <v>109593</v>
      </c>
      <c r="E5" s="110">
        <v>276403</v>
      </c>
      <c r="F5" s="110">
        <v>1096349</v>
      </c>
      <c r="G5" s="110">
        <v>803694</v>
      </c>
      <c r="H5" s="110">
        <v>1900043</v>
      </c>
    </row>
    <row r="6" spans="1:8" s="107" customFormat="1" ht="20.25" customHeight="1">
      <c r="A6" s="108">
        <v>3</v>
      </c>
      <c r="B6" s="111" t="s">
        <v>16</v>
      </c>
      <c r="C6" s="110">
        <v>0</v>
      </c>
      <c r="D6" s="110">
        <v>0</v>
      </c>
      <c r="E6" s="110">
        <v>0</v>
      </c>
      <c r="F6" s="110">
        <v>13847</v>
      </c>
      <c r="G6" s="110">
        <v>9285</v>
      </c>
      <c r="H6" s="110">
        <v>23132</v>
      </c>
    </row>
    <row r="7" spans="1:8" s="107" customFormat="1" ht="20.25" customHeight="1">
      <c r="A7" s="108">
        <v>4</v>
      </c>
      <c r="B7" s="111" t="s">
        <v>17</v>
      </c>
      <c r="C7" s="110">
        <v>4110</v>
      </c>
      <c r="D7" s="110">
        <v>5386</v>
      </c>
      <c r="E7" s="110">
        <v>9496</v>
      </c>
      <c r="F7" s="110">
        <v>184322</v>
      </c>
      <c r="G7" s="110">
        <v>197300</v>
      </c>
      <c r="H7" s="110">
        <v>381622</v>
      </c>
    </row>
    <row r="8" spans="1:8" s="107" customFormat="1" ht="20.25" customHeight="1">
      <c r="A8" s="108">
        <v>5</v>
      </c>
      <c r="B8" s="111" t="s">
        <v>18</v>
      </c>
      <c r="C8" s="110">
        <v>13826</v>
      </c>
      <c r="D8" s="110">
        <v>9461</v>
      </c>
      <c r="E8" s="110">
        <v>23287</v>
      </c>
      <c r="F8" s="110">
        <v>597326</v>
      </c>
      <c r="G8" s="110">
        <v>433819</v>
      </c>
      <c r="H8" s="110">
        <v>1031145</v>
      </c>
    </row>
    <row r="9" spans="1:8" s="107" customFormat="1" ht="20.25" customHeight="1">
      <c r="A9" s="108">
        <v>6</v>
      </c>
      <c r="B9" s="111" t="s">
        <v>19</v>
      </c>
      <c r="C9" s="110">
        <v>602</v>
      </c>
      <c r="D9" s="110">
        <v>1321</v>
      </c>
      <c r="E9" s="110">
        <v>1923</v>
      </c>
      <c r="F9" s="110">
        <v>2169</v>
      </c>
      <c r="G9" s="110">
        <v>11647</v>
      </c>
      <c r="H9" s="110">
        <v>13816</v>
      </c>
    </row>
    <row r="10" spans="1:8" s="107" customFormat="1" ht="20.25" customHeight="1">
      <c r="A10" s="108">
        <v>7</v>
      </c>
      <c r="B10" s="111" t="s">
        <v>56</v>
      </c>
      <c r="C10" s="110">
        <v>12871</v>
      </c>
      <c r="D10" s="110">
        <v>15451</v>
      </c>
      <c r="E10" s="110">
        <v>28322</v>
      </c>
      <c r="F10" s="110">
        <v>183415</v>
      </c>
      <c r="G10" s="110">
        <v>130642</v>
      </c>
      <c r="H10" s="110">
        <v>314057</v>
      </c>
    </row>
    <row r="11" spans="1:8" s="107" customFormat="1" ht="20.25" customHeight="1">
      <c r="A11" s="108">
        <v>8</v>
      </c>
      <c r="B11" s="111" t="s">
        <v>21</v>
      </c>
      <c r="C11" s="110">
        <v>0</v>
      </c>
      <c r="D11" s="110">
        <v>0</v>
      </c>
      <c r="E11" s="110">
        <v>0</v>
      </c>
      <c r="F11" s="110">
        <v>404</v>
      </c>
      <c r="G11" s="110">
        <v>488</v>
      </c>
      <c r="H11" s="110">
        <v>892</v>
      </c>
    </row>
    <row r="12" spans="1:8" s="107" customFormat="1" ht="20.25" customHeight="1">
      <c r="A12" s="108">
        <v>9</v>
      </c>
      <c r="B12" s="111" t="s">
        <v>22</v>
      </c>
      <c r="C12" s="110">
        <v>0</v>
      </c>
      <c r="D12" s="110">
        <v>0</v>
      </c>
      <c r="E12" s="110">
        <v>0</v>
      </c>
      <c r="F12" s="110">
        <v>356</v>
      </c>
      <c r="G12" s="110">
        <v>456</v>
      </c>
      <c r="H12" s="110">
        <v>812</v>
      </c>
    </row>
    <row r="13" spans="1:8" s="107" customFormat="1" ht="20.25" customHeight="1">
      <c r="A13" s="108">
        <v>10</v>
      </c>
      <c r="B13" s="111" t="s">
        <v>23</v>
      </c>
      <c r="C13" s="110">
        <v>4426</v>
      </c>
      <c r="D13" s="110">
        <v>6499</v>
      </c>
      <c r="E13" s="110">
        <v>10925</v>
      </c>
      <c r="F13" s="110">
        <v>82096</v>
      </c>
      <c r="G13" s="110">
        <v>86653</v>
      </c>
      <c r="H13" s="110">
        <v>168749</v>
      </c>
    </row>
    <row r="14" spans="1:8" s="107" customFormat="1" ht="20.25" customHeight="1">
      <c r="A14" s="108">
        <v>11</v>
      </c>
      <c r="B14" s="111" t="s">
        <v>24</v>
      </c>
      <c r="C14" s="110">
        <v>516</v>
      </c>
      <c r="D14" s="110">
        <v>875</v>
      </c>
      <c r="E14" s="110">
        <v>1391</v>
      </c>
      <c r="F14" s="110">
        <v>11892</v>
      </c>
      <c r="G14" s="110">
        <v>18995</v>
      </c>
      <c r="H14" s="110">
        <v>30887</v>
      </c>
    </row>
    <row r="15" spans="1:8" s="107" customFormat="1" ht="20.25" customHeight="1">
      <c r="A15" s="108">
        <v>12</v>
      </c>
      <c r="B15" s="111" t="s">
        <v>25</v>
      </c>
      <c r="C15" s="110">
        <v>37279</v>
      </c>
      <c r="D15" s="110">
        <v>34747</v>
      </c>
      <c r="E15" s="110">
        <v>72026</v>
      </c>
      <c r="F15" s="110">
        <v>486550</v>
      </c>
      <c r="G15" s="110">
        <v>379176</v>
      </c>
      <c r="H15" s="110">
        <v>865726</v>
      </c>
    </row>
    <row r="16" spans="1:8" s="107" customFormat="1" ht="20.25" customHeight="1">
      <c r="A16" s="108">
        <v>13</v>
      </c>
      <c r="B16" s="111" t="s">
        <v>26</v>
      </c>
      <c r="C16" s="110">
        <v>19441</v>
      </c>
      <c r="D16" s="110">
        <v>29948</v>
      </c>
      <c r="E16" s="110">
        <v>49389</v>
      </c>
      <c r="F16" s="110">
        <v>298571</v>
      </c>
      <c r="G16" s="110">
        <v>226146</v>
      </c>
      <c r="H16" s="110">
        <v>524717</v>
      </c>
    </row>
    <row r="17" spans="1:8" s="107" customFormat="1" ht="20.25" customHeight="1">
      <c r="A17" s="108">
        <v>14</v>
      </c>
      <c r="B17" s="111" t="s">
        <v>27</v>
      </c>
      <c r="C17" s="110">
        <v>1963</v>
      </c>
      <c r="D17" s="110">
        <v>3552</v>
      </c>
      <c r="E17" s="110">
        <v>5515</v>
      </c>
      <c r="F17" s="110">
        <v>66114</v>
      </c>
      <c r="G17" s="110">
        <v>75609</v>
      </c>
      <c r="H17" s="110">
        <v>141723</v>
      </c>
    </row>
    <row r="18" spans="1:8" s="107" customFormat="1" ht="20.25" customHeight="1">
      <c r="A18" s="108">
        <v>15</v>
      </c>
      <c r="B18" s="111" t="s">
        <v>57</v>
      </c>
      <c r="C18" s="110">
        <v>3129</v>
      </c>
      <c r="D18" s="110">
        <v>3413</v>
      </c>
      <c r="E18" s="110">
        <v>6542</v>
      </c>
      <c r="F18" s="110">
        <v>112889</v>
      </c>
      <c r="G18" s="110">
        <v>106921</v>
      </c>
      <c r="H18" s="110">
        <v>219810</v>
      </c>
    </row>
    <row r="19" spans="1:8" s="107" customFormat="1" ht="20.25" customHeight="1">
      <c r="A19" s="108">
        <v>16</v>
      </c>
      <c r="B19" s="111" t="s">
        <v>29</v>
      </c>
      <c r="C19" s="110">
        <v>11908</v>
      </c>
      <c r="D19" s="110">
        <v>10919</v>
      </c>
      <c r="E19" s="110">
        <v>22827</v>
      </c>
      <c r="F19" s="110">
        <v>159774</v>
      </c>
      <c r="G19" s="110">
        <v>127866</v>
      </c>
      <c r="H19" s="110">
        <v>287640</v>
      </c>
    </row>
    <row r="20" spans="1:8" s="107" customFormat="1" ht="20.25" customHeight="1">
      <c r="A20" s="108">
        <v>17</v>
      </c>
      <c r="B20" s="111" t="s">
        <v>30</v>
      </c>
      <c r="C20" s="110">
        <v>45226</v>
      </c>
      <c r="D20" s="110">
        <v>33458</v>
      </c>
      <c r="E20" s="110">
        <v>78684</v>
      </c>
      <c r="F20" s="110">
        <v>622546</v>
      </c>
      <c r="G20" s="110">
        <v>540968</v>
      </c>
      <c r="H20" s="110">
        <v>1163514</v>
      </c>
    </row>
    <row r="21" spans="1:8" s="107" customFormat="1" ht="20.25" customHeight="1">
      <c r="A21" s="108">
        <v>18</v>
      </c>
      <c r="B21" s="111" t="s">
        <v>31</v>
      </c>
      <c r="C21" s="110">
        <v>16113</v>
      </c>
      <c r="D21" s="110">
        <v>36981</v>
      </c>
      <c r="E21" s="110">
        <v>53094</v>
      </c>
      <c r="F21" s="110">
        <v>200576</v>
      </c>
      <c r="G21" s="110">
        <v>286334</v>
      </c>
      <c r="H21" s="110">
        <v>486910</v>
      </c>
    </row>
    <row r="22" spans="1:8" s="107" customFormat="1" ht="20.25" customHeight="1">
      <c r="A22" s="108">
        <v>19</v>
      </c>
      <c r="B22" s="111" t="s">
        <v>32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</row>
    <row r="23" spans="1:8" s="107" customFormat="1" ht="20.25" customHeight="1">
      <c r="A23" s="108">
        <v>20</v>
      </c>
      <c r="B23" s="111" t="s">
        <v>33</v>
      </c>
      <c r="C23" s="110">
        <v>53419</v>
      </c>
      <c r="D23" s="110">
        <v>54524</v>
      </c>
      <c r="E23" s="110">
        <v>107943</v>
      </c>
      <c r="F23" s="110">
        <v>445852</v>
      </c>
      <c r="G23" s="110">
        <v>342326</v>
      </c>
      <c r="H23" s="110">
        <v>788178</v>
      </c>
    </row>
    <row r="24" spans="1:8" s="107" customFormat="1" ht="20.25" customHeight="1">
      <c r="A24" s="108">
        <v>21</v>
      </c>
      <c r="B24" s="111" t="s">
        <v>34</v>
      </c>
      <c r="C24" s="110">
        <v>136068</v>
      </c>
      <c r="D24" s="110">
        <v>109167</v>
      </c>
      <c r="E24" s="110">
        <v>245235</v>
      </c>
      <c r="F24" s="110">
        <v>1371496</v>
      </c>
      <c r="G24" s="110">
        <v>1023370</v>
      </c>
      <c r="H24" s="110">
        <v>2394866</v>
      </c>
    </row>
    <row r="25" spans="1:8" s="107" customFormat="1" ht="20.25" customHeight="1">
      <c r="A25" s="108">
        <v>22</v>
      </c>
      <c r="B25" s="111" t="s">
        <v>35</v>
      </c>
      <c r="C25" s="110">
        <v>964</v>
      </c>
      <c r="D25" s="110">
        <v>428</v>
      </c>
      <c r="E25" s="110">
        <v>1392</v>
      </c>
      <c r="F25" s="110">
        <v>58852</v>
      </c>
      <c r="G25" s="110">
        <v>52044</v>
      </c>
      <c r="H25" s="110">
        <v>110896</v>
      </c>
    </row>
    <row r="26" spans="1:8" s="107" customFormat="1" ht="20.25" customHeight="1">
      <c r="A26" s="108">
        <v>23</v>
      </c>
      <c r="B26" s="111" t="s">
        <v>36</v>
      </c>
      <c r="C26" s="110">
        <v>298</v>
      </c>
      <c r="D26" s="110">
        <v>334</v>
      </c>
      <c r="E26" s="110">
        <v>632</v>
      </c>
      <c r="F26" s="110">
        <v>23461</v>
      </c>
      <c r="G26" s="110">
        <v>29989</v>
      </c>
      <c r="H26" s="110">
        <v>53450</v>
      </c>
    </row>
    <row r="27" spans="1:8" s="107" customFormat="1" ht="20.25" customHeight="1">
      <c r="A27" s="108">
        <v>24</v>
      </c>
      <c r="B27" s="111" t="s">
        <v>37</v>
      </c>
      <c r="C27" s="110">
        <v>66</v>
      </c>
      <c r="D27" s="110">
        <v>33</v>
      </c>
      <c r="E27" s="110">
        <v>99</v>
      </c>
      <c r="F27" s="110">
        <v>10131</v>
      </c>
      <c r="G27" s="110">
        <v>9317</v>
      </c>
      <c r="H27" s="110">
        <v>19448</v>
      </c>
    </row>
    <row r="28" spans="1:8" s="107" customFormat="1" ht="20.25" customHeight="1">
      <c r="A28" s="108">
        <v>25</v>
      </c>
      <c r="B28" s="111" t="s">
        <v>38</v>
      </c>
      <c r="C28" s="110">
        <v>0</v>
      </c>
      <c r="D28" s="110">
        <v>0</v>
      </c>
      <c r="E28" s="110">
        <v>0</v>
      </c>
      <c r="F28" s="110">
        <v>20694</v>
      </c>
      <c r="G28" s="110">
        <v>18847</v>
      </c>
      <c r="H28" s="110">
        <v>39541</v>
      </c>
    </row>
    <row r="29" spans="1:8" s="107" customFormat="1" ht="20.25" customHeight="1">
      <c r="A29" s="108">
        <v>26</v>
      </c>
      <c r="B29" s="111" t="s">
        <v>39</v>
      </c>
      <c r="C29" s="110">
        <v>15442</v>
      </c>
      <c r="D29" s="110">
        <v>10420</v>
      </c>
      <c r="E29" s="110">
        <v>25862</v>
      </c>
      <c r="F29" s="110">
        <v>318491</v>
      </c>
      <c r="G29" s="110">
        <v>285053</v>
      </c>
      <c r="H29" s="110">
        <v>603544</v>
      </c>
    </row>
    <row r="30" spans="1:8" s="107" customFormat="1" ht="20.25" customHeight="1">
      <c r="A30" s="108">
        <v>27</v>
      </c>
      <c r="B30" s="111" t="s">
        <v>40</v>
      </c>
      <c r="C30" s="110">
        <v>1477</v>
      </c>
      <c r="D30" s="110">
        <v>1387</v>
      </c>
      <c r="E30" s="110">
        <v>2864</v>
      </c>
      <c r="F30" s="110">
        <v>16620</v>
      </c>
      <c r="G30" s="110">
        <v>18828</v>
      </c>
      <c r="H30" s="110">
        <v>35448</v>
      </c>
    </row>
    <row r="31" spans="1:8" s="107" customFormat="1" ht="20.25" customHeight="1">
      <c r="A31" s="108">
        <v>28</v>
      </c>
      <c r="B31" s="111" t="s">
        <v>41</v>
      </c>
      <c r="C31" s="110">
        <v>19763</v>
      </c>
      <c r="D31" s="110">
        <v>24891</v>
      </c>
      <c r="E31" s="110">
        <v>44654</v>
      </c>
      <c r="F31" s="110">
        <v>253175</v>
      </c>
      <c r="G31" s="110">
        <v>153178</v>
      </c>
      <c r="H31" s="110">
        <v>406353</v>
      </c>
    </row>
    <row r="32" spans="1:8" s="107" customFormat="1" ht="20.25" customHeight="1">
      <c r="A32" s="108">
        <v>29</v>
      </c>
      <c r="B32" s="111" t="s">
        <v>42</v>
      </c>
      <c r="C32" s="110">
        <v>47941</v>
      </c>
      <c r="D32" s="110">
        <v>44811</v>
      </c>
      <c r="E32" s="110">
        <v>92752</v>
      </c>
      <c r="F32" s="110">
        <v>744748</v>
      </c>
      <c r="G32" s="110">
        <v>482374</v>
      </c>
      <c r="H32" s="110">
        <v>1227122</v>
      </c>
    </row>
    <row r="33" spans="1:8" s="107" customFormat="1" ht="20.25" customHeight="1">
      <c r="A33" s="108">
        <v>30</v>
      </c>
      <c r="B33" s="111" t="s">
        <v>43</v>
      </c>
      <c r="C33" s="110">
        <v>12</v>
      </c>
      <c r="D33" s="110">
        <v>16</v>
      </c>
      <c r="E33" s="110">
        <v>28</v>
      </c>
      <c r="F33" s="110">
        <v>3346</v>
      </c>
      <c r="G33" s="110">
        <v>4208</v>
      </c>
      <c r="H33" s="110">
        <v>7554</v>
      </c>
    </row>
    <row r="34" spans="1:8" s="107" customFormat="1" ht="20.25" customHeight="1">
      <c r="A34" s="108">
        <v>31</v>
      </c>
      <c r="B34" s="111" t="s">
        <v>44</v>
      </c>
      <c r="C34" s="110">
        <v>58050</v>
      </c>
      <c r="D34" s="110">
        <v>61649</v>
      </c>
      <c r="E34" s="110">
        <v>119699</v>
      </c>
      <c r="F34" s="110">
        <v>520612</v>
      </c>
      <c r="G34" s="110">
        <v>518482</v>
      </c>
      <c r="H34" s="110">
        <v>1039094</v>
      </c>
    </row>
    <row r="35" spans="1:8" s="107" customFormat="1" ht="20.25" customHeight="1">
      <c r="A35" s="108">
        <v>32</v>
      </c>
      <c r="B35" s="111" t="s">
        <v>45</v>
      </c>
      <c r="C35" s="110">
        <v>9</v>
      </c>
      <c r="D35" s="110">
        <v>11</v>
      </c>
      <c r="E35" s="110">
        <v>20</v>
      </c>
      <c r="F35" s="110">
        <v>21204</v>
      </c>
      <c r="G35" s="110">
        <v>15217</v>
      </c>
      <c r="H35" s="110">
        <v>36421</v>
      </c>
    </row>
    <row r="36" spans="1:8" s="107" customFormat="1" ht="20.25" customHeight="1">
      <c r="A36" s="108">
        <v>33</v>
      </c>
      <c r="B36" s="111" t="s">
        <v>47</v>
      </c>
      <c r="C36" s="110">
        <v>93615</v>
      </c>
      <c r="D36" s="110">
        <v>123053</v>
      </c>
      <c r="E36" s="110">
        <v>216668</v>
      </c>
      <c r="F36" s="110">
        <v>1603025</v>
      </c>
      <c r="G36" s="110">
        <v>1717563</v>
      </c>
      <c r="H36" s="110">
        <v>3320588</v>
      </c>
    </row>
    <row r="37" spans="1:8" s="107" customFormat="1" ht="20.25" customHeight="1">
      <c r="A37" s="108">
        <v>34</v>
      </c>
      <c r="B37" s="111" t="s">
        <v>58</v>
      </c>
      <c r="C37" s="110">
        <v>20331</v>
      </c>
      <c r="D37" s="110">
        <v>23780</v>
      </c>
      <c r="E37" s="110">
        <v>44111</v>
      </c>
      <c r="F37" s="110">
        <v>115457</v>
      </c>
      <c r="G37" s="110">
        <v>131989</v>
      </c>
      <c r="H37" s="110">
        <v>247446</v>
      </c>
    </row>
    <row r="38" spans="1:8" s="107" customFormat="1" ht="20.25" customHeight="1">
      <c r="A38" s="108">
        <v>35</v>
      </c>
      <c r="B38" s="111" t="s">
        <v>48</v>
      </c>
      <c r="C38" s="110">
        <v>23301</v>
      </c>
      <c r="D38" s="110">
        <v>14416</v>
      </c>
      <c r="E38" s="110">
        <v>37717</v>
      </c>
      <c r="F38" s="110">
        <v>558458</v>
      </c>
      <c r="G38" s="110">
        <v>434963</v>
      </c>
      <c r="H38" s="110">
        <v>993421</v>
      </c>
    </row>
    <row r="39" spans="1:8" s="112" customFormat="1" ht="20.25" customHeight="1">
      <c r="A39" s="319" t="s">
        <v>49</v>
      </c>
      <c r="B39" s="319"/>
      <c r="C39" s="111">
        <v>809016</v>
      </c>
      <c r="D39" s="111">
        <v>770675</v>
      </c>
      <c r="E39" s="111">
        <v>1579691</v>
      </c>
      <c r="F39" s="111">
        <v>10205974</v>
      </c>
      <c r="G39" s="111">
        <v>8675331</v>
      </c>
      <c r="H39" s="111">
        <v>18881305</v>
      </c>
    </row>
  </sheetData>
  <mergeCells count="5">
    <mergeCell ref="A2:A3"/>
    <mergeCell ref="B2:B3"/>
    <mergeCell ref="C2:E2"/>
    <mergeCell ref="F2:H2"/>
    <mergeCell ref="A39:B39"/>
  </mergeCells>
  <printOptions horizontalCentered="1"/>
  <pageMargins left="0.7" right="0.15" top="0.52" bottom="0.28999999999999998" header="0.2" footer="0.16"/>
  <pageSetup paperSize="9" scale="95" firstPageNumber="22" orientation="portrait" useFirstPageNumber="1" r:id="rId1"/>
  <headerFooter>
    <oddFooter>&amp;L&amp;"Arial,Italic"&amp;9AISHE 2010-11&amp;RT-&amp;P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155"/>
  <sheetViews>
    <sheetView view="pageBreakPreview" topLeftCell="A61" zoomScaleSheetLayoutView="100" workbookViewId="0">
      <selection activeCell="C105" sqref="C105"/>
    </sheetView>
  </sheetViews>
  <sheetFormatPr defaultRowHeight="15"/>
  <cols>
    <col min="1" max="1" width="28.5703125" style="119" customWidth="1"/>
    <col min="2" max="4" width="10" style="120" customWidth="1"/>
    <col min="5" max="7" width="9.5703125" style="120" customWidth="1"/>
    <col min="8" max="10" width="9.28515625" style="120" customWidth="1"/>
    <col min="11" max="13" width="10.42578125" style="120" customWidth="1"/>
    <col min="14" max="16384" width="9.140625" style="120"/>
  </cols>
  <sheetData>
    <row r="1" spans="1:16" s="170" customFormat="1" ht="34.5" customHeight="1">
      <c r="A1" s="117" t="s">
        <v>303</v>
      </c>
      <c r="B1" s="341" t="s">
        <v>302</v>
      </c>
      <c r="C1" s="342"/>
      <c r="D1" s="342"/>
      <c r="E1" s="342"/>
      <c r="F1" s="342"/>
      <c r="G1" s="342"/>
      <c r="H1" s="341" t="s">
        <v>302</v>
      </c>
      <c r="I1" s="342"/>
      <c r="J1" s="342"/>
      <c r="K1" s="342"/>
      <c r="L1" s="342"/>
      <c r="M1" s="342"/>
    </row>
    <row r="2" spans="1:16" ht="19.5" customHeight="1">
      <c r="A2" s="343" t="s">
        <v>128</v>
      </c>
      <c r="B2" s="344" t="s">
        <v>129</v>
      </c>
      <c r="C2" s="344"/>
      <c r="D2" s="344"/>
      <c r="E2" s="344" t="s">
        <v>130</v>
      </c>
      <c r="F2" s="344"/>
      <c r="G2" s="344"/>
      <c r="H2" s="344" t="s">
        <v>131</v>
      </c>
      <c r="I2" s="344"/>
      <c r="J2" s="344"/>
      <c r="K2" s="344" t="s">
        <v>132</v>
      </c>
      <c r="L2" s="344"/>
      <c r="M2" s="344"/>
    </row>
    <row r="3" spans="1:16" s="119" customFormat="1" ht="19.5" customHeight="1">
      <c r="A3" s="343"/>
      <c r="B3" s="122" t="s">
        <v>119</v>
      </c>
      <c r="C3" s="122" t="s">
        <v>120</v>
      </c>
      <c r="D3" s="122" t="s">
        <v>12</v>
      </c>
      <c r="E3" s="122" t="s">
        <v>119</v>
      </c>
      <c r="F3" s="122" t="s">
        <v>120</v>
      </c>
      <c r="G3" s="122" t="s">
        <v>12</v>
      </c>
      <c r="H3" s="122" t="s">
        <v>119</v>
      </c>
      <c r="I3" s="122" t="s">
        <v>120</v>
      </c>
      <c r="J3" s="122" t="s">
        <v>12</v>
      </c>
      <c r="K3" s="122" t="s">
        <v>119</v>
      </c>
      <c r="L3" s="122" t="s">
        <v>120</v>
      </c>
      <c r="M3" s="122" t="s">
        <v>12</v>
      </c>
    </row>
    <row r="4" spans="1:16" s="125" customFormat="1" ht="11.25" customHeight="1">
      <c r="A4" s="123">
        <v>1</v>
      </c>
      <c r="B4" s="124">
        <v>2</v>
      </c>
      <c r="C4" s="123">
        <v>3</v>
      </c>
      <c r="D4" s="124">
        <v>4</v>
      </c>
      <c r="E4" s="123">
        <v>5</v>
      </c>
      <c r="F4" s="124">
        <v>6</v>
      </c>
      <c r="G4" s="123">
        <v>7</v>
      </c>
      <c r="H4" s="124">
        <v>8</v>
      </c>
      <c r="I4" s="123">
        <v>9</v>
      </c>
      <c r="J4" s="124">
        <v>10</v>
      </c>
      <c r="K4" s="123">
        <v>11</v>
      </c>
      <c r="L4" s="124">
        <v>12</v>
      </c>
      <c r="M4" s="123">
        <v>13</v>
      </c>
    </row>
    <row r="5" spans="1:16" ht="30.75" customHeight="1">
      <c r="A5" s="126" t="s">
        <v>133</v>
      </c>
      <c r="B5" s="127">
        <v>46169</v>
      </c>
      <c r="C5" s="127">
        <v>28790</v>
      </c>
      <c r="D5" s="127">
        <f>B5+C5</f>
        <v>74959</v>
      </c>
      <c r="E5" s="127">
        <v>4541</v>
      </c>
      <c r="F5" s="127">
        <v>2180</v>
      </c>
      <c r="G5" s="127">
        <f>E5+F5</f>
        <v>6721</v>
      </c>
      <c r="H5" s="127">
        <v>1527</v>
      </c>
      <c r="I5" s="127">
        <v>957</v>
      </c>
      <c r="J5" s="127">
        <f>H5+I5</f>
        <v>2484</v>
      </c>
      <c r="K5" s="127">
        <v>7117</v>
      </c>
      <c r="L5" s="127">
        <v>4662</v>
      </c>
      <c r="M5" s="127">
        <f>K5+L5</f>
        <v>11779</v>
      </c>
      <c r="N5" s="128">
        <f>G5/$D5%</f>
        <v>8.9662348750650356</v>
      </c>
      <c r="O5" s="128">
        <f>J5/$D5%</f>
        <v>3.3138115503141714</v>
      </c>
      <c r="P5" s="128">
        <f>M5/$D5%</f>
        <v>15.713923611574327</v>
      </c>
    </row>
    <row r="6" spans="1:16" ht="30.75" customHeight="1">
      <c r="A6" s="126" t="s">
        <v>134</v>
      </c>
      <c r="B6" s="127">
        <v>1297</v>
      </c>
      <c r="C6" s="127">
        <v>1063</v>
      </c>
      <c r="D6" s="127">
        <f t="shared" ref="D6:D69" si="0">B6+C6</f>
        <v>2360</v>
      </c>
      <c r="E6" s="127">
        <v>46</v>
      </c>
      <c r="F6" s="127">
        <v>57</v>
      </c>
      <c r="G6" s="127">
        <f t="shared" ref="G6:G69" si="1">E6+F6</f>
        <v>103</v>
      </c>
      <c r="H6" s="127">
        <v>41</v>
      </c>
      <c r="I6" s="127">
        <v>59</v>
      </c>
      <c r="J6" s="127">
        <f t="shared" ref="J6:J69" si="2">H6+I6</f>
        <v>100</v>
      </c>
      <c r="K6" s="127">
        <v>152</v>
      </c>
      <c r="L6" s="127">
        <v>180</v>
      </c>
      <c r="M6" s="127">
        <f t="shared" ref="M6:M69" si="3">K6+L6</f>
        <v>332</v>
      </c>
      <c r="N6" s="128">
        <f t="shared" ref="N6:N69" si="4">G6/$D6%</f>
        <v>4.3644067796610164</v>
      </c>
      <c r="O6" s="128">
        <f t="shared" ref="O6:O69" si="5">J6/$D6%</f>
        <v>4.2372881355932197</v>
      </c>
      <c r="P6" s="128">
        <f t="shared" ref="P6:P69" si="6">M6/$D6%</f>
        <v>14.067796610169491</v>
      </c>
    </row>
    <row r="7" spans="1:16" ht="30.75" customHeight="1">
      <c r="A7" s="126" t="s">
        <v>135</v>
      </c>
      <c r="B7" s="127">
        <v>1213</v>
      </c>
      <c r="C7" s="127">
        <v>679</v>
      </c>
      <c r="D7" s="127">
        <f t="shared" si="0"/>
        <v>1892</v>
      </c>
      <c r="E7" s="127">
        <v>86</v>
      </c>
      <c r="F7" s="127">
        <v>68</v>
      </c>
      <c r="G7" s="127">
        <f t="shared" si="1"/>
        <v>154</v>
      </c>
      <c r="H7" s="127">
        <v>6</v>
      </c>
      <c r="I7" s="127">
        <v>0</v>
      </c>
      <c r="J7" s="127">
        <f t="shared" si="2"/>
        <v>6</v>
      </c>
      <c r="K7" s="127">
        <v>142</v>
      </c>
      <c r="L7" s="127">
        <v>79</v>
      </c>
      <c r="M7" s="127">
        <f t="shared" si="3"/>
        <v>221</v>
      </c>
      <c r="N7" s="128">
        <f t="shared" si="4"/>
        <v>8.1395348837209287</v>
      </c>
      <c r="O7" s="128">
        <f t="shared" si="5"/>
        <v>0.31712473572938688</v>
      </c>
      <c r="P7" s="128">
        <f t="shared" si="6"/>
        <v>11.68076109936575</v>
      </c>
    </row>
    <row r="8" spans="1:16" ht="30.75" customHeight="1">
      <c r="A8" s="126" t="s">
        <v>136</v>
      </c>
      <c r="B8" s="127">
        <v>592</v>
      </c>
      <c r="C8" s="127">
        <v>133</v>
      </c>
      <c r="D8" s="127">
        <f t="shared" si="0"/>
        <v>725</v>
      </c>
      <c r="E8" s="127">
        <v>29</v>
      </c>
      <c r="F8" s="127">
        <v>9</v>
      </c>
      <c r="G8" s="127">
        <f t="shared" si="1"/>
        <v>38</v>
      </c>
      <c r="H8" s="127">
        <v>10</v>
      </c>
      <c r="I8" s="127">
        <v>4</v>
      </c>
      <c r="J8" s="127">
        <f t="shared" si="2"/>
        <v>14</v>
      </c>
      <c r="K8" s="127">
        <v>51</v>
      </c>
      <c r="L8" s="127">
        <v>17</v>
      </c>
      <c r="M8" s="127">
        <f t="shared" si="3"/>
        <v>68</v>
      </c>
      <c r="N8" s="128">
        <f t="shared" si="4"/>
        <v>5.2413793103448274</v>
      </c>
      <c r="O8" s="128">
        <f t="shared" si="5"/>
        <v>1.9310344827586208</v>
      </c>
      <c r="P8" s="128">
        <f t="shared" si="6"/>
        <v>9.3793103448275854</v>
      </c>
    </row>
    <row r="9" spans="1:16" ht="30.75" customHeight="1">
      <c r="A9" s="126" t="s">
        <v>137</v>
      </c>
      <c r="B9" s="127">
        <v>296</v>
      </c>
      <c r="C9" s="127">
        <v>127</v>
      </c>
      <c r="D9" s="127">
        <f t="shared" si="0"/>
        <v>423</v>
      </c>
      <c r="E9" s="127">
        <v>43</v>
      </c>
      <c r="F9" s="127">
        <v>20</v>
      </c>
      <c r="G9" s="127">
        <f t="shared" si="1"/>
        <v>63</v>
      </c>
      <c r="H9" s="127">
        <v>3</v>
      </c>
      <c r="I9" s="127">
        <v>5</v>
      </c>
      <c r="J9" s="127">
        <f t="shared" si="2"/>
        <v>8</v>
      </c>
      <c r="K9" s="127">
        <v>109</v>
      </c>
      <c r="L9" s="127">
        <v>43</v>
      </c>
      <c r="M9" s="127">
        <f t="shared" si="3"/>
        <v>152</v>
      </c>
      <c r="N9" s="128">
        <f t="shared" si="4"/>
        <v>14.893617021276594</v>
      </c>
      <c r="O9" s="128">
        <f t="shared" si="5"/>
        <v>1.8912529550827422</v>
      </c>
      <c r="P9" s="128">
        <f t="shared" si="6"/>
        <v>35.933806146572103</v>
      </c>
    </row>
    <row r="10" spans="1:16" ht="30.75" customHeight="1">
      <c r="A10" s="126" t="s">
        <v>138</v>
      </c>
      <c r="B10" s="127">
        <v>251</v>
      </c>
      <c r="C10" s="127">
        <v>168</v>
      </c>
      <c r="D10" s="127">
        <f t="shared" si="0"/>
        <v>419</v>
      </c>
      <c r="E10" s="127">
        <v>34</v>
      </c>
      <c r="F10" s="127">
        <v>13</v>
      </c>
      <c r="G10" s="127">
        <f t="shared" si="1"/>
        <v>47</v>
      </c>
      <c r="H10" s="127">
        <v>6</v>
      </c>
      <c r="I10" s="127">
        <v>4</v>
      </c>
      <c r="J10" s="127">
        <f t="shared" si="2"/>
        <v>10</v>
      </c>
      <c r="K10" s="127">
        <v>52</v>
      </c>
      <c r="L10" s="127">
        <v>21</v>
      </c>
      <c r="M10" s="127">
        <f t="shared" si="3"/>
        <v>73</v>
      </c>
      <c r="N10" s="128">
        <f t="shared" si="4"/>
        <v>11.217183770883054</v>
      </c>
      <c r="O10" s="128">
        <f t="shared" si="5"/>
        <v>2.3866348448687349</v>
      </c>
      <c r="P10" s="128">
        <f t="shared" si="6"/>
        <v>17.422434367541765</v>
      </c>
    </row>
    <row r="11" spans="1:16" ht="30.75" customHeight="1">
      <c r="A11" s="126" t="s">
        <v>139</v>
      </c>
      <c r="B11" s="127">
        <v>315</v>
      </c>
      <c r="C11" s="127">
        <v>48</v>
      </c>
      <c r="D11" s="127">
        <f t="shared" si="0"/>
        <v>363</v>
      </c>
      <c r="E11" s="127">
        <v>20</v>
      </c>
      <c r="F11" s="127">
        <v>6</v>
      </c>
      <c r="G11" s="127">
        <f t="shared" si="1"/>
        <v>26</v>
      </c>
      <c r="H11" s="127">
        <v>0</v>
      </c>
      <c r="I11" s="127">
        <v>0</v>
      </c>
      <c r="J11" s="127">
        <f t="shared" si="2"/>
        <v>0</v>
      </c>
      <c r="K11" s="127">
        <v>19</v>
      </c>
      <c r="L11" s="127">
        <v>4</v>
      </c>
      <c r="M11" s="127">
        <f t="shared" si="3"/>
        <v>23</v>
      </c>
      <c r="N11" s="128">
        <f t="shared" si="4"/>
        <v>7.1625344352617084</v>
      </c>
      <c r="O11" s="128">
        <f t="shared" si="5"/>
        <v>0</v>
      </c>
      <c r="P11" s="128">
        <f t="shared" si="6"/>
        <v>6.336088154269973</v>
      </c>
    </row>
    <row r="12" spans="1:16" ht="30.75" customHeight="1">
      <c r="A12" s="126" t="s">
        <v>140</v>
      </c>
      <c r="B12" s="127">
        <v>269</v>
      </c>
      <c r="C12" s="127">
        <v>36</v>
      </c>
      <c r="D12" s="127">
        <f t="shared" si="0"/>
        <v>305</v>
      </c>
      <c r="E12" s="127">
        <v>35</v>
      </c>
      <c r="F12" s="127">
        <v>5</v>
      </c>
      <c r="G12" s="127">
        <f t="shared" si="1"/>
        <v>40</v>
      </c>
      <c r="H12" s="127">
        <v>0</v>
      </c>
      <c r="I12" s="127">
        <v>2</v>
      </c>
      <c r="J12" s="127">
        <f t="shared" si="2"/>
        <v>2</v>
      </c>
      <c r="K12" s="127">
        <v>100</v>
      </c>
      <c r="L12" s="127">
        <v>4</v>
      </c>
      <c r="M12" s="127">
        <f t="shared" si="3"/>
        <v>104</v>
      </c>
      <c r="N12" s="128">
        <f t="shared" si="4"/>
        <v>13.114754098360656</v>
      </c>
      <c r="O12" s="128">
        <f t="shared" si="5"/>
        <v>0.65573770491803285</v>
      </c>
      <c r="P12" s="128">
        <f t="shared" si="6"/>
        <v>34.098360655737707</v>
      </c>
    </row>
    <row r="13" spans="1:16" ht="30.75" customHeight="1">
      <c r="A13" s="126" t="s">
        <v>141</v>
      </c>
      <c r="B13" s="127">
        <v>66</v>
      </c>
      <c r="C13" s="127">
        <v>71</v>
      </c>
      <c r="D13" s="127">
        <f t="shared" si="0"/>
        <v>137</v>
      </c>
      <c r="E13" s="127">
        <v>14</v>
      </c>
      <c r="F13" s="127">
        <v>7</v>
      </c>
      <c r="G13" s="127">
        <f t="shared" si="1"/>
        <v>21</v>
      </c>
      <c r="H13" s="127">
        <v>9</v>
      </c>
      <c r="I13" s="127">
        <v>10</v>
      </c>
      <c r="J13" s="127">
        <f t="shared" si="2"/>
        <v>19</v>
      </c>
      <c r="K13" s="127">
        <v>9</v>
      </c>
      <c r="L13" s="127">
        <v>14</v>
      </c>
      <c r="M13" s="127">
        <f t="shared" si="3"/>
        <v>23</v>
      </c>
      <c r="N13" s="128">
        <f t="shared" si="4"/>
        <v>15.32846715328467</v>
      </c>
      <c r="O13" s="128">
        <f t="shared" si="5"/>
        <v>13.868613138686131</v>
      </c>
      <c r="P13" s="128">
        <f t="shared" si="6"/>
        <v>16.788321167883211</v>
      </c>
    </row>
    <row r="14" spans="1:16" ht="30.75" customHeight="1">
      <c r="A14" s="126" t="s">
        <v>142</v>
      </c>
      <c r="B14" s="127">
        <v>55</v>
      </c>
      <c r="C14" s="127">
        <v>53</v>
      </c>
      <c r="D14" s="127">
        <f t="shared" si="0"/>
        <v>108</v>
      </c>
      <c r="E14" s="127">
        <v>21</v>
      </c>
      <c r="F14" s="127">
        <v>9</v>
      </c>
      <c r="G14" s="127">
        <f t="shared" si="1"/>
        <v>30</v>
      </c>
      <c r="H14" s="127">
        <v>5</v>
      </c>
      <c r="I14" s="127">
        <v>1</v>
      </c>
      <c r="J14" s="127">
        <f t="shared" si="2"/>
        <v>6</v>
      </c>
      <c r="K14" s="127">
        <v>24</v>
      </c>
      <c r="L14" s="127">
        <v>8</v>
      </c>
      <c r="M14" s="127">
        <f t="shared" si="3"/>
        <v>32</v>
      </c>
      <c r="N14" s="128">
        <f t="shared" si="4"/>
        <v>27.777777777777775</v>
      </c>
      <c r="O14" s="128">
        <f t="shared" si="5"/>
        <v>5.5555555555555554</v>
      </c>
      <c r="P14" s="128">
        <f t="shared" si="6"/>
        <v>29.629629629629626</v>
      </c>
    </row>
    <row r="15" spans="1:16" ht="30.75" customHeight="1">
      <c r="A15" s="126" t="s">
        <v>143</v>
      </c>
      <c r="B15" s="127">
        <v>10156</v>
      </c>
      <c r="C15" s="127">
        <v>10372</v>
      </c>
      <c r="D15" s="127">
        <f t="shared" si="0"/>
        <v>20528</v>
      </c>
      <c r="E15" s="127">
        <v>1902</v>
      </c>
      <c r="F15" s="127">
        <v>1394</v>
      </c>
      <c r="G15" s="127">
        <f t="shared" si="1"/>
        <v>3296</v>
      </c>
      <c r="H15" s="127">
        <v>373</v>
      </c>
      <c r="I15" s="127">
        <v>339</v>
      </c>
      <c r="J15" s="127">
        <f t="shared" si="2"/>
        <v>712</v>
      </c>
      <c r="K15" s="127">
        <v>2456</v>
      </c>
      <c r="L15" s="127">
        <v>2741</v>
      </c>
      <c r="M15" s="127">
        <f t="shared" si="3"/>
        <v>5197</v>
      </c>
      <c r="N15" s="128">
        <f t="shared" si="4"/>
        <v>16.056118472330475</v>
      </c>
      <c r="O15" s="128">
        <f t="shared" si="5"/>
        <v>3.4684333593141075</v>
      </c>
      <c r="P15" s="128">
        <f t="shared" si="6"/>
        <v>25.316640685892441</v>
      </c>
    </row>
    <row r="16" spans="1:16" ht="30.75" customHeight="1">
      <c r="A16" s="126" t="s">
        <v>144</v>
      </c>
      <c r="B16" s="129">
        <v>423316</v>
      </c>
      <c r="C16" s="129">
        <v>476832</v>
      </c>
      <c r="D16" s="127">
        <f t="shared" si="0"/>
        <v>900148</v>
      </c>
      <c r="E16" s="129">
        <v>58784</v>
      </c>
      <c r="F16" s="129">
        <v>55987</v>
      </c>
      <c r="G16" s="127">
        <f t="shared" si="1"/>
        <v>114771</v>
      </c>
      <c r="H16" s="129">
        <v>26481</v>
      </c>
      <c r="I16" s="129">
        <v>22978</v>
      </c>
      <c r="J16" s="127">
        <f t="shared" si="2"/>
        <v>49459</v>
      </c>
      <c r="K16" s="129">
        <v>95833</v>
      </c>
      <c r="L16" s="129">
        <v>112797</v>
      </c>
      <c r="M16" s="127">
        <f t="shared" si="3"/>
        <v>208630</v>
      </c>
      <c r="N16" s="128">
        <f t="shared" si="4"/>
        <v>12.750236627754548</v>
      </c>
      <c r="O16" s="128">
        <f t="shared" si="5"/>
        <v>5.494540897719042</v>
      </c>
      <c r="P16" s="128">
        <f t="shared" si="6"/>
        <v>23.177299732932809</v>
      </c>
    </row>
    <row r="17" spans="1:16" ht="30.75" customHeight="1">
      <c r="A17" s="126" t="s">
        <v>145</v>
      </c>
      <c r="B17" s="127">
        <v>410485</v>
      </c>
      <c r="C17" s="127">
        <v>151648</v>
      </c>
      <c r="D17" s="127">
        <f t="shared" si="0"/>
        <v>562133</v>
      </c>
      <c r="E17" s="127">
        <v>23089</v>
      </c>
      <c r="F17" s="127">
        <v>10254</v>
      </c>
      <c r="G17" s="127">
        <f t="shared" si="1"/>
        <v>33343</v>
      </c>
      <c r="H17" s="127">
        <v>7115</v>
      </c>
      <c r="I17" s="127">
        <v>2381</v>
      </c>
      <c r="J17" s="127">
        <f t="shared" si="2"/>
        <v>9496</v>
      </c>
      <c r="K17" s="127">
        <v>76847</v>
      </c>
      <c r="L17" s="127">
        <v>34735</v>
      </c>
      <c r="M17" s="127">
        <f t="shared" si="3"/>
        <v>111582</v>
      </c>
      <c r="N17" s="128">
        <f t="shared" si="4"/>
        <v>5.9315144280801873</v>
      </c>
      <c r="O17" s="128">
        <f t="shared" si="5"/>
        <v>1.689279939089148</v>
      </c>
      <c r="P17" s="128">
        <f t="shared" si="6"/>
        <v>19.849750859672</v>
      </c>
    </row>
    <row r="18" spans="1:16" ht="30.75" customHeight="1">
      <c r="A18" s="126" t="s">
        <v>146</v>
      </c>
      <c r="B18" s="127">
        <v>181738</v>
      </c>
      <c r="C18" s="127">
        <v>180407</v>
      </c>
      <c r="D18" s="127">
        <f t="shared" si="0"/>
        <v>362145</v>
      </c>
      <c r="E18" s="127">
        <v>19493</v>
      </c>
      <c r="F18" s="127">
        <v>17239</v>
      </c>
      <c r="G18" s="127">
        <f t="shared" si="1"/>
        <v>36732</v>
      </c>
      <c r="H18" s="127">
        <v>6263</v>
      </c>
      <c r="I18" s="127">
        <v>4942</v>
      </c>
      <c r="J18" s="127">
        <f t="shared" si="2"/>
        <v>11205</v>
      </c>
      <c r="K18" s="127">
        <v>45015</v>
      </c>
      <c r="L18" s="127">
        <v>51776</v>
      </c>
      <c r="M18" s="127">
        <f t="shared" si="3"/>
        <v>96791</v>
      </c>
      <c r="N18" s="128">
        <f t="shared" si="4"/>
        <v>10.142898562730398</v>
      </c>
      <c r="O18" s="128">
        <f t="shared" si="5"/>
        <v>3.0940645321625317</v>
      </c>
      <c r="P18" s="128">
        <f t="shared" si="6"/>
        <v>26.727139681619242</v>
      </c>
    </row>
    <row r="19" spans="1:16" ht="30.75" customHeight="1">
      <c r="A19" s="126" t="s">
        <v>147</v>
      </c>
      <c r="B19" s="127">
        <v>150707</v>
      </c>
      <c r="C19" s="127">
        <v>76801</v>
      </c>
      <c r="D19" s="127">
        <f t="shared" si="0"/>
        <v>227508</v>
      </c>
      <c r="E19" s="127">
        <v>8435</v>
      </c>
      <c r="F19" s="127">
        <v>4193</v>
      </c>
      <c r="G19" s="127">
        <f t="shared" si="1"/>
        <v>12628</v>
      </c>
      <c r="H19" s="127">
        <v>1805</v>
      </c>
      <c r="I19" s="127">
        <v>732</v>
      </c>
      <c r="J19" s="127">
        <f t="shared" si="2"/>
        <v>2537</v>
      </c>
      <c r="K19" s="127">
        <v>34769</v>
      </c>
      <c r="L19" s="127">
        <v>20301</v>
      </c>
      <c r="M19" s="127">
        <f t="shared" si="3"/>
        <v>55070</v>
      </c>
      <c r="N19" s="128">
        <f t="shared" si="4"/>
        <v>5.5505740457478421</v>
      </c>
      <c r="O19" s="128">
        <f t="shared" si="5"/>
        <v>1.1151256219561509</v>
      </c>
      <c r="P19" s="128">
        <f t="shared" si="6"/>
        <v>24.205742215658351</v>
      </c>
    </row>
    <row r="20" spans="1:16" ht="30.75" customHeight="1">
      <c r="A20" s="126" t="s">
        <v>148</v>
      </c>
      <c r="B20" s="127">
        <v>80585</v>
      </c>
      <c r="C20" s="127">
        <v>84613</v>
      </c>
      <c r="D20" s="127">
        <f t="shared" si="0"/>
        <v>165198</v>
      </c>
      <c r="E20" s="127">
        <v>8729</v>
      </c>
      <c r="F20" s="127">
        <v>7593</v>
      </c>
      <c r="G20" s="127">
        <f t="shared" si="1"/>
        <v>16322</v>
      </c>
      <c r="H20" s="127">
        <v>2606</v>
      </c>
      <c r="I20" s="127">
        <v>2066</v>
      </c>
      <c r="J20" s="127">
        <f t="shared" si="2"/>
        <v>4672</v>
      </c>
      <c r="K20" s="127">
        <v>19042</v>
      </c>
      <c r="L20" s="127">
        <v>20212</v>
      </c>
      <c r="M20" s="127">
        <f t="shared" si="3"/>
        <v>39254</v>
      </c>
      <c r="N20" s="128">
        <f t="shared" si="4"/>
        <v>9.8802648942481142</v>
      </c>
      <c r="O20" s="128">
        <f t="shared" si="5"/>
        <v>2.8281214058281576</v>
      </c>
      <c r="P20" s="128">
        <f t="shared" si="6"/>
        <v>23.761788883642659</v>
      </c>
    </row>
    <row r="21" spans="1:16" ht="30.75" customHeight="1">
      <c r="A21" s="126" t="s">
        <v>149</v>
      </c>
      <c r="B21" s="127">
        <v>62224</v>
      </c>
      <c r="C21" s="127">
        <v>25840</v>
      </c>
      <c r="D21" s="127">
        <f t="shared" si="0"/>
        <v>88064</v>
      </c>
      <c r="E21" s="127">
        <v>5687</v>
      </c>
      <c r="F21" s="127">
        <v>2152</v>
      </c>
      <c r="G21" s="127">
        <f t="shared" si="1"/>
        <v>7839</v>
      </c>
      <c r="H21" s="127">
        <v>2019</v>
      </c>
      <c r="I21" s="127">
        <v>694</v>
      </c>
      <c r="J21" s="127">
        <f t="shared" si="2"/>
        <v>2713</v>
      </c>
      <c r="K21" s="127">
        <v>14249</v>
      </c>
      <c r="L21" s="127">
        <v>5951</v>
      </c>
      <c r="M21" s="127">
        <f t="shared" si="3"/>
        <v>20200</v>
      </c>
      <c r="N21" s="128">
        <f t="shared" si="4"/>
        <v>8.9014807412790695</v>
      </c>
      <c r="O21" s="128">
        <f t="shared" si="5"/>
        <v>3.0807140261627906</v>
      </c>
      <c r="P21" s="128">
        <f t="shared" si="6"/>
        <v>22.937863372093023</v>
      </c>
    </row>
    <row r="22" spans="1:16" ht="30.75" customHeight="1">
      <c r="A22" s="126" t="s">
        <v>150</v>
      </c>
      <c r="B22" s="127">
        <v>18791</v>
      </c>
      <c r="C22" s="127">
        <v>10016</v>
      </c>
      <c r="D22" s="127">
        <f t="shared" si="0"/>
        <v>28807</v>
      </c>
      <c r="E22" s="127">
        <v>3563</v>
      </c>
      <c r="F22" s="127">
        <v>1459</v>
      </c>
      <c r="G22" s="127">
        <f t="shared" si="1"/>
        <v>5022</v>
      </c>
      <c r="H22" s="127">
        <v>1646</v>
      </c>
      <c r="I22" s="127">
        <v>824</v>
      </c>
      <c r="J22" s="127">
        <f t="shared" si="2"/>
        <v>2470</v>
      </c>
      <c r="K22" s="127">
        <v>4365</v>
      </c>
      <c r="L22" s="127">
        <v>2327</v>
      </c>
      <c r="M22" s="127">
        <f t="shared" si="3"/>
        <v>6692</v>
      </c>
      <c r="N22" s="128">
        <f t="shared" si="4"/>
        <v>17.433262748637485</v>
      </c>
      <c r="O22" s="128">
        <f t="shared" si="5"/>
        <v>8.5743048564585003</v>
      </c>
      <c r="P22" s="128">
        <f t="shared" si="6"/>
        <v>23.230464817579062</v>
      </c>
    </row>
    <row r="23" spans="1:16" ht="30.75" customHeight="1">
      <c r="A23" s="126" t="s">
        <v>151</v>
      </c>
      <c r="B23" s="127">
        <v>17162</v>
      </c>
      <c r="C23" s="127">
        <v>9774</v>
      </c>
      <c r="D23" s="127">
        <f t="shared" si="0"/>
        <v>26936</v>
      </c>
      <c r="E23" s="127">
        <v>1847</v>
      </c>
      <c r="F23" s="127">
        <v>907</v>
      </c>
      <c r="G23" s="127">
        <f t="shared" si="1"/>
        <v>2754</v>
      </c>
      <c r="H23" s="127">
        <v>385</v>
      </c>
      <c r="I23" s="127">
        <v>93</v>
      </c>
      <c r="J23" s="127">
        <f t="shared" si="2"/>
        <v>478</v>
      </c>
      <c r="K23" s="127">
        <v>6849</v>
      </c>
      <c r="L23" s="127">
        <v>4816</v>
      </c>
      <c r="M23" s="127">
        <f t="shared" si="3"/>
        <v>11665</v>
      </c>
      <c r="N23" s="128">
        <f t="shared" si="4"/>
        <v>10.224235224235224</v>
      </c>
      <c r="O23" s="128">
        <f t="shared" si="5"/>
        <v>1.7745767745767744</v>
      </c>
      <c r="P23" s="128">
        <f t="shared" si="6"/>
        <v>43.306355806355803</v>
      </c>
    </row>
    <row r="24" spans="1:16" ht="30.75" customHeight="1">
      <c r="A24" s="126" t="s">
        <v>152</v>
      </c>
      <c r="B24" s="127">
        <v>11503</v>
      </c>
      <c r="C24" s="127">
        <v>14031</v>
      </c>
      <c r="D24" s="127">
        <f t="shared" si="0"/>
        <v>25534</v>
      </c>
      <c r="E24" s="127">
        <v>1990</v>
      </c>
      <c r="F24" s="127">
        <v>1763</v>
      </c>
      <c r="G24" s="127">
        <f t="shared" si="1"/>
        <v>3753</v>
      </c>
      <c r="H24" s="127">
        <v>546</v>
      </c>
      <c r="I24" s="127">
        <v>453</v>
      </c>
      <c r="J24" s="127">
        <f t="shared" si="2"/>
        <v>999</v>
      </c>
      <c r="K24" s="127">
        <v>3429</v>
      </c>
      <c r="L24" s="127">
        <v>4566</v>
      </c>
      <c r="M24" s="127">
        <f t="shared" si="3"/>
        <v>7995</v>
      </c>
      <c r="N24" s="128">
        <f t="shared" si="4"/>
        <v>14.698049659277826</v>
      </c>
      <c r="O24" s="128">
        <f t="shared" si="5"/>
        <v>3.9124304848437377</v>
      </c>
      <c r="P24" s="128">
        <f t="shared" si="6"/>
        <v>31.311192919244927</v>
      </c>
    </row>
    <row r="25" spans="1:16" ht="30.75" customHeight="1">
      <c r="A25" s="126" t="s">
        <v>153</v>
      </c>
      <c r="B25" s="127">
        <v>13099</v>
      </c>
      <c r="C25" s="127">
        <v>8784</v>
      </c>
      <c r="D25" s="127">
        <f t="shared" si="0"/>
        <v>21883</v>
      </c>
      <c r="E25" s="127">
        <v>824</v>
      </c>
      <c r="F25" s="127">
        <v>619</v>
      </c>
      <c r="G25" s="127">
        <f t="shared" si="1"/>
        <v>1443</v>
      </c>
      <c r="H25" s="127">
        <v>254</v>
      </c>
      <c r="I25" s="127">
        <v>152</v>
      </c>
      <c r="J25" s="127">
        <f t="shared" si="2"/>
        <v>406</v>
      </c>
      <c r="K25" s="127">
        <v>2517</v>
      </c>
      <c r="L25" s="127">
        <v>1778</v>
      </c>
      <c r="M25" s="127">
        <f t="shared" si="3"/>
        <v>4295</v>
      </c>
      <c r="N25" s="128">
        <f t="shared" si="4"/>
        <v>6.5941598501119589</v>
      </c>
      <c r="O25" s="128">
        <f t="shared" si="5"/>
        <v>1.855321482429283</v>
      </c>
      <c r="P25" s="128">
        <f t="shared" si="6"/>
        <v>19.627107800575789</v>
      </c>
    </row>
    <row r="26" spans="1:16" ht="30.75" customHeight="1">
      <c r="A26" s="126" t="s">
        <v>154</v>
      </c>
      <c r="B26" s="127">
        <v>11406</v>
      </c>
      <c r="C26" s="127">
        <v>8997</v>
      </c>
      <c r="D26" s="127">
        <f t="shared" si="0"/>
        <v>20403</v>
      </c>
      <c r="E26" s="127">
        <v>904</v>
      </c>
      <c r="F26" s="127">
        <v>789</v>
      </c>
      <c r="G26" s="127">
        <f t="shared" si="1"/>
        <v>1693</v>
      </c>
      <c r="H26" s="127">
        <v>215</v>
      </c>
      <c r="I26" s="127">
        <v>153</v>
      </c>
      <c r="J26" s="127">
        <f t="shared" si="2"/>
        <v>368</v>
      </c>
      <c r="K26" s="127">
        <v>1819</v>
      </c>
      <c r="L26" s="127">
        <v>2326</v>
      </c>
      <c r="M26" s="127">
        <f t="shared" si="3"/>
        <v>4145</v>
      </c>
      <c r="N26" s="128">
        <f t="shared" si="4"/>
        <v>8.2977993432338373</v>
      </c>
      <c r="O26" s="128">
        <f t="shared" si="5"/>
        <v>1.8036563250502378</v>
      </c>
      <c r="P26" s="128">
        <f t="shared" si="6"/>
        <v>20.315639856883791</v>
      </c>
    </row>
    <row r="27" spans="1:16" ht="30.75" customHeight="1">
      <c r="A27" s="126" t="s">
        <v>155</v>
      </c>
      <c r="B27" s="127">
        <v>9966</v>
      </c>
      <c r="C27" s="127">
        <v>5836</v>
      </c>
      <c r="D27" s="127">
        <f t="shared" si="0"/>
        <v>15802</v>
      </c>
      <c r="E27" s="127">
        <v>1243</v>
      </c>
      <c r="F27" s="127">
        <v>628</v>
      </c>
      <c r="G27" s="127">
        <f t="shared" si="1"/>
        <v>1871</v>
      </c>
      <c r="H27" s="127">
        <v>261</v>
      </c>
      <c r="I27" s="127">
        <v>143</v>
      </c>
      <c r="J27" s="127">
        <f t="shared" si="2"/>
        <v>404</v>
      </c>
      <c r="K27" s="127">
        <v>1964</v>
      </c>
      <c r="L27" s="127">
        <v>992</v>
      </c>
      <c r="M27" s="127">
        <f t="shared" si="3"/>
        <v>2956</v>
      </c>
      <c r="N27" s="128">
        <f t="shared" si="4"/>
        <v>11.840273383116061</v>
      </c>
      <c r="O27" s="128">
        <f t="shared" si="5"/>
        <v>2.5566384002025058</v>
      </c>
      <c r="P27" s="128">
        <f t="shared" si="6"/>
        <v>18.706492849006455</v>
      </c>
    </row>
    <row r="28" spans="1:16" ht="30.75" customHeight="1">
      <c r="A28" s="126" t="s">
        <v>156</v>
      </c>
      <c r="B28" s="127">
        <v>9717</v>
      </c>
      <c r="C28" s="127">
        <v>5939</v>
      </c>
      <c r="D28" s="127">
        <f t="shared" si="0"/>
        <v>15656</v>
      </c>
      <c r="E28" s="127">
        <v>577</v>
      </c>
      <c r="F28" s="127">
        <v>450</v>
      </c>
      <c r="G28" s="127">
        <f t="shared" si="1"/>
        <v>1027</v>
      </c>
      <c r="H28" s="127">
        <v>296</v>
      </c>
      <c r="I28" s="127">
        <v>200</v>
      </c>
      <c r="J28" s="127">
        <f t="shared" si="2"/>
        <v>496</v>
      </c>
      <c r="K28" s="127">
        <v>1395</v>
      </c>
      <c r="L28" s="127">
        <v>788</v>
      </c>
      <c r="M28" s="127">
        <f t="shared" si="3"/>
        <v>2183</v>
      </c>
      <c r="N28" s="128">
        <f t="shared" si="4"/>
        <v>6.5597853857945836</v>
      </c>
      <c r="O28" s="128">
        <f t="shared" si="5"/>
        <v>3.1681144609095555</v>
      </c>
      <c r="P28" s="128">
        <f t="shared" si="6"/>
        <v>13.943536024527338</v>
      </c>
    </row>
    <row r="29" spans="1:16" ht="30.75" customHeight="1">
      <c r="A29" s="126" t="s">
        <v>157</v>
      </c>
      <c r="B29" s="127">
        <v>5651</v>
      </c>
      <c r="C29" s="127">
        <v>7747</v>
      </c>
      <c r="D29" s="127">
        <f t="shared" si="0"/>
        <v>13398</v>
      </c>
      <c r="E29" s="127">
        <v>290</v>
      </c>
      <c r="F29" s="127">
        <v>224</v>
      </c>
      <c r="G29" s="127">
        <f t="shared" si="1"/>
        <v>514</v>
      </c>
      <c r="H29" s="127">
        <v>296</v>
      </c>
      <c r="I29" s="127">
        <v>171</v>
      </c>
      <c r="J29" s="127">
        <f t="shared" si="2"/>
        <v>467</v>
      </c>
      <c r="K29" s="127">
        <v>972</v>
      </c>
      <c r="L29" s="127">
        <v>730</v>
      </c>
      <c r="M29" s="127">
        <f t="shared" si="3"/>
        <v>1702</v>
      </c>
      <c r="N29" s="128">
        <f t="shared" si="4"/>
        <v>3.8363934915659055</v>
      </c>
      <c r="O29" s="128">
        <f t="shared" si="5"/>
        <v>3.48559486490521</v>
      </c>
      <c r="P29" s="128">
        <f t="shared" si="6"/>
        <v>12.703388565457532</v>
      </c>
    </row>
    <row r="30" spans="1:16" ht="30.75" customHeight="1">
      <c r="A30" s="126" t="s">
        <v>158</v>
      </c>
      <c r="B30" s="127">
        <v>7981</v>
      </c>
      <c r="C30" s="127">
        <v>3351</v>
      </c>
      <c r="D30" s="127">
        <f t="shared" si="0"/>
        <v>11332</v>
      </c>
      <c r="E30" s="127">
        <v>537</v>
      </c>
      <c r="F30" s="127">
        <v>213</v>
      </c>
      <c r="G30" s="127">
        <f t="shared" si="1"/>
        <v>750</v>
      </c>
      <c r="H30" s="127">
        <v>184</v>
      </c>
      <c r="I30" s="127">
        <v>59</v>
      </c>
      <c r="J30" s="127">
        <f t="shared" si="2"/>
        <v>243</v>
      </c>
      <c r="K30" s="127">
        <v>1239</v>
      </c>
      <c r="L30" s="127">
        <v>552</v>
      </c>
      <c r="M30" s="127">
        <f t="shared" si="3"/>
        <v>1791</v>
      </c>
      <c r="N30" s="128">
        <f t="shared" si="4"/>
        <v>6.6184256971408404</v>
      </c>
      <c r="O30" s="128">
        <f t="shared" si="5"/>
        <v>2.1443699258736322</v>
      </c>
      <c r="P30" s="128">
        <f t="shared" si="6"/>
        <v>15.804800564772327</v>
      </c>
    </row>
    <row r="31" spans="1:16" ht="30.75" customHeight="1">
      <c r="A31" s="126" t="s">
        <v>159</v>
      </c>
      <c r="B31" s="127">
        <v>4811</v>
      </c>
      <c r="C31" s="127">
        <v>2466</v>
      </c>
      <c r="D31" s="127">
        <f t="shared" si="0"/>
        <v>7277</v>
      </c>
      <c r="E31" s="127">
        <v>365</v>
      </c>
      <c r="F31" s="127">
        <v>179</v>
      </c>
      <c r="G31" s="127">
        <f t="shared" si="1"/>
        <v>544</v>
      </c>
      <c r="H31" s="127">
        <v>92</v>
      </c>
      <c r="I31" s="127">
        <v>24</v>
      </c>
      <c r="J31" s="127">
        <f t="shared" si="2"/>
        <v>116</v>
      </c>
      <c r="K31" s="127">
        <v>1304</v>
      </c>
      <c r="L31" s="127">
        <v>618</v>
      </c>
      <c r="M31" s="127">
        <f t="shared" si="3"/>
        <v>1922</v>
      </c>
      <c r="N31" s="128">
        <f t="shared" si="4"/>
        <v>7.4756080802528517</v>
      </c>
      <c r="O31" s="128">
        <f t="shared" si="5"/>
        <v>1.5940634877009758</v>
      </c>
      <c r="P31" s="128">
        <f t="shared" si="6"/>
        <v>26.411982960010995</v>
      </c>
    </row>
    <row r="32" spans="1:16" ht="30.75" customHeight="1">
      <c r="A32" s="126" t="s">
        <v>160</v>
      </c>
      <c r="B32" s="127">
        <v>1936</v>
      </c>
      <c r="C32" s="127">
        <v>4567</v>
      </c>
      <c r="D32" s="127">
        <f t="shared" si="0"/>
        <v>6503</v>
      </c>
      <c r="E32" s="127">
        <v>39</v>
      </c>
      <c r="F32" s="127">
        <v>239</v>
      </c>
      <c r="G32" s="127">
        <f t="shared" si="1"/>
        <v>278</v>
      </c>
      <c r="H32" s="127">
        <v>12</v>
      </c>
      <c r="I32" s="127">
        <v>48</v>
      </c>
      <c r="J32" s="127">
        <f t="shared" si="2"/>
        <v>60</v>
      </c>
      <c r="K32" s="127">
        <v>189</v>
      </c>
      <c r="L32" s="127">
        <v>480</v>
      </c>
      <c r="M32" s="127">
        <f t="shared" si="3"/>
        <v>669</v>
      </c>
      <c r="N32" s="128">
        <f t="shared" si="4"/>
        <v>4.2749500230662774</v>
      </c>
      <c r="O32" s="128">
        <f t="shared" si="5"/>
        <v>0.92265108411502383</v>
      </c>
      <c r="P32" s="128">
        <f t="shared" si="6"/>
        <v>10.287559587882516</v>
      </c>
    </row>
    <row r="33" spans="1:16" ht="30.75" customHeight="1">
      <c r="A33" s="126" t="s">
        <v>161</v>
      </c>
      <c r="B33" s="127">
        <v>2702</v>
      </c>
      <c r="C33" s="127">
        <v>3155</v>
      </c>
      <c r="D33" s="127">
        <f t="shared" si="0"/>
        <v>5857</v>
      </c>
      <c r="E33" s="127">
        <v>358</v>
      </c>
      <c r="F33" s="127">
        <v>283</v>
      </c>
      <c r="G33" s="127">
        <f t="shared" si="1"/>
        <v>641</v>
      </c>
      <c r="H33" s="127">
        <v>86</v>
      </c>
      <c r="I33" s="127">
        <v>65</v>
      </c>
      <c r="J33" s="127">
        <f t="shared" si="2"/>
        <v>151</v>
      </c>
      <c r="K33" s="127">
        <v>821</v>
      </c>
      <c r="L33" s="127">
        <v>824</v>
      </c>
      <c r="M33" s="127">
        <f t="shared" si="3"/>
        <v>1645</v>
      </c>
      <c r="N33" s="128">
        <f t="shared" si="4"/>
        <v>10.944169369984634</v>
      </c>
      <c r="O33" s="128">
        <f t="shared" si="5"/>
        <v>2.5781116612600306</v>
      </c>
      <c r="P33" s="128">
        <f t="shared" si="6"/>
        <v>28.08605087928974</v>
      </c>
    </row>
    <row r="34" spans="1:16" ht="30.75" customHeight="1">
      <c r="A34" s="126" t="s">
        <v>162</v>
      </c>
      <c r="B34" s="127">
        <v>2953</v>
      </c>
      <c r="C34" s="127">
        <v>2797</v>
      </c>
      <c r="D34" s="127">
        <f t="shared" si="0"/>
        <v>5750</v>
      </c>
      <c r="E34" s="127">
        <v>267</v>
      </c>
      <c r="F34" s="127">
        <v>229</v>
      </c>
      <c r="G34" s="127">
        <f t="shared" si="1"/>
        <v>496</v>
      </c>
      <c r="H34" s="127">
        <v>78</v>
      </c>
      <c r="I34" s="127">
        <v>66</v>
      </c>
      <c r="J34" s="127">
        <f t="shared" si="2"/>
        <v>144</v>
      </c>
      <c r="K34" s="127">
        <v>316</v>
      </c>
      <c r="L34" s="127">
        <v>328</v>
      </c>
      <c r="M34" s="127">
        <f t="shared" si="3"/>
        <v>644</v>
      </c>
      <c r="N34" s="128">
        <f t="shared" si="4"/>
        <v>8.6260869565217391</v>
      </c>
      <c r="O34" s="128">
        <f t="shared" si="5"/>
        <v>2.5043478260869567</v>
      </c>
      <c r="P34" s="128">
        <f t="shared" si="6"/>
        <v>11.2</v>
      </c>
    </row>
    <row r="35" spans="1:16" ht="30.75" customHeight="1">
      <c r="A35" s="126" t="s">
        <v>163</v>
      </c>
      <c r="B35" s="127">
        <v>3093</v>
      </c>
      <c r="C35" s="127">
        <v>2653</v>
      </c>
      <c r="D35" s="127">
        <f t="shared" si="0"/>
        <v>5746</v>
      </c>
      <c r="E35" s="127">
        <v>97</v>
      </c>
      <c r="F35" s="127">
        <v>58</v>
      </c>
      <c r="G35" s="127">
        <f t="shared" si="1"/>
        <v>155</v>
      </c>
      <c r="H35" s="127">
        <v>27</v>
      </c>
      <c r="I35" s="127">
        <v>24</v>
      </c>
      <c r="J35" s="127">
        <f t="shared" si="2"/>
        <v>51</v>
      </c>
      <c r="K35" s="127">
        <v>309</v>
      </c>
      <c r="L35" s="127">
        <v>252</v>
      </c>
      <c r="M35" s="127">
        <f t="shared" si="3"/>
        <v>561</v>
      </c>
      <c r="N35" s="128">
        <f t="shared" si="4"/>
        <v>2.697528715628263</v>
      </c>
      <c r="O35" s="128">
        <f t="shared" si="5"/>
        <v>0.8875739644970414</v>
      </c>
      <c r="P35" s="128">
        <f t="shared" si="6"/>
        <v>9.7633136094674562</v>
      </c>
    </row>
    <row r="36" spans="1:16" ht="30.75" customHeight="1">
      <c r="A36" s="126" t="s">
        <v>164</v>
      </c>
      <c r="B36" s="127">
        <v>3029</v>
      </c>
      <c r="C36" s="127">
        <v>2029</v>
      </c>
      <c r="D36" s="127">
        <f t="shared" si="0"/>
        <v>5058</v>
      </c>
      <c r="E36" s="127">
        <v>255</v>
      </c>
      <c r="F36" s="127">
        <v>126</v>
      </c>
      <c r="G36" s="127">
        <f t="shared" si="1"/>
        <v>381</v>
      </c>
      <c r="H36" s="127">
        <v>43</v>
      </c>
      <c r="I36" s="127">
        <v>38</v>
      </c>
      <c r="J36" s="127">
        <f t="shared" si="2"/>
        <v>81</v>
      </c>
      <c r="K36" s="127">
        <v>1016</v>
      </c>
      <c r="L36" s="127">
        <v>633</v>
      </c>
      <c r="M36" s="127">
        <f t="shared" si="3"/>
        <v>1649</v>
      </c>
      <c r="N36" s="128">
        <f t="shared" si="4"/>
        <v>7.5326215895610913</v>
      </c>
      <c r="O36" s="128">
        <f t="shared" si="5"/>
        <v>1.6014234875444839</v>
      </c>
      <c r="P36" s="128">
        <f t="shared" si="6"/>
        <v>32.601818900751283</v>
      </c>
    </row>
    <row r="37" spans="1:16" ht="30.75" customHeight="1">
      <c r="A37" s="126" t="s">
        <v>165</v>
      </c>
      <c r="B37" s="127">
        <v>2636</v>
      </c>
      <c r="C37" s="127">
        <v>981</v>
      </c>
      <c r="D37" s="127">
        <f t="shared" si="0"/>
        <v>3617</v>
      </c>
      <c r="E37" s="127">
        <v>554</v>
      </c>
      <c r="F37" s="127">
        <v>138</v>
      </c>
      <c r="G37" s="127">
        <f t="shared" si="1"/>
        <v>692</v>
      </c>
      <c r="H37" s="127">
        <v>128</v>
      </c>
      <c r="I37" s="127">
        <v>59</v>
      </c>
      <c r="J37" s="127">
        <f t="shared" si="2"/>
        <v>187</v>
      </c>
      <c r="K37" s="127">
        <v>658</v>
      </c>
      <c r="L37" s="127">
        <v>219</v>
      </c>
      <c r="M37" s="127">
        <f t="shared" si="3"/>
        <v>877</v>
      </c>
      <c r="N37" s="128">
        <f t="shared" si="4"/>
        <v>19.131877246336742</v>
      </c>
      <c r="O37" s="128">
        <f t="shared" si="5"/>
        <v>5.1700304119435998</v>
      </c>
      <c r="P37" s="128">
        <f t="shared" si="6"/>
        <v>24.246613215371855</v>
      </c>
    </row>
    <row r="38" spans="1:16" ht="30.75" customHeight="1">
      <c r="A38" s="126" t="s">
        <v>166</v>
      </c>
      <c r="B38" s="127">
        <v>2423</v>
      </c>
      <c r="C38" s="127">
        <v>1009</v>
      </c>
      <c r="D38" s="127">
        <f t="shared" si="0"/>
        <v>3432</v>
      </c>
      <c r="E38" s="127">
        <v>134</v>
      </c>
      <c r="F38" s="127">
        <v>52</v>
      </c>
      <c r="G38" s="127">
        <f t="shared" si="1"/>
        <v>186</v>
      </c>
      <c r="H38" s="127">
        <v>111</v>
      </c>
      <c r="I38" s="127">
        <v>52</v>
      </c>
      <c r="J38" s="127">
        <f t="shared" si="2"/>
        <v>163</v>
      </c>
      <c r="K38" s="127">
        <v>327</v>
      </c>
      <c r="L38" s="127">
        <v>140</v>
      </c>
      <c r="M38" s="127">
        <f t="shared" si="3"/>
        <v>467</v>
      </c>
      <c r="N38" s="128">
        <f t="shared" si="4"/>
        <v>5.4195804195804191</v>
      </c>
      <c r="O38" s="128">
        <f t="shared" si="5"/>
        <v>4.7494172494172497</v>
      </c>
      <c r="P38" s="128">
        <f t="shared" si="6"/>
        <v>13.607226107226108</v>
      </c>
    </row>
    <row r="39" spans="1:16" ht="30.75" customHeight="1">
      <c r="A39" s="126" t="s">
        <v>167</v>
      </c>
      <c r="B39" s="127">
        <v>1860</v>
      </c>
      <c r="C39" s="127">
        <v>1300</v>
      </c>
      <c r="D39" s="127">
        <f t="shared" si="0"/>
        <v>3160</v>
      </c>
      <c r="E39" s="127">
        <v>238</v>
      </c>
      <c r="F39" s="127">
        <v>72</v>
      </c>
      <c r="G39" s="127">
        <f t="shared" si="1"/>
        <v>310</v>
      </c>
      <c r="H39" s="127">
        <v>54</v>
      </c>
      <c r="I39" s="127">
        <v>32</v>
      </c>
      <c r="J39" s="127">
        <f t="shared" si="2"/>
        <v>86</v>
      </c>
      <c r="K39" s="127">
        <v>327</v>
      </c>
      <c r="L39" s="127">
        <v>180</v>
      </c>
      <c r="M39" s="127">
        <f t="shared" si="3"/>
        <v>507</v>
      </c>
      <c r="N39" s="128">
        <f t="shared" si="4"/>
        <v>9.81012658227848</v>
      </c>
      <c r="O39" s="128">
        <f t="shared" si="5"/>
        <v>2.721518987341772</v>
      </c>
      <c r="P39" s="128">
        <f t="shared" si="6"/>
        <v>16.044303797468352</v>
      </c>
    </row>
    <row r="40" spans="1:16" ht="30.75" customHeight="1">
      <c r="A40" s="126" t="s">
        <v>168</v>
      </c>
      <c r="B40" s="127">
        <v>1681</v>
      </c>
      <c r="C40" s="127">
        <v>1346</v>
      </c>
      <c r="D40" s="127">
        <f t="shared" si="0"/>
        <v>3027</v>
      </c>
      <c r="E40" s="127">
        <v>156</v>
      </c>
      <c r="F40" s="127">
        <v>84</v>
      </c>
      <c r="G40" s="127">
        <f t="shared" si="1"/>
        <v>240</v>
      </c>
      <c r="H40" s="127">
        <v>60</v>
      </c>
      <c r="I40" s="127">
        <v>44</v>
      </c>
      <c r="J40" s="127">
        <f t="shared" si="2"/>
        <v>104</v>
      </c>
      <c r="K40" s="127">
        <v>459</v>
      </c>
      <c r="L40" s="127">
        <v>276</v>
      </c>
      <c r="M40" s="127">
        <f t="shared" si="3"/>
        <v>735</v>
      </c>
      <c r="N40" s="128">
        <f t="shared" si="4"/>
        <v>7.9286422200198219</v>
      </c>
      <c r="O40" s="128">
        <f t="shared" si="5"/>
        <v>3.4357449620085894</v>
      </c>
      <c r="P40" s="128">
        <f t="shared" si="6"/>
        <v>24.281466798810705</v>
      </c>
    </row>
    <row r="41" spans="1:16" ht="30.75" customHeight="1">
      <c r="A41" s="126" t="s">
        <v>169</v>
      </c>
      <c r="B41" s="127">
        <v>1953</v>
      </c>
      <c r="C41" s="127">
        <v>1022</v>
      </c>
      <c r="D41" s="127">
        <f t="shared" si="0"/>
        <v>2975</v>
      </c>
      <c r="E41" s="127">
        <v>112</v>
      </c>
      <c r="F41" s="127">
        <v>52</v>
      </c>
      <c r="G41" s="127">
        <f t="shared" si="1"/>
        <v>164</v>
      </c>
      <c r="H41" s="127">
        <v>15</v>
      </c>
      <c r="I41" s="127">
        <v>3</v>
      </c>
      <c r="J41" s="127">
        <f t="shared" si="2"/>
        <v>18</v>
      </c>
      <c r="K41" s="127">
        <v>196</v>
      </c>
      <c r="L41" s="127">
        <v>93</v>
      </c>
      <c r="M41" s="127">
        <f t="shared" si="3"/>
        <v>289</v>
      </c>
      <c r="N41" s="128">
        <f t="shared" si="4"/>
        <v>5.5126050420168067</v>
      </c>
      <c r="O41" s="128">
        <f t="shared" si="5"/>
        <v>0.60504201680672265</v>
      </c>
      <c r="P41" s="128">
        <f t="shared" si="6"/>
        <v>9.7142857142857135</v>
      </c>
    </row>
    <row r="42" spans="1:16" ht="30.75" customHeight="1">
      <c r="A42" s="126" t="s">
        <v>170</v>
      </c>
      <c r="B42" s="127">
        <v>954</v>
      </c>
      <c r="C42" s="127">
        <v>1308</v>
      </c>
      <c r="D42" s="127">
        <f t="shared" si="0"/>
        <v>2262</v>
      </c>
      <c r="E42" s="127">
        <v>61</v>
      </c>
      <c r="F42" s="127">
        <v>89</v>
      </c>
      <c r="G42" s="127">
        <f t="shared" si="1"/>
        <v>150</v>
      </c>
      <c r="H42" s="127">
        <v>15</v>
      </c>
      <c r="I42" s="127">
        <v>14</v>
      </c>
      <c r="J42" s="127">
        <f t="shared" si="2"/>
        <v>29</v>
      </c>
      <c r="K42" s="127">
        <v>147</v>
      </c>
      <c r="L42" s="127">
        <v>117</v>
      </c>
      <c r="M42" s="127">
        <f t="shared" si="3"/>
        <v>264</v>
      </c>
      <c r="N42" s="128">
        <f t="shared" si="4"/>
        <v>6.6312997347480103</v>
      </c>
      <c r="O42" s="128">
        <f t="shared" si="5"/>
        <v>1.2820512820512819</v>
      </c>
      <c r="P42" s="128">
        <f t="shared" si="6"/>
        <v>11.671087533156498</v>
      </c>
    </row>
    <row r="43" spans="1:16" ht="30.75" customHeight="1">
      <c r="A43" s="126" t="s">
        <v>171</v>
      </c>
      <c r="B43" s="127">
        <v>1183</v>
      </c>
      <c r="C43" s="127">
        <v>956</v>
      </c>
      <c r="D43" s="127">
        <f t="shared" si="0"/>
        <v>2139</v>
      </c>
      <c r="E43" s="127">
        <v>208</v>
      </c>
      <c r="F43" s="127">
        <v>88</v>
      </c>
      <c r="G43" s="127">
        <f t="shared" si="1"/>
        <v>296</v>
      </c>
      <c r="H43" s="127">
        <v>31</v>
      </c>
      <c r="I43" s="127">
        <v>13</v>
      </c>
      <c r="J43" s="127">
        <f t="shared" si="2"/>
        <v>44</v>
      </c>
      <c r="K43" s="127">
        <v>303</v>
      </c>
      <c r="L43" s="127">
        <v>142</v>
      </c>
      <c r="M43" s="127">
        <f t="shared" si="3"/>
        <v>445</v>
      </c>
      <c r="N43" s="128">
        <f t="shared" si="4"/>
        <v>13.838242169237962</v>
      </c>
      <c r="O43" s="128">
        <f t="shared" si="5"/>
        <v>2.0570359981299671</v>
      </c>
      <c r="P43" s="128">
        <f t="shared" si="6"/>
        <v>20.80411407199626</v>
      </c>
    </row>
    <row r="44" spans="1:16" ht="30.75" customHeight="1">
      <c r="A44" s="126" t="s">
        <v>172</v>
      </c>
      <c r="B44" s="127">
        <v>1564</v>
      </c>
      <c r="C44" s="127">
        <v>475</v>
      </c>
      <c r="D44" s="127">
        <f t="shared" si="0"/>
        <v>2039</v>
      </c>
      <c r="E44" s="127">
        <v>107</v>
      </c>
      <c r="F44" s="127">
        <v>55</v>
      </c>
      <c r="G44" s="127">
        <f t="shared" si="1"/>
        <v>162</v>
      </c>
      <c r="H44" s="127">
        <v>57</v>
      </c>
      <c r="I44" s="127">
        <v>35</v>
      </c>
      <c r="J44" s="127">
        <f t="shared" si="2"/>
        <v>92</v>
      </c>
      <c r="K44" s="127">
        <v>289</v>
      </c>
      <c r="L44" s="127">
        <v>92</v>
      </c>
      <c r="M44" s="127">
        <f t="shared" si="3"/>
        <v>381</v>
      </c>
      <c r="N44" s="128">
        <f t="shared" si="4"/>
        <v>7.9450711132908287</v>
      </c>
      <c r="O44" s="128">
        <f t="shared" si="5"/>
        <v>4.5120156939676308</v>
      </c>
      <c r="P44" s="128">
        <f t="shared" si="6"/>
        <v>18.685630210887691</v>
      </c>
    </row>
    <row r="45" spans="1:16" ht="30.75" customHeight="1">
      <c r="A45" s="126" t="s">
        <v>173</v>
      </c>
      <c r="B45" s="127">
        <v>1311</v>
      </c>
      <c r="C45" s="127">
        <v>507</v>
      </c>
      <c r="D45" s="127">
        <f t="shared" si="0"/>
        <v>1818</v>
      </c>
      <c r="E45" s="127">
        <v>56</v>
      </c>
      <c r="F45" s="127">
        <v>34</v>
      </c>
      <c r="G45" s="127">
        <f t="shared" si="1"/>
        <v>90</v>
      </c>
      <c r="H45" s="127">
        <v>13</v>
      </c>
      <c r="I45" s="127">
        <v>13</v>
      </c>
      <c r="J45" s="127">
        <f t="shared" si="2"/>
        <v>26</v>
      </c>
      <c r="K45" s="127">
        <v>80</v>
      </c>
      <c r="L45" s="127">
        <v>45</v>
      </c>
      <c r="M45" s="127">
        <f t="shared" si="3"/>
        <v>125</v>
      </c>
      <c r="N45" s="128">
        <f t="shared" si="4"/>
        <v>4.9504950495049505</v>
      </c>
      <c r="O45" s="128">
        <f t="shared" si="5"/>
        <v>1.4301430143014302</v>
      </c>
      <c r="P45" s="128">
        <f t="shared" si="6"/>
        <v>6.8756875687568755</v>
      </c>
    </row>
    <row r="46" spans="1:16" ht="30.75" customHeight="1">
      <c r="A46" s="126" t="s">
        <v>174</v>
      </c>
      <c r="B46" s="127">
        <v>1304</v>
      </c>
      <c r="C46" s="127">
        <v>469</v>
      </c>
      <c r="D46" s="127">
        <f t="shared" si="0"/>
        <v>1773</v>
      </c>
      <c r="E46" s="127">
        <v>169</v>
      </c>
      <c r="F46" s="127">
        <v>70</v>
      </c>
      <c r="G46" s="127">
        <f t="shared" si="1"/>
        <v>239</v>
      </c>
      <c r="H46" s="127">
        <v>22</v>
      </c>
      <c r="I46" s="127">
        <v>12</v>
      </c>
      <c r="J46" s="127">
        <f t="shared" si="2"/>
        <v>34</v>
      </c>
      <c r="K46" s="127">
        <v>357</v>
      </c>
      <c r="L46" s="127">
        <v>94</v>
      </c>
      <c r="M46" s="127">
        <f t="shared" si="3"/>
        <v>451</v>
      </c>
      <c r="N46" s="128">
        <f t="shared" si="4"/>
        <v>13.479977439368302</v>
      </c>
      <c r="O46" s="128">
        <f t="shared" si="5"/>
        <v>1.9176536943034403</v>
      </c>
      <c r="P46" s="128">
        <f t="shared" si="6"/>
        <v>25.437112239142696</v>
      </c>
    </row>
    <row r="47" spans="1:16" ht="30.75" customHeight="1">
      <c r="A47" s="126" t="s">
        <v>175</v>
      </c>
      <c r="B47" s="127">
        <v>866</v>
      </c>
      <c r="C47" s="127">
        <v>816</v>
      </c>
      <c r="D47" s="127">
        <f t="shared" si="0"/>
        <v>1682</v>
      </c>
      <c r="E47" s="127">
        <v>56</v>
      </c>
      <c r="F47" s="127">
        <v>49</v>
      </c>
      <c r="G47" s="127">
        <f t="shared" si="1"/>
        <v>105</v>
      </c>
      <c r="H47" s="127">
        <v>8</v>
      </c>
      <c r="I47" s="127">
        <v>7</v>
      </c>
      <c r="J47" s="127">
        <f t="shared" si="2"/>
        <v>15</v>
      </c>
      <c r="K47" s="127">
        <v>160</v>
      </c>
      <c r="L47" s="127">
        <v>108</v>
      </c>
      <c r="M47" s="127">
        <f t="shared" si="3"/>
        <v>268</v>
      </c>
      <c r="N47" s="128">
        <f t="shared" si="4"/>
        <v>6.2425683709869206</v>
      </c>
      <c r="O47" s="128">
        <f t="shared" si="5"/>
        <v>0.89179548156956001</v>
      </c>
      <c r="P47" s="128">
        <f t="shared" si="6"/>
        <v>15.933412604042806</v>
      </c>
    </row>
    <row r="48" spans="1:16" ht="30.75" customHeight="1">
      <c r="A48" s="126" t="s">
        <v>176</v>
      </c>
      <c r="B48" s="127">
        <v>741</v>
      </c>
      <c r="C48" s="127">
        <v>673</v>
      </c>
      <c r="D48" s="127">
        <f t="shared" si="0"/>
        <v>1414</v>
      </c>
      <c r="E48" s="127">
        <v>22</v>
      </c>
      <c r="F48" s="127">
        <v>18</v>
      </c>
      <c r="G48" s="127">
        <f t="shared" si="1"/>
        <v>40</v>
      </c>
      <c r="H48" s="127">
        <v>10</v>
      </c>
      <c r="I48" s="127">
        <v>6</v>
      </c>
      <c r="J48" s="127">
        <f t="shared" si="2"/>
        <v>16</v>
      </c>
      <c r="K48" s="127">
        <v>72</v>
      </c>
      <c r="L48" s="127">
        <v>37</v>
      </c>
      <c r="M48" s="127">
        <f t="shared" si="3"/>
        <v>109</v>
      </c>
      <c r="N48" s="128">
        <f t="shared" si="4"/>
        <v>2.8288543140028288</v>
      </c>
      <c r="O48" s="128">
        <f t="shared" si="5"/>
        <v>1.1315417256011315</v>
      </c>
      <c r="P48" s="128">
        <f t="shared" si="6"/>
        <v>7.7086280056577081</v>
      </c>
    </row>
    <row r="49" spans="1:16" ht="30.75" customHeight="1">
      <c r="A49" s="126" t="s">
        <v>177</v>
      </c>
      <c r="B49" s="127">
        <v>18</v>
      </c>
      <c r="C49" s="127">
        <v>1173</v>
      </c>
      <c r="D49" s="127">
        <f t="shared" si="0"/>
        <v>1191</v>
      </c>
      <c r="E49" s="127">
        <v>1</v>
      </c>
      <c r="F49" s="127">
        <v>175</v>
      </c>
      <c r="G49" s="127">
        <f t="shared" si="1"/>
        <v>176</v>
      </c>
      <c r="H49" s="127">
        <v>0</v>
      </c>
      <c r="I49" s="127">
        <v>83</v>
      </c>
      <c r="J49" s="127">
        <f t="shared" si="2"/>
        <v>83</v>
      </c>
      <c r="K49" s="127">
        <v>5</v>
      </c>
      <c r="L49" s="127">
        <v>310</v>
      </c>
      <c r="M49" s="127">
        <f t="shared" si="3"/>
        <v>315</v>
      </c>
      <c r="N49" s="128">
        <f t="shared" si="4"/>
        <v>14.777497900923594</v>
      </c>
      <c r="O49" s="128">
        <f t="shared" si="5"/>
        <v>6.9689336691855583</v>
      </c>
      <c r="P49" s="128">
        <f t="shared" si="6"/>
        <v>26.448362720403022</v>
      </c>
    </row>
    <row r="50" spans="1:16" ht="30.75" customHeight="1">
      <c r="A50" s="126" t="s">
        <v>178</v>
      </c>
      <c r="B50" s="127">
        <v>537</v>
      </c>
      <c r="C50" s="127">
        <v>569</v>
      </c>
      <c r="D50" s="127">
        <f t="shared" si="0"/>
        <v>1106</v>
      </c>
      <c r="E50" s="127">
        <v>55</v>
      </c>
      <c r="F50" s="127">
        <v>88</v>
      </c>
      <c r="G50" s="127">
        <f t="shared" si="1"/>
        <v>143</v>
      </c>
      <c r="H50" s="127">
        <v>18</v>
      </c>
      <c r="I50" s="127">
        <v>43</v>
      </c>
      <c r="J50" s="127">
        <f t="shared" si="2"/>
        <v>61</v>
      </c>
      <c r="K50" s="127">
        <v>150</v>
      </c>
      <c r="L50" s="127">
        <v>211</v>
      </c>
      <c r="M50" s="127">
        <f t="shared" si="3"/>
        <v>361</v>
      </c>
      <c r="N50" s="128">
        <f t="shared" si="4"/>
        <v>12.929475587703434</v>
      </c>
      <c r="O50" s="128">
        <f t="shared" si="5"/>
        <v>5.5153707052441225</v>
      </c>
      <c r="P50" s="128">
        <f t="shared" si="6"/>
        <v>32.640144665461122</v>
      </c>
    </row>
    <row r="51" spans="1:16" ht="30.75" customHeight="1">
      <c r="A51" s="126" t="s">
        <v>179</v>
      </c>
      <c r="B51" s="127">
        <v>675</v>
      </c>
      <c r="C51" s="127">
        <v>419</v>
      </c>
      <c r="D51" s="127">
        <f t="shared" si="0"/>
        <v>1094</v>
      </c>
      <c r="E51" s="127">
        <v>73</v>
      </c>
      <c r="F51" s="127">
        <v>17</v>
      </c>
      <c r="G51" s="127">
        <f t="shared" si="1"/>
        <v>90</v>
      </c>
      <c r="H51" s="127">
        <v>7</v>
      </c>
      <c r="I51" s="127">
        <v>1</v>
      </c>
      <c r="J51" s="127">
        <f t="shared" si="2"/>
        <v>8</v>
      </c>
      <c r="K51" s="127">
        <v>113</v>
      </c>
      <c r="L51" s="127">
        <v>22</v>
      </c>
      <c r="M51" s="127">
        <f t="shared" si="3"/>
        <v>135</v>
      </c>
      <c r="N51" s="128">
        <f t="shared" si="4"/>
        <v>8.2266910420475323</v>
      </c>
      <c r="O51" s="128">
        <f t="shared" si="5"/>
        <v>0.73126142595978061</v>
      </c>
      <c r="P51" s="128">
        <f t="shared" si="6"/>
        <v>12.340036563071299</v>
      </c>
    </row>
    <row r="52" spans="1:16" ht="30.75" customHeight="1">
      <c r="A52" s="126" t="s">
        <v>180</v>
      </c>
      <c r="B52" s="127">
        <v>661</v>
      </c>
      <c r="C52" s="127">
        <v>353</v>
      </c>
      <c r="D52" s="127">
        <f t="shared" si="0"/>
        <v>1014</v>
      </c>
      <c r="E52" s="127">
        <v>96</v>
      </c>
      <c r="F52" s="127">
        <v>42</v>
      </c>
      <c r="G52" s="127">
        <f t="shared" si="1"/>
        <v>138</v>
      </c>
      <c r="H52" s="127">
        <v>12</v>
      </c>
      <c r="I52" s="127">
        <v>7</v>
      </c>
      <c r="J52" s="127">
        <f t="shared" si="2"/>
        <v>19</v>
      </c>
      <c r="K52" s="127">
        <v>122</v>
      </c>
      <c r="L52" s="127">
        <v>59</v>
      </c>
      <c r="M52" s="127">
        <f t="shared" si="3"/>
        <v>181</v>
      </c>
      <c r="N52" s="128">
        <f t="shared" si="4"/>
        <v>13.609467455621301</v>
      </c>
      <c r="O52" s="128">
        <f t="shared" si="5"/>
        <v>1.8737672583826428</v>
      </c>
      <c r="P52" s="128">
        <f t="shared" si="6"/>
        <v>17.850098619329387</v>
      </c>
    </row>
    <row r="53" spans="1:16" ht="30.75" customHeight="1">
      <c r="A53" s="126" t="s">
        <v>181</v>
      </c>
      <c r="B53" s="127">
        <v>633</v>
      </c>
      <c r="C53" s="127">
        <v>315</v>
      </c>
      <c r="D53" s="127">
        <f t="shared" si="0"/>
        <v>948</v>
      </c>
      <c r="E53" s="127">
        <v>82</v>
      </c>
      <c r="F53" s="127">
        <v>25</v>
      </c>
      <c r="G53" s="127">
        <f t="shared" si="1"/>
        <v>107</v>
      </c>
      <c r="H53" s="127">
        <v>13</v>
      </c>
      <c r="I53" s="127">
        <v>4</v>
      </c>
      <c r="J53" s="127">
        <f t="shared" si="2"/>
        <v>17</v>
      </c>
      <c r="K53" s="127">
        <v>245</v>
      </c>
      <c r="L53" s="127">
        <v>71</v>
      </c>
      <c r="M53" s="127">
        <f t="shared" si="3"/>
        <v>316</v>
      </c>
      <c r="N53" s="128">
        <f t="shared" si="4"/>
        <v>11.286919831223628</v>
      </c>
      <c r="O53" s="128">
        <f t="shared" si="5"/>
        <v>1.7932489451476792</v>
      </c>
      <c r="P53" s="128">
        <f t="shared" si="6"/>
        <v>33.333333333333329</v>
      </c>
    </row>
    <row r="54" spans="1:16" ht="30.75" customHeight="1">
      <c r="A54" s="126" t="s">
        <v>182</v>
      </c>
      <c r="B54" s="127">
        <v>294</v>
      </c>
      <c r="C54" s="127">
        <v>586</v>
      </c>
      <c r="D54" s="127">
        <f t="shared" si="0"/>
        <v>880</v>
      </c>
      <c r="E54" s="127">
        <v>51</v>
      </c>
      <c r="F54" s="127">
        <v>64</v>
      </c>
      <c r="G54" s="127">
        <f t="shared" si="1"/>
        <v>115</v>
      </c>
      <c r="H54" s="127">
        <v>65</v>
      </c>
      <c r="I54" s="127">
        <v>105</v>
      </c>
      <c r="J54" s="127">
        <f t="shared" si="2"/>
        <v>170</v>
      </c>
      <c r="K54" s="127">
        <v>126</v>
      </c>
      <c r="L54" s="127">
        <v>226</v>
      </c>
      <c r="M54" s="127">
        <f t="shared" si="3"/>
        <v>352</v>
      </c>
      <c r="N54" s="128">
        <f t="shared" si="4"/>
        <v>13.068181818181817</v>
      </c>
      <c r="O54" s="128">
        <f t="shared" si="5"/>
        <v>19.318181818181817</v>
      </c>
      <c r="P54" s="128">
        <f t="shared" si="6"/>
        <v>40</v>
      </c>
    </row>
    <row r="55" spans="1:16" ht="30.75" customHeight="1">
      <c r="A55" s="126" t="s">
        <v>183</v>
      </c>
      <c r="B55" s="127">
        <v>444</v>
      </c>
      <c r="C55" s="127">
        <v>425</v>
      </c>
      <c r="D55" s="127">
        <f t="shared" si="0"/>
        <v>869</v>
      </c>
      <c r="E55" s="127">
        <v>59</v>
      </c>
      <c r="F55" s="127">
        <v>23</v>
      </c>
      <c r="G55" s="127">
        <f t="shared" si="1"/>
        <v>82</v>
      </c>
      <c r="H55" s="127">
        <v>4</v>
      </c>
      <c r="I55" s="127">
        <v>3</v>
      </c>
      <c r="J55" s="127">
        <f t="shared" si="2"/>
        <v>7</v>
      </c>
      <c r="K55" s="127">
        <v>78</v>
      </c>
      <c r="L55" s="127">
        <v>50</v>
      </c>
      <c r="M55" s="127">
        <f t="shared" si="3"/>
        <v>128</v>
      </c>
      <c r="N55" s="128">
        <f t="shared" si="4"/>
        <v>9.4361334867663995</v>
      </c>
      <c r="O55" s="128">
        <f t="shared" si="5"/>
        <v>0.80552359033371701</v>
      </c>
      <c r="P55" s="128">
        <f t="shared" si="6"/>
        <v>14.729574223245111</v>
      </c>
    </row>
    <row r="56" spans="1:16" ht="30.75" customHeight="1">
      <c r="A56" s="126" t="s">
        <v>184</v>
      </c>
      <c r="B56" s="127">
        <v>243</v>
      </c>
      <c r="C56" s="127">
        <v>559</v>
      </c>
      <c r="D56" s="127">
        <f t="shared" si="0"/>
        <v>802</v>
      </c>
      <c r="E56" s="127">
        <v>25</v>
      </c>
      <c r="F56" s="127">
        <v>33</v>
      </c>
      <c r="G56" s="127">
        <f t="shared" si="1"/>
        <v>58</v>
      </c>
      <c r="H56" s="127">
        <v>2</v>
      </c>
      <c r="I56" s="127">
        <v>2</v>
      </c>
      <c r="J56" s="127">
        <f t="shared" si="2"/>
        <v>4</v>
      </c>
      <c r="K56" s="127">
        <v>37</v>
      </c>
      <c r="L56" s="127">
        <v>67</v>
      </c>
      <c r="M56" s="127">
        <f t="shared" si="3"/>
        <v>104</v>
      </c>
      <c r="N56" s="128">
        <f t="shared" si="4"/>
        <v>7.2319201995012472</v>
      </c>
      <c r="O56" s="128">
        <f t="shared" si="5"/>
        <v>0.49875311720698257</v>
      </c>
      <c r="P56" s="128">
        <f t="shared" si="6"/>
        <v>12.967581047381547</v>
      </c>
    </row>
    <row r="57" spans="1:16" ht="30.75" customHeight="1">
      <c r="A57" s="126" t="s">
        <v>185</v>
      </c>
      <c r="B57" s="127">
        <v>341</v>
      </c>
      <c r="C57" s="127">
        <v>341</v>
      </c>
      <c r="D57" s="127">
        <f t="shared" si="0"/>
        <v>682</v>
      </c>
      <c r="E57" s="127">
        <v>32</v>
      </c>
      <c r="F57" s="127">
        <v>21</v>
      </c>
      <c r="G57" s="127">
        <f t="shared" si="1"/>
        <v>53</v>
      </c>
      <c r="H57" s="127">
        <v>12</v>
      </c>
      <c r="I57" s="127">
        <v>7</v>
      </c>
      <c r="J57" s="127">
        <f t="shared" si="2"/>
        <v>19</v>
      </c>
      <c r="K57" s="127">
        <v>52</v>
      </c>
      <c r="L57" s="127">
        <v>76</v>
      </c>
      <c r="M57" s="127">
        <f t="shared" si="3"/>
        <v>128</v>
      </c>
      <c r="N57" s="128">
        <f t="shared" si="4"/>
        <v>7.771260997067448</v>
      </c>
      <c r="O57" s="128">
        <f t="shared" si="5"/>
        <v>2.7859237536656889</v>
      </c>
      <c r="P57" s="128">
        <f t="shared" si="6"/>
        <v>18.768328445747798</v>
      </c>
    </row>
    <row r="58" spans="1:16" ht="30.75" customHeight="1">
      <c r="A58" s="126" t="s">
        <v>186</v>
      </c>
      <c r="B58" s="127">
        <v>301</v>
      </c>
      <c r="C58" s="127">
        <v>351</v>
      </c>
      <c r="D58" s="127">
        <f t="shared" si="0"/>
        <v>652</v>
      </c>
      <c r="E58" s="127">
        <v>32</v>
      </c>
      <c r="F58" s="127">
        <v>42</v>
      </c>
      <c r="G58" s="127">
        <f t="shared" si="1"/>
        <v>74</v>
      </c>
      <c r="H58" s="127">
        <v>6</v>
      </c>
      <c r="I58" s="127">
        <v>11</v>
      </c>
      <c r="J58" s="127">
        <f t="shared" si="2"/>
        <v>17</v>
      </c>
      <c r="K58" s="127">
        <v>57</v>
      </c>
      <c r="L58" s="127">
        <v>95</v>
      </c>
      <c r="M58" s="127">
        <f t="shared" si="3"/>
        <v>152</v>
      </c>
      <c r="N58" s="128">
        <f t="shared" si="4"/>
        <v>11.349693251533743</v>
      </c>
      <c r="O58" s="128">
        <f t="shared" si="5"/>
        <v>2.6073619631901841</v>
      </c>
      <c r="P58" s="128">
        <f t="shared" si="6"/>
        <v>23.312883435582823</v>
      </c>
    </row>
    <row r="59" spans="1:16" ht="30.75" customHeight="1">
      <c r="A59" s="126" t="s">
        <v>187</v>
      </c>
      <c r="B59" s="127">
        <v>325</v>
      </c>
      <c r="C59" s="127">
        <v>272</v>
      </c>
      <c r="D59" s="127">
        <f t="shared" si="0"/>
        <v>597</v>
      </c>
      <c r="E59" s="127">
        <v>67</v>
      </c>
      <c r="F59" s="127">
        <v>19</v>
      </c>
      <c r="G59" s="127">
        <f t="shared" si="1"/>
        <v>86</v>
      </c>
      <c r="H59" s="127">
        <v>14</v>
      </c>
      <c r="I59" s="127">
        <v>4</v>
      </c>
      <c r="J59" s="127">
        <f t="shared" si="2"/>
        <v>18</v>
      </c>
      <c r="K59" s="127">
        <v>73</v>
      </c>
      <c r="L59" s="127">
        <v>32</v>
      </c>
      <c r="M59" s="127">
        <f t="shared" si="3"/>
        <v>105</v>
      </c>
      <c r="N59" s="128">
        <f t="shared" si="4"/>
        <v>14.405360134003351</v>
      </c>
      <c r="O59" s="128">
        <f t="shared" si="5"/>
        <v>3.0150753768844223</v>
      </c>
      <c r="P59" s="128">
        <f t="shared" si="6"/>
        <v>17.587939698492463</v>
      </c>
    </row>
    <row r="60" spans="1:16" ht="30.75" customHeight="1">
      <c r="A60" s="126" t="s">
        <v>188</v>
      </c>
      <c r="B60" s="127">
        <v>249</v>
      </c>
      <c r="C60" s="127">
        <v>225</v>
      </c>
      <c r="D60" s="127">
        <f t="shared" si="0"/>
        <v>474</v>
      </c>
      <c r="E60" s="127">
        <v>20</v>
      </c>
      <c r="F60" s="127">
        <v>13</v>
      </c>
      <c r="G60" s="127">
        <f t="shared" si="1"/>
        <v>33</v>
      </c>
      <c r="H60" s="127">
        <v>13</v>
      </c>
      <c r="I60" s="127">
        <v>6</v>
      </c>
      <c r="J60" s="127">
        <f t="shared" si="2"/>
        <v>19</v>
      </c>
      <c r="K60" s="127">
        <v>41</v>
      </c>
      <c r="L60" s="127">
        <v>27</v>
      </c>
      <c r="M60" s="127">
        <f t="shared" si="3"/>
        <v>68</v>
      </c>
      <c r="N60" s="128">
        <f t="shared" si="4"/>
        <v>6.962025316455696</v>
      </c>
      <c r="O60" s="128">
        <f t="shared" si="5"/>
        <v>4.0084388185654003</v>
      </c>
      <c r="P60" s="128">
        <f t="shared" si="6"/>
        <v>14.345991561181433</v>
      </c>
    </row>
    <row r="61" spans="1:16" ht="30.75" customHeight="1">
      <c r="A61" s="126" t="s">
        <v>189</v>
      </c>
      <c r="B61" s="127">
        <v>219</v>
      </c>
      <c r="C61" s="127">
        <v>237</v>
      </c>
      <c r="D61" s="127">
        <f t="shared" si="0"/>
        <v>456</v>
      </c>
      <c r="E61" s="127">
        <v>40</v>
      </c>
      <c r="F61" s="127">
        <v>21</v>
      </c>
      <c r="G61" s="127">
        <f t="shared" si="1"/>
        <v>61</v>
      </c>
      <c r="H61" s="127">
        <v>16</v>
      </c>
      <c r="I61" s="127">
        <v>2</v>
      </c>
      <c r="J61" s="127">
        <f t="shared" si="2"/>
        <v>18</v>
      </c>
      <c r="K61" s="127">
        <v>62</v>
      </c>
      <c r="L61" s="127">
        <v>57</v>
      </c>
      <c r="M61" s="127">
        <f t="shared" si="3"/>
        <v>119</v>
      </c>
      <c r="N61" s="128">
        <f t="shared" si="4"/>
        <v>13.377192982456142</v>
      </c>
      <c r="O61" s="128">
        <f t="shared" si="5"/>
        <v>3.9473684210526319</v>
      </c>
      <c r="P61" s="128">
        <f t="shared" si="6"/>
        <v>26.096491228070178</v>
      </c>
    </row>
    <row r="62" spans="1:16" ht="30.75" customHeight="1">
      <c r="A62" s="126" t="s">
        <v>190</v>
      </c>
      <c r="B62" s="127">
        <v>234</v>
      </c>
      <c r="C62" s="127">
        <v>114</v>
      </c>
      <c r="D62" s="127">
        <f t="shared" si="0"/>
        <v>348</v>
      </c>
      <c r="E62" s="127">
        <v>34</v>
      </c>
      <c r="F62" s="127">
        <v>5</v>
      </c>
      <c r="G62" s="127">
        <f t="shared" si="1"/>
        <v>39</v>
      </c>
      <c r="H62" s="127">
        <v>2</v>
      </c>
      <c r="I62" s="127">
        <v>1</v>
      </c>
      <c r="J62" s="127">
        <f t="shared" si="2"/>
        <v>3</v>
      </c>
      <c r="K62" s="127">
        <v>45</v>
      </c>
      <c r="L62" s="127">
        <v>11</v>
      </c>
      <c r="M62" s="127">
        <f t="shared" si="3"/>
        <v>56</v>
      </c>
      <c r="N62" s="128">
        <f t="shared" si="4"/>
        <v>11.206896551724139</v>
      </c>
      <c r="O62" s="128">
        <f t="shared" si="5"/>
        <v>0.86206896551724144</v>
      </c>
      <c r="P62" s="128">
        <f t="shared" si="6"/>
        <v>16.091954022988507</v>
      </c>
    </row>
    <row r="63" spans="1:16" ht="30.75" customHeight="1">
      <c r="A63" s="126" t="s">
        <v>191</v>
      </c>
      <c r="B63" s="127">
        <v>254</v>
      </c>
      <c r="C63" s="127">
        <v>93</v>
      </c>
      <c r="D63" s="127">
        <f t="shared" si="0"/>
        <v>347</v>
      </c>
      <c r="E63" s="127">
        <v>38</v>
      </c>
      <c r="F63" s="127">
        <v>21</v>
      </c>
      <c r="G63" s="127">
        <f t="shared" si="1"/>
        <v>59</v>
      </c>
      <c r="H63" s="127">
        <v>10</v>
      </c>
      <c r="I63" s="127">
        <v>7</v>
      </c>
      <c r="J63" s="127">
        <f t="shared" si="2"/>
        <v>17</v>
      </c>
      <c r="K63" s="127">
        <v>77</v>
      </c>
      <c r="L63" s="127">
        <v>33</v>
      </c>
      <c r="M63" s="127">
        <f t="shared" si="3"/>
        <v>110</v>
      </c>
      <c r="N63" s="128">
        <f t="shared" si="4"/>
        <v>17.002881844380404</v>
      </c>
      <c r="O63" s="128">
        <f t="shared" si="5"/>
        <v>4.8991354466858787</v>
      </c>
      <c r="P63" s="128">
        <f t="shared" si="6"/>
        <v>31.700288184438037</v>
      </c>
    </row>
    <row r="64" spans="1:16" ht="30.75" customHeight="1">
      <c r="A64" s="126" t="s">
        <v>192</v>
      </c>
      <c r="B64" s="127">
        <v>327</v>
      </c>
      <c r="C64" s="127">
        <v>15</v>
      </c>
      <c r="D64" s="127">
        <f t="shared" si="0"/>
        <v>342</v>
      </c>
      <c r="E64" s="127">
        <v>0</v>
      </c>
      <c r="F64" s="127">
        <v>1</v>
      </c>
      <c r="G64" s="127">
        <f t="shared" si="1"/>
        <v>1</v>
      </c>
      <c r="H64" s="127">
        <v>0</v>
      </c>
      <c r="I64" s="127">
        <v>0</v>
      </c>
      <c r="J64" s="127">
        <f t="shared" si="2"/>
        <v>0</v>
      </c>
      <c r="K64" s="127">
        <v>29</v>
      </c>
      <c r="L64" s="127">
        <v>0</v>
      </c>
      <c r="M64" s="127">
        <f t="shared" si="3"/>
        <v>29</v>
      </c>
      <c r="N64" s="128">
        <f t="shared" si="4"/>
        <v>0.29239766081871343</v>
      </c>
      <c r="O64" s="128">
        <f t="shared" si="5"/>
        <v>0</v>
      </c>
      <c r="P64" s="128">
        <f t="shared" si="6"/>
        <v>8.4795321637426895</v>
      </c>
    </row>
    <row r="65" spans="1:16" ht="30.75" customHeight="1">
      <c r="A65" s="126" t="s">
        <v>193</v>
      </c>
      <c r="B65" s="127">
        <v>245</v>
      </c>
      <c r="C65" s="127">
        <v>84</v>
      </c>
      <c r="D65" s="127">
        <f t="shared" si="0"/>
        <v>329</v>
      </c>
      <c r="E65" s="127">
        <v>59</v>
      </c>
      <c r="F65" s="127">
        <v>26</v>
      </c>
      <c r="G65" s="127">
        <f t="shared" si="1"/>
        <v>85</v>
      </c>
      <c r="H65" s="127">
        <v>4</v>
      </c>
      <c r="I65" s="127">
        <v>1</v>
      </c>
      <c r="J65" s="127">
        <f t="shared" si="2"/>
        <v>5</v>
      </c>
      <c r="K65" s="127">
        <v>125</v>
      </c>
      <c r="L65" s="127">
        <v>37</v>
      </c>
      <c r="M65" s="127">
        <f t="shared" si="3"/>
        <v>162</v>
      </c>
      <c r="N65" s="128">
        <f t="shared" si="4"/>
        <v>25.835866261398177</v>
      </c>
      <c r="O65" s="128">
        <f t="shared" si="5"/>
        <v>1.519756838905775</v>
      </c>
      <c r="P65" s="128">
        <f t="shared" si="6"/>
        <v>49.240121580547111</v>
      </c>
    </row>
    <row r="66" spans="1:16" ht="30.75" customHeight="1">
      <c r="A66" s="126" t="s">
        <v>194</v>
      </c>
      <c r="B66" s="127">
        <v>167</v>
      </c>
      <c r="C66" s="127">
        <v>145</v>
      </c>
      <c r="D66" s="127">
        <f t="shared" si="0"/>
        <v>312</v>
      </c>
      <c r="E66" s="127">
        <v>13</v>
      </c>
      <c r="F66" s="127">
        <v>9</v>
      </c>
      <c r="G66" s="127">
        <f t="shared" si="1"/>
        <v>22</v>
      </c>
      <c r="H66" s="127">
        <v>4</v>
      </c>
      <c r="I66" s="127">
        <v>2</v>
      </c>
      <c r="J66" s="127">
        <f t="shared" si="2"/>
        <v>6</v>
      </c>
      <c r="K66" s="127">
        <v>40</v>
      </c>
      <c r="L66" s="127">
        <v>27</v>
      </c>
      <c r="M66" s="127">
        <f t="shared" si="3"/>
        <v>67</v>
      </c>
      <c r="N66" s="128">
        <f t="shared" si="4"/>
        <v>7.0512820512820511</v>
      </c>
      <c r="O66" s="128">
        <f t="shared" si="5"/>
        <v>1.9230769230769229</v>
      </c>
      <c r="P66" s="128">
        <f t="shared" si="6"/>
        <v>21.474358974358974</v>
      </c>
    </row>
    <row r="67" spans="1:16" ht="30.75" customHeight="1">
      <c r="A67" s="126" t="s">
        <v>195</v>
      </c>
      <c r="B67" s="127">
        <v>149</v>
      </c>
      <c r="C67" s="127">
        <v>149</v>
      </c>
      <c r="D67" s="127">
        <f t="shared" si="0"/>
        <v>298</v>
      </c>
      <c r="E67" s="127">
        <v>23</v>
      </c>
      <c r="F67" s="127">
        <v>11</v>
      </c>
      <c r="G67" s="127">
        <f t="shared" si="1"/>
        <v>34</v>
      </c>
      <c r="H67" s="127">
        <v>1</v>
      </c>
      <c r="I67" s="127">
        <v>1</v>
      </c>
      <c r="J67" s="127">
        <f t="shared" si="2"/>
        <v>2</v>
      </c>
      <c r="K67" s="127">
        <v>48</v>
      </c>
      <c r="L67" s="127">
        <v>37</v>
      </c>
      <c r="M67" s="127">
        <f t="shared" si="3"/>
        <v>85</v>
      </c>
      <c r="N67" s="128">
        <f t="shared" si="4"/>
        <v>11.409395973154362</v>
      </c>
      <c r="O67" s="128">
        <f t="shared" si="5"/>
        <v>0.67114093959731547</v>
      </c>
      <c r="P67" s="128">
        <f t="shared" si="6"/>
        <v>28.523489932885905</v>
      </c>
    </row>
    <row r="68" spans="1:16" ht="30.75" customHeight="1">
      <c r="A68" s="126" t="s">
        <v>196</v>
      </c>
      <c r="B68" s="127">
        <v>118</v>
      </c>
      <c r="C68" s="127">
        <v>156</v>
      </c>
      <c r="D68" s="127">
        <f t="shared" si="0"/>
        <v>274</v>
      </c>
      <c r="E68" s="127">
        <v>11</v>
      </c>
      <c r="F68" s="127">
        <v>9</v>
      </c>
      <c r="G68" s="127">
        <f t="shared" si="1"/>
        <v>20</v>
      </c>
      <c r="H68" s="127">
        <v>3</v>
      </c>
      <c r="I68" s="127">
        <v>0</v>
      </c>
      <c r="J68" s="127">
        <f t="shared" si="2"/>
        <v>3</v>
      </c>
      <c r="K68" s="127">
        <v>4</v>
      </c>
      <c r="L68" s="127">
        <v>19</v>
      </c>
      <c r="M68" s="127">
        <f t="shared" si="3"/>
        <v>23</v>
      </c>
      <c r="N68" s="128">
        <f t="shared" si="4"/>
        <v>7.2992700729926998</v>
      </c>
      <c r="O68" s="128">
        <f t="shared" si="5"/>
        <v>1.0948905109489051</v>
      </c>
      <c r="P68" s="128">
        <f t="shared" si="6"/>
        <v>8.3941605839416056</v>
      </c>
    </row>
    <row r="69" spans="1:16" ht="30.75" customHeight="1">
      <c r="A69" s="126" t="s">
        <v>197</v>
      </c>
      <c r="B69" s="127">
        <v>203</v>
      </c>
      <c r="C69" s="127">
        <v>67</v>
      </c>
      <c r="D69" s="127">
        <f t="shared" si="0"/>
        <v>270</v>
      </c>
      <c r="E69" s="127">
        <v>11</v>
      </c>
      <c r="F69" s="127">
        <v>2</v>
      </c>
      <c r="G69" s="127">
        <f t="shared" si="1"/>
        <v>13</v>
      </c>
      <c r="H69" s="127">
        <v>1</v>
      </c>
      <c r="I69" s="127">
        <v>0</v>
      </c>
      <c r="J69" s="127">
        <f t="shared" si="2"/>
        <v>1</v>
      </c>
      <c r="K69" s="127">
        <v>7</v>
      </c>
      <c r="L69" s="127">
        <v>4</v>
      </c>
      <c r="M69" s="127">
        <f t="shared" si="3"/>
        <v>11</v>
      </c>
      <c r="N69" s="128">
        <f t="shared" si="4"/>
        <v>4.8148148148148149</v>
      </c>
      <c r="O69" s="128">
        <f t="shared" si="5"/>
        <v>0.37037037037037035</v>
      </c>
      <c r="P69" s="128">
        <f t="shared" si="6"/>
        <v>4.0740740740740735</v>
      </c>
    </row>
    <row r="70" spans="1:16" ht="30.75" customHeight="1">
      <c r="A70" s="126" t="s">
        <v>198</v>
      </c>
      <c r="B70" s="127">
        <v>161</v>
      </c>
      <c r="C70" s="127">
        <v>85</v>
      </c>
      <c r="D70" s="127">
        <f t="shared" ref="D70:D133" si="7">B70+C70</f>
        <v>246</v>
      </c>
      <c r="E70" s="127">
        <v>15</v>
      </c>
      <c r="F70" s="127">
        <v>9</v>
      </c>
      <c r="G70" s="127">
        <f t="shared" ref="G70:G133" si="8">E70+F70</f>
        <v>24</v>
      </c>
      <c r="H70" s="127">
        <v>15</v>
      </c>
      <c r="I70" s="127">
        <v>8</v>
      </c>
      <c r="J70" s="127">
        <f t="shared" ref="J70:J133" si="9">H70+I70</f>
        <v>23</v>
      </c>
      <c r="K70" s="127">
        <v>34</v>
      </c>
      <c r="L70" s="127">
        <v>28</v>
      </c>
      <c r="M70" s="127">
        <f t="shared" ref="M70:M133" si="10">K70+L70</f>
        <v>62</v>
      </c>
      <c r="N70" s="128">
        <f t="shared" ref="N70:N133" si="11">G70/$D70%</f>
        <v>9.7560975609756095</v>
      </c>
      <c r="O70" s="128">
        <f t="shared" ref="O70:O133" si="12">J70/$D70%</f>
        <v>9.3495934959349594</v>
      </c>
      <c r="P70" s="128">
        <f t="shared" ref="P70:P133" si="13">M70/$D70%</f>
        <v>25.203252032520325</v>
      </c>
    </row>
    <row r="71" spans="1:16" ht="30.75" customHeight="1">
      <c r="A71" s="126" t="s">
        <v>199</v>
      </c>
      <c r="B71" s="127">
        <v>117</v>
      </c>
      <c r="C71" s="127">
        <v>102</v>
      </c>
      <c r="D71" s="127">
        <f t="shared" si="7"/>
        <v>219</v>
      </c>
      <c r="E71" s="127">
        <v>6</v>
      </c>
      <c r="F71" s="127">
        <v>8</v>
      </c>
      <c r="G71" s="127">
        <f t="shared" si="8"/>
        <v>14</v>
      </c>
      <c r="H71" s="127">
        <v>7</v>
      </c>
      <c r="I71" s="127">
        <v>4</v>
      </c>
      <c r="J71" s="127">
        <f t="shared" si="9"/>
        <v>11</v>
      </c>
      <c r="K71" s="127">
        <v>30</v>
      </c>
      <c r="L71" s="127">
        <v>21</v>
      </c>
      <c r="M71" s="127">
        <f t="shared" si="10"/>
        <v>51</v>
      </c>
      <c r="N71" s="128">
        <f t="shared" si="11"/>
        <v>6.3926940639269407</v>
      </c>
      <c r="O71" s="128">
        <f t="shared" si="12"/>
        <v>5.0228310502283104</v>
      </c>
      <c r="P71" s="128">
        <f t="shared" si="13"/>
        <v>23.287671232876711</v>
      </c>
    </row>
    <row r="72" spans="1:16" ht="30.75" customHeight="1">
      <c r="A72" s="126" t="s">
        <v>200</v>
      </c>
      <c r="B72" s="127">
        <v>160</v>
      </c>
      <c r="C72" s="127">
        <v>42</v>
      </c>
      <c r="D72" s="127">
        <f t="shared" si="7"/>
        <v>202</v>
      </c>
      <c r="E72" s="127">
        <v>11</v>
      </c>
      <c r="F72" s="127">
        <v>5</v>
      </c>
      <c r="G72" s="127">
        <f t="shared" si="8"/>
        <v>16</v>
      </c>
      <c r="H72" s="127">
        <v>8</v>
      </c>
      <c r="I72" s="127">
        <v>3</v>
      </c>
      <c r="J72" s="127">
        <f t="shared" si="9"/>
        <v>11</v>
      </c>
      <c r="K72" s="127">
        <v>31</v>
      </c>
      <c r="L72" s="127">
        <v>12</v>
      </c>
      <c r="M72" s="127">
        <f t="shared" si="10"/>
        <v>43</v>
      </c>
      <c r="N72" s="128">
        <f t="shared" si="11"/>
        <v>7.9207920792079207</v>
      </c>
      <c r="O72" s="128">
        <f t="shared" si="12"/>
        <v>5.4455445544554459</v>
      </c>
      <c r="P72" s="128">
        <f t="shared" si="13"/>
        <v>21.287128712871286</v>
      </c>
    </row>
    <row r="73" spans="1:16" ht="30.75" customHeight="1">
      <c r="A73" s="126" t="s">
        <v>201</v>
      </c>
      <c r="B73" s="127">
        <v>55</v>
      </c>
      <c r="C73" s="127">
        <v>76</v>
      </c>
      <c r="D73" s="127">
        <f t="shared" si="7"/>
        <v>131</v>
      </c>
      <c r="E73" s="127">
        <v>4</v>
      </c>
      <c r="F73" s="127">
        <v>5</v>
      </c>
      <c r="G73" s="127">
        <f t="shared" si="8"/>
        <v>9</v>
      </c>
      <c r="H73" s="127">
        <v>0</v>
      </c>
      <c r="I73" s="127">
        <v>1</v>
      </c>
      <c r="J73" s="127">
        <f t="shared" si="9"/>
        <v>1</v>
      </c>
      <c r="K73" s="127">
        <v>14</v>
      </c>
      <c r="L73" s="127">
        <v>21</v>
      </c>
      <c r="M73" s="127">
        <f t="shared" si="10"/>
        <v>35</v>
      </c>
      <c r="N73" s="128">
        <f t="shared" si="11"/>
        <v>6.8702290076335872</v>
      </c>
      <c r="O73" s="128">
        <f t="shared" si="12"/>
        <v>0.76335877862595414</v>
      </c>
      <c r="P73" s="128">
        <f t="shared" si="13"/>
        <v>26.717557251908396</v>
      </c>
    </row>
    <row r="74" spans="1:16" ht="30.75" customHeight="1">
      <c r="A74" s="126" t="s">
        <v>202</v>
      </c>
      <c r="B74" s="127">
        <v>51</v>
      </c>
      <c r="C74" s="127">
        <v>40</v>
      </c>
      <c r="D74" s="127">
        <f t="shared" si="7"/>
        <v>91</v>
      </c>
      <c r="E74" s="127">
        <v>6</v>
      </c>
      <c r="F74" s="127">
        <v>6</v>
      </c>
      <c r="G74" s="127">
        <f t="shared" si="8"/>
        <v>12</v>
      </c>
      <c r="H74" s="127">
        <v>0</v>
      </c>
      <c r="I74" s="127">
        <v>3</v>
      </c>
      <c r="J74" s="127">
        <f t="shared" si="9"/>
        <v>3</v>
      </c>
      <c r="K74" s="127">
        <v>19</v>
      </c>
      <c r="L74" s="127">
        <v>18</v>
      </c>
      <c r="M74" s="127">
        <f t="shared" si="10"/>
        <v>37</v>
      </c>
      <c r="N74" s="128">
        <f t="shared" si="11"/>
        <v>13.186813186813186</v>
      </c>
      <c r="O74" s="128">
        <f t="shared" si="12"/>
        <v>3.2967032967032965</v>
      </c>
      <c r="P74" s="128">
        <f t="shared" si="13"/>
        <v>40.659340659340657</v>
      </c>
    </row>
    <row r="75" spans="1:16" ht="30.75" customHeight="1">
      <c r="A75" s="126" t="s">
        <v>203</v>
      </c>
      <c r="B75" s="127">
        <v>32</v>
      </c>
      <c r="C75" s="127">
        <v>52</v>
      </c>
      <c r="D75" s="127">
        <f t="shared" si="7"/>
        <v>84</v>
      </c>
      <c r="E75" s="127">
        <v>2</v>
      </c>
      <c r="F75" s="127">
        <v>10</v>
      </c>
      <c r="G75" s="127">
        <f t="shared" si="8"/>
        <v>12</v>
      </c>
      <c r="H75" s="127">
        <v>0</v>
      </c>
      <c r="I75" s="127">
        <v>0</v>
      </c>
      <c r="J75" s="127">
        <f t="shared" si="9"/>
        <v>0</v>
      </c>
      <c r="K75" s="127">
        <v>1</v>
      </c>
      <c r="L75" s="127">
        <v>5</v>
      </c>
      <c r="M75" s="127">
        <f t="shared" si="10"/>
        <v>6</v>
      </c>
      <c r="N75" s="128">
        <f t="shared" si="11"/>
        <v>14.285714285714286</v>
      </c>
      <c r="O75" s="128">
        <f t="shared" si="12"/>
        <v>0</v>
      </c>
      <c r="P75" s="128">
        <f t="shared" si="13"/>
        <v>7.1428571428571432</v>
      </c>
    </row>
    <row r="76" spans="1:16" ht="30.75" customHeight="1">
      <c r="A76" s="126" t="s">
        <v>204</v>
      </c>
      <c r="B76" s="127">
        <v>58</v>
      </c>
      <c r="C76" s="127">
        <v>22</v>
      </c>
      <c r="D76" s="127">
        <f t="shared" si="7"/>
        <v>80</v>
      </c>
      <c r="E76" s="127">
        <v>20</v>
      </c>
      <c r="F76" s="127">
        <v>8</v>
      </c>
      <c r="G76" s="127">
        <f t="shared" si="8"/>
        <v>28</v>
      </c>
      <c r="H76" s="127">
        <v>8</v>
      </c>
      <c r="I76" s="127">
        <v>4</v>
      </c>
      <c r="J76" s="127">
        <f t="shared" si="9"/>
        <v>12</v>
      </c>
      <c r="K76" s="127">
        <v>22</v>
      </c>
      <c r="L76" s="127">
        <v>6</v>
      </c>
      <c r="M76" s="127">
        <f t="shared" si="10"/>
        <v>28</v>
      </c>
      <c r="N76" s="128">
        <f t="shared" si="11"/>
        <v>35</v>
      </c>
      <c r="O76" s="128">
        <f t="shared" si="12"/>
        <v>15</v>
      </c>
      <c r="P76" s="128">
        <f t="shared" si="13"/>
        <v>35</v>
      </c>
    </row>
    <row r="77" spans="1:16" ht="30.75" customHeight="1">
      <c r="A77" s="126" t="s">
        <v>205</v>
      </c>
      <c r="B77" s="127">
        <v>62</v>
      </c>
      <c r="C77" s="127">
        <v>14</v>
      </c>
      <c r="D77" s="127">
        <f t="shared" si="7"/>
        <v>76</v>
      </c>
      <c r="E77" s="127">
        <v>4</v>
      </c>
      <c r="F77" s="127">
        <v>2</v>
      </c>
      <c r="G77" s="127">
        <f t="shared" si="8"/>
        <v>6</v>
      </c>
      <c r="H77" s="127">
        <v>0</v>
      </c>
      <c r="I77" s="127">
        <v>0</v>
      </c>
      <c r="J77" s="127">
        <f t="shared" si="9"/>
        <v>0</v>
      </c>
      <c r="K77" s="127">
        <v>7</v>
      </c>
      <c r="L77" s="127">
        <v>2</v>
      </c>
      <c r="M77" s="127">
        <f t="shared" si="10"/>
        <v>9</v>
      </c>
      <c r="N77" s="128">
        <f t="shared" si="11"/>
        <v>7.8947368421052628</v>
      </c>
      <c r="O77" s="128">
        <f t="shared" si="12"/>
        <v>0</v>
      </c>
      <c r="P77" s="128">
        <f t="shared" si="13"/>
        <v>11.842105263157894</v>
      </c>
    </row>
    <row r="78" spans="1:16" ht="30.75" customHeight="1">
      <c r="A78" s="126" t="s">
        <v>206</v>
      </c>
      <c r="B78" s="127">
        <v>52</v>
      </c>
      <c r="C78" s="127">
        <v>6</v>
      </c>
      <c r="D78" s="127">
        <f t="shared" si="7"/>
        <v>58</v>
      </c>
      <c r="E78" s="127">
        <v>6</v>
      </c>
      <c r="F78" s="127">
        <v>1</v>
      </c>
      <c r="G78" s="127">
        <f t="shared" si="8"/>
        <v>7</v>
      </c>
      <c r="H78" s="127">
        <v>0</v>
      </c>
      <c r="I78" s="127">
        <v>0</v>
      </c>
      <c r="J78" s="127">
        <f t="shared" si="9"/>
        <v>0</v>
      </c>
      <c r="K78" s="127">
        <v>11</v>
      </c>
      <c r="L78" s="127">
        <v>1</v>
      </c>
      <c r="M78" s="127">
        <f t="shared" si="10"/>
        <v>12</v>
      </c>
      <c r="N78" s="128">
        <f t="shared" si="11"/>
        <v>12.068965517241381</v>
      </c>
      <c r="O78" s="128">
        <f t="shared" si="12"/>
        <v>0</v>
      </c>
      <c r="P78" s="128">
        <f t="shared" si="13"/>
        <v>20.689655172413794</v>
      </c>
    </row>
    <row r="79" spans="1:16" ht="30.75" customHeight="1">
      <c r="A79" s="126" t="s">
        <v>207</v>
      </c>
      <c r="B79" s="127">
        <v>30</v>
      </c>
      <c r="C79" s="127">
        <v>22</v>
      </c>
      <c r="D79" s="127">
        <f t="shared" si="7"/>
        <v>52</v>
      </c>
      <c r="E79" s="127">
        <v>0</v>
      </c>
      <c r="F79" s="127">
        <v>0</v>
      </c>
      <c r="G79" s="127">
        <f t="shared" si="8"/>
        <v>0</v>
      </c>
      <c r="H79" s="127">
        <v>0</v>
      </c>
      <c r="I79" s="127">
        <v>0</v>
      </c>
      <c r="J79" s="127">
        <f t="shared" si="9"/>
        <v>0</v>
      </c>
      <c r="K79" s="127">
        <v>1</v>
      </c>
      <c r="L79" s="127">
        <v>2</v>
      </c>
      <c r="M79" s="127">
        <f t="shared" si="10"/>
        <v>3</v>
      </c>
      <c r="N79" s="128">
        <f t="shared" si="11"/>
        <v>0</v>
      </c>
      <c r="O79" s="128">
        <f t="shared" si="12"/>
        <v>0</v>
      </c>
      <c r="P79" s="128">
        <f t="shared" si="13"/>
        <v>5.7692307692307692</v>
      </c>
    </row>
    <row r="80" spans="1:16" ht="30.75" customHeight="1">
      <c r="A80" s="126" t="s">
        <v>208</v>
      </c>
      <c r="B80" s="127">
        <v>25</v>
      </c>
      <c r="C80" s="127">
        <v>23</v>
      </c>
      <c r="D80" s="127">
        <f t="shared" si="7"/>
        <v>48</v>
      </c>
      <c r="E80" s="127">
        <v>3</v>
      </c>
      <c r="F80" s="127">
        <v>3</v>
      </c>
      <c r="G80" s="127">
        <f t="shared" si="8"/>
        <v>6</v>
      </c>
      <c r="H80" s="127">
        <v>2</v>
      </c>
      <c r="I80" s="127">
        <v>1</v>
      </c>
      <c r="J80" s="127">
        <f t="shared" si="9"/>
        <v>3</v>
      </c>
      <c r="K80" s="127">
        <v>6</v>
      </c>
      <c r="L80" s="127">
        <v>3</v>
      </c>
      <c r="M80" s="127">
        <f t="shared" si="10"/>
        <v>9</v>
      </c>
      <c r="N80" s="128">
        <f t="shared" si="11"/>
        <v>12.5</v>
      </c>
      <c r="O80" s="128">
        <f t="shared" si="12"/>
        <v>6.25</v>
      </c>
      <c r="P80" s="128">
        <f t="shared" si="13"/>
        <v>18.75</v>
      </c>
    </row>
    <row r="81" spans="1:16" ht="45">
      <c r="A81" s="126" t="s">
        <v>209</v>
      </c>
      <c r="B81" s="127">
        <v>26</v>
      </c>
      <c r="C81" s="127">
        <v>19</v>
      </c>
      <c r="D81" s="127">
        <f t="shared" si="7"/>
        <v>45</v>
      </c>
      <c r="E81" s="127">
        <v>1</v>
      </c>
      <c r="F81" s="127">
        <v>0</v>
      </c>
      <c r="G81" s="127">
        <f t="shared" si="8"/>
        <v>1</v>
      </c>
      <c r="H81" s="127">
        <v>0</v>
      </c>
      <c r="I81" s="127">
        <v>0</v>
      </c>
      <c r="J81" s="127">
        <f t="shared" si="9"/>
        <v>0</v>
      </c>
      <c r="K81" s="127">
        <v>0</v>
      </c>
      <c r="L81" s="127">
        <v>1</v>
      </c>
      <c r="M81" s="127">
        <f t="shared" si="10"/>
        <v>1</v>
      </c>
      <c r="N81" s="128">
        <f t="shared" si="11"/>
        <v>2.2222222222222223</v>
      </c>
      <c r="O81" s="128">
        <f t="shared" si="12"/>
        <v>0</v>
      </c>
      <c r="P81" s="128">
        <f t="shared" si="13"/>
        <v>2.2222222222222223</v>
      </c>
    </row>
    <row r="82" spans="1:16" ht="30.75" customHeight="1">
      <c r="A82" s="126" t="s">
        <v>210</v>
      </c>
      <c r="B82" s="127">
        <v>2891726</v>
      </c>
      <c r="C82" s="127">
        <v>2820249</v>
      </c>
      <c r="D82" s="127">
        <f t="shared" si="7"/>
        <v>5711975</v>
      </c>
      <c r="E82" s="127">
        <v>383802</v>
      </c>
      <c r="F82" s="127">
        <v>334390</v>
      </c>
      <c r="G82" s="127">
        <f t="shared" si="8"/>
        <v>718192</v>
      </c>
      <c r="H82" s="127">
        <v>215820</v>
      </c>
      <c r="I82" s="127">
        <v>177624</v>
      </c>
      <c r="J82" s="127">
        <f t="shared" si="9"/>
        <v>393444</v>
      </c>
      <c r="K82" s="127">
        <v>774207</v>
      </c>
      <c r="L82" s="127">
        <v>784074</v>
      </c>
      <c r="M82" s="127">
        <f t="shared" si="10"/>
        <v>1558281</v>
      </c>
      <c r="N82" s="128">
        <f t="shared" si="11"/>
        <v>12.57344438657382</v>
      </c>
      <c r="O82" s="128">
        <f t="shared" si="12"/>
        <v>6.8880553573851424</v>
      </c>
      <c r="P82" s="128">
        <f t="shared" si="13"/>
        <v>27.280949233846435</v>
      </c>
    </row>
    <row r="83" spans="1:16" ht="30.75" customHeight="1">
      <c r="A83" s="126" t="s">
        <v>211</v>
      </c>
      <c r="B83" s="127">
        <v>1071075</v>
      </c>
      <c r="C83" s="127">
        <v>766429</v>
      </c>
      <c r="D83" s="127">
        <f t="shared" si="7"/>
        <v>1837504</v>
      </c>
      <c r="E83" s="127">
        <v>94635</v>
      </c>
      <c r="F83" s="127">
        <v>63465</v>
      </c>
      <c r="G83" s="127">
        <f t="shared" si="8"/>
        <v>158100</v>
      </c>
      <c r="H83" s="127">
        <v>27833</v>
      </c>
      <c r="I83" s="127">
        <v>16975</v>
      </c>
      <c r="J83" s="127">
        <f t="shared" si="9"/>
        <v>44808</v>
      </c>
      <c r="K83" s="127">
        <v>292072</v>
      </c>
      <c r="L83" s="127">
        <v>204690</v>
      </c>
      <c r="M83" s="127">
        <f t="shared" si="10"/>
        <v>496762</v>
      </c>
      <c r="N83" s="128">
        <f t="shared" si="11"/>
        <v>8.6040629027202122</v>
      </c>
      <c r="O83" s="128">
        <f t="shared" si="12"/>
        <v>2.4385253038904948</v>
      </c>
      <c r="P83" s="128">
        <f t="shared" si="13"/>
        <v>27.034607815819719</v>
      </c>
    </row>
    <row r="84" spans="1:16" ht="30.75" customHeight="1">
      <c r="A84" s="126" t="s">
        <v>212</v>
      </c>
      <c r="B84" s="127">
        <v>944525</v>
      </c>
      <c r="C84" s="127">
        <v>797051</v>
      </c>
      <c r="D84" s="127">
        <f t="shared" si="7"/>
        <v>1741576</v>
      </c>
      <c r="E84" s="127">
        <v>105287</v>
      </c>
      <c r="F84" s="127">
        <v>81521</v>
      </c>
      <c r="G84" s="127">
        <f t="shared" si="8"/>
        <v>186808</v>
      </c>
      <c r="H84" s="127">
        <v>38057</v>
      </c>
      <c r="I84" s="127">
        <v>30284</v>
      </c>
      <c r="J84" s="127">
        <f t="shared" si="9"/>
        <v>68341</v>
      </c>
      <c r="K84" s="127">
        <v>278673</v>
      </c>
      <c r="L84" s="127">
        <v>259669</v>
      </c>
      <c r="M84" s="127">
        <f t="shared" si="10"/>
        <v>538342</v>
      </c>
      <c r="N84" s="128">
        <f t="shared" si="11"/>
        <v>10.726376569268297</v>
      </c>
      <c r="O84" s="128">
        <f t="shared" si="12"/>
        <v>3.9240894454218482</v>
      </c>
      <c r="P84" s="128">
        <f t="shared" si="13"/>
        <v>30.911197673831062</v>
      </c>
    </row>
    <row r="85" spans="1:16" ht="30.75" customHeight="1">
      <c r="A85" s="126" t="s">
        <v>213</v>
      </c>
      <c r="B85" s="127">
        <v>1027523</v>
      </c>
      <c r="C85" s="127">
        <v>424716</v>
      </c>
      <c r="D85" s="127">
        <f t="shared" si="7"/>
        <v>1452239</v>
      </c>
      <c r="E85" s="127">
        <v>86653</v>
      </c>
      <c r="F85" s="127">
        <v>34896</v>
      </c>
      <c r="G85" s="127">
        <f t="shared" si="8"/>
        <v>121549</v>
      </c>
      <c r="H85" s="127">
        <v>34101</v>
      </c>
      <c r="I85" s="127">
        <v>11017</v>
      </c>
      <c r="J85" s="127">
        <f t="shared" si="9"/>
        <v>45118</v>
      </c>
      <c r="K85" s="127">
        <v>269570</v>
      </c>
      <c r="L85" s="127">
        <v>123400</v>
      </c>
      <c r="M85" s="127">
        <f t="shared" si="10"/>
        <v>392970</v>
      </c>
      <c r="N85" s="128">
        <f t="shared" si="11"/>
        <v>8.3697655826623585</v>
      </c>
      <c r="O85" s="128">
        <f t="shared" si="12"/>
        <v>3.1067888963180303</v>
      </c>
      <c r="P85" s="128">
        <f t="shared" si="13"/>
        <v>27.059595562438414</v>
      </c>
    </row>
    <row r="86" spans="1:16" ht="30.75" customHeight="1">
      <c r="A86" s="126" t="s">
        <v>214</v>
      </c>
      <c r="B86" s="127">
        <v>614766</v>
      </c>
      <c r="C86" s="127">
        <v>254995</v>
      </c>
      <c r="D86" s="127">
        <f t="shared" si="7"/>
        <v>869761</v>
      </c>
      <c r="E86" s="127">
        <v>48586</v>
      </c>
      <c r="F86" s="127">
        <v>20940</v>
      </c>
      <c r="G86" s="127">
        <f t="shared" si="8"/>
        <v>69526</v>
      </c>
      <c r="H86" s="127">
        <v>11788</v>
      </c>
      <c r="I86" s="127">
        <v>4443</v>
      </c>
      <c r="J86" s="127">
        <f t="shared" si="9"/>
        <v>16231</v>
      </c>
      <c r="K86" s="127">
        <v>224661</v>
      </c>
      <c r="L86" s="127">
        <v>97540</v>
      </c>
      <c r="M86" s="127">
        <f t="shared" si="10"/>
        <v>322201</v>
      </c>
      <c r="N86" s="128">
        <f t="shared" si="11"/>
        <v>7.9936902206468208</v>
      </c>
      <c r="O86" s="128">
        <f t="shared" si="12"/>
        <v>1.8661448374898391</v>
      </c>
      <c r="P86" s="128">
        <f t="shared" si="13"/>
        <v>37.044774369050806</v>
      </c>
    </row>
    <row r="87" spans="1:16" ht="30.75" customHeight="1">
      <c r="A87" s="126" t="s">
        <v>215</v>
      </c>
      <c r="B87" s="127">
        <v>154539</v>
      </c>
      <c r="C87" s="127">
        <v>244773</v>
      </c>
      <c r="D87" s="127">
        <f t="shared" si="7"/>
        <v>399312</v>
      </c>
      <c r="E87" s="127">
        <v>30790</v>
      </c>
      <c r="F87" s="127">
        <v>34027</v>
      </c>
      <c r="G87" s="127">
        <f t="shared" si="8"/>
        <v>64817</v>
      </c>
      <c r="H87" s="127">
        <v>12571</v>
      </c>
      <c r="I87" s="127">
        <v>10526</v>
      </c>
      <c r="J87" s="127">
        <f t="shared" si="9"/>
        <v>23097</v>
      </c>
      <c r="K87" s="127">
        <v>50677</v>
      </c>
      <c r="L87" s="127">
        <v>95690</v>
      </c>
      <c r="M87" s="127">
        <f t="shared" si="10"/>
        <v>146367</v>
      </c>
      <c r="N87" s="128">
        <f t="shared" si="11"/>
        <v>16.23216933124975</v>
      </c>
      <c r="O87" s="128">
        <f t="shared" si="12"/>
        <v>5.7841988219737948</v>
      </c>
      <c r="P87" s="128">
        <f t="shared" si="13"/>
        <v>36.654796249549229</v>
      </c>
    </row>
    <row r="88" spans="1:16" ht="30.75" customHeight="1">
      <c r="A88" s="126" t="s">
        <v>216</v>
      </c>
      <c r="B88" s="127">
        <v>262463</v>
      </c>
      <c r="C88" s="127">
        <v>112818</v>
      </c>
      <c r="D88" s="127">
        <f t="shared" si="7"/>
        <v>375281</v>
      </c>
      <c r="E88" s="127">
        <v>16275</v>
      </c>
      <c r="F88" s="127">
        <v>7359</v>
      </c>
      <c r="G88" s="127">
        <f t="shared" si="8"/>
        <v>23634</v>
      </c>
      <c r="H88" s="127">
        <v>4288</v>
      </c>
      <c r="I88" s="127">
        <v>1905</v>
      </c>
      <c r="J88" s="127">
        <f t="shared" si="9"/>
        <v>6193</v>
      </c>
      <c r="K88" s="127">
        <v>55776</v>
      </c>
      <c r="L88" s="127">
        <v>28233</v>
      </c>
      <c r="M88" s="127">
        <f t="shared" si="10"/>
        <v>84009</v>
      </c>
      <c r="N88" s="128">
        <f t="shared" si="11"/>
        <v>6.2976809377506457</v>
      </c>
      <c r="O88" s="128">
        <f t="shared" si="12"/>
        <v>1.6502300942493757</v>
      </c>
      <c r="P88" s="128">
        <f t="shared" si="13"/>
        <v>22.385625704472115</v>
      </c>
    </row>
    <row r="89" spans="1:16" ht="30.75" customHeight="1">
      <c r="A89" s="126" t="s">
        <v>217</v>
      </c>
      <c r="B89" s="127">
        <v>155129</v>
      </c>
      <c r="C89" s="127">
        <v>76316</v>
      </c>
      <c r="D89" s="127">
        <f t="shared" si="7"/>
        <v>231445</v>
      </c>
      <c r="E89" s="127">
        <v>8988</v>
      </c>
      <c r="F89" s="127">
        <v>4614</v>
      </c>
      <c r="G89" s="127">
        <f t="shared" si="8"/>
        <v>13602</v>
      </c>
      <c r="H89" s="127">
        <v>1615</v>
      </c>
      <c r="I89" s="127">
        <v>1002</v>
      </c>
      <c r="J89" s="127">
        <f t="shared" si="9"/>
        <v>2617</v>
      </c>
      <c r="K89" s="127">
        <v>32726</v>
      </c>
      <c r="L89" s="127">
        <v>16327</v>
      </c>
      <c r="M89" s="127">
        <f t="shared" si="10"/>
        <v>49053</v>
      </c>
      <c r="N89" s="128">
        <f t="shared" si="11"/>
        <v>5.876990213657673</v>
      </c>
      <c r="O89" s="128">
        <f t="shared" si="12"/>
        <v>1.1307222018190068</v>
      </c>
      <c r="P89" s="128">
        <f t="shared" si="13"/>
        <v>21.194236211626954</v>
      </c>
    </row>
    <row r="90" spans="1:16" ht="30.75" customHeight="1">
      <c r="A90" s="126" t="s">
        <v>218</v>
      </c>
      <c r="B90" s="127">
        <v>82827</v>
      </c>
      <c r="C90" s="127">
        <v>35965</v>
      </c>
      <c r="D90" s="127">
        <f t="shared" si="7"/>
        <v>118792</v>
      </c>
      <c r="E90" s="127">
        <v>10922</v>
      </c>
      <c r="F90" s="127">
        <v>4075</v>
      </c>
      <c r="G90" s="127">
        <f t="shared" si="8"/>
        <v>14997</v>
      </c>
      <c r="H90" s="127">
        <v>3042</v>
      </c>
      <c r="I90" s="127">
        <v>1255</v>
      </c>
      <c r="J90" s="127">
        <f t="shared" si="9"/>
        <v>4297</v>
      </c>
      <c r="K90" s="127">
        <v>19841</v>
      </c>
      <c r="L90" s="127">
        <v>7280</v>
      </c>
      <c r="M90" s="127">
        <f t="shared" si="10"/>
        <v>27121</v>
      </c>
      <c r="N90" s="128">
        <f t="shared" si="11"/>
        <v>12.624587514310727</v>
      </c>
      <c r="O90" s="128">
        <f t="shared" si="12"/>
        <v>3.6172469526567443</v>
      </c>
      <c r="P90" s="128">
        <f t="shared" si="13"/>
        <v>22.830661997440902</v>
      </c>
    </row>
    <row r="91" spans="1:16" ht="30.75" customHeight="1">
      <c r="A91" s="126" t="s">
        <v>219</v>
      </c>
      <c r="B91" s="127">
        <v>59468</v>
      </c>
      <c r="C91" s="127">
        <v>47845</v>
      </c>
      <c r="D91" s="127">
        <f t="shared" si="7"/>
        <v>107313</v>
      </c>
      <c r="E91" s="127">
        <v>6563</v>
      </c>
      <c r="F91" s="127">
        <v>5516</v>
      </c>
      <c r="G91" s="127">
        <f t="shared" si="8"/>
        <v>12079</v>
      </c>
      <c r="H91" s="127">
        <v>2840</v>
      </c>
      <c r="I91" s="127">
        <v>1839</v>
      </c>
      <c r="J91" s="127">
        <f t="shared" si="9"/>
        <v>4679</v>
      </c>
      <c r="K91" s="127">
        <v>15360</v>
      </c>
      <c r="L91" s="127">
        <v>12781</v>
      </c>
      <c r="M91" s="127">
        <f t="shared" si="10"/>
        <v>28141</v>
      </c>
      <c r="N91" s="128">
        <f t="shared" si="11"/>
        <v>11.255859029194971</v>
      </c>
      <c r="O91" s="128">
        <f t="shared" si="12"/>
        <v>4.3601427599638436</v>
      </c>
      <c r="P91" s="128">
        <f t="shared" si="13"/>
        <v>26.223290747626102</v>
      </c>
    </row>
    <row r="92" spans="1:16" ht="30.75" customHeight="1">
      <c r="A92" s="126" t="s">
        <v>220</v>
      </c>
      <c r="B92" s="127">
        <v>16821</v>
      </c>
      <c r="C92" s="127">
        <v>73924</v>
      </c>
      <c r="D92" s="127">
        <f t="shared" si="7"/>
        <v>90745</v>
      </c>
      <c r="E92" s="127">
        <v>1328</v>
      </c>
      <c r="F92" s="127">
        <v>6921</v>
      </c>
      <c r="G92" s="127">
        <f t="shared" si="8"/>
        <v>8249</v>
      </c>
      <c r="H92" s="127">
        <v>488</v>
      </c>
      <c r="I92" s="127">
        <v>2214</v>
      </c>
      <c r="J92" s="127">
        <f t="shared" si="9"/>
        <v>2702</v>
      </c>
      <c r="K92" s="127">
        <v>2835</v>
      </c>
      <c r="L92" s="127">
        <v>11110</v>
      </c>
      <c r="M92" s="127">
        <f t="shared" si="10"/>
        <v>13945</v>
      </c>
      <c r="N92" s="128">
        <f t="shared" si="11"/>
        <v>9.0903080059507406</v>
      </c>
      <c r="O92" s="128">
        <f t="shared" si="12"/>
        <v>2.9775745220122318</v>
      </c>
      <c r="P92" s="128">
        <f t="shared" si="13"/>
        <v>15.367237864345142</v>
      </c>
    </row>
    <row r="93" spans="1:16" ht="30.75" customHeight="1">
      <c r="A93" s="126" t="s">
        <v>221</v>
      </c>
      <c r="B93" s="127">
        <v>54414</v>
      </c>
      <c r="C93" s="127">
        <v>35049</v>
      </c>
      <c r="D93" s="127">
        <f t="shared" si="7"/>
        <v>89463</v>
      </c>
      <c r="E93" s="127">
        <v>3617</v>
      </c>
      <c r="F93" s="127">
        <v>2284</v>
      </c>
      <c r="G93" s="127">
        <f t="shared" si="8"/>
        <v>5901</v>
      </c>
      <c r="H93" s="127">
        <v>1698</v>
      </c>
      <c r="I93" s="127">
        <v>1400</v>
      </c>
      <c r="J93" s="127">
        <f t="shared" si="9"/>
        <v>3098</v>
      </c>
      <c r="K93" s="127">
        <v>7432</v>
      </c>
      <c r="L93" s="127">
        <v>5734</v>
      </c>
      <c r="M93" s="127">
        <f t="shared" si="10"/>
        <v>13166</v>
      </c>
      <c r="N93" s="128">
        <f t="shared" si="11"/>
        <v>6.5960229368565777</v>
      </c>
      <c r="O93" s="128">
        <f t="shared" si="12"/>
        <v>3.4628840973363291</v>
      </c>
      <c r="P93" s="128">
        <f t="shared" si="13"/>
        <v>14.716698523411914</v>
      </c>
    </row>
    <row r="94" spans="1:16" ht="30.75" customHeight="1">
      <c r="A94" s="126" t="s">
        <v>222</v>
      </c>
      <c r="B94" s="127">
        <v>53168</v>
      </c>
      <c r="C94" s="127">
        <v>35363</v>
      </c>
      <c r="D94" s="127">
        <f t="shared" si="7"/>
        <v>88531</v>
      </c>
      <c r="E94" s="127">
        <v>4287</v>
      </c>
      <c r="F94" s="127">
        <v>2736</v>
      </c>
      <c r="G94" s="127">
        <f t="shared" si="8"/>
        <v>7023</v>
      </c>
      <c r="H94" s="127">
        <v>1363</v>
      </c>
      <c r="I94" s="127">
        <v>801</v>
      </c>
      <c r="J94" s="127">
        <f t="shared" si="9"/>
        <v>2164</v>
      </c>
      <c r="K94" s="127">
        <v>22555</v>
      </c>
      <c r="L94" s="127">
        <v>16242</v>
      </c>
      <c r="M94" s="127">
        <f t="shared" si="10"/>
        <v>38797</v>
      </c>
      <c r="N94" s="128">
        <f t="shared" si="11"/>
        <v>7.9328144943579089</v>
      </c>
      <c r="O94" s="128">
        <f t="shared" si="12"/>
        <v>2.4443415300855071</v>
      </c>
      <c r="P94" s="128">
        <f t="shared" si="13"/>
        <v>43.823067626029307</v>
      </c>
    </row>
    <row r="95" spans="1:16" ht="30.75" customHeight="1">
      <c r="A95" s="126" t="s">
        <v>223</v>
      </c>
      <c r="B95" s="127">
        <v>38952</v>
      </c>
      <c r="C95" s="127">
        <v>39670</v>
      </c>
      <c r="D95" s="127">
        <f t="shared" si="7"/>
        <v>78622</v>
      </c>
      <c r="E95" s="127">
        <v>3424</v>
      </c>
      <c r="F95" s="127">
        <v>4317</v>
      </c>
      <c r="G95" s="127">
        <f t="shared" si="8"/>
        <v>7741</v>
      </c>
      <c r="H95" s="127">
        <v>618</v>
      </c>
      <c r="I95" s="127">
        <v>550</v>
      </c>
      <c r="J95" s="127">
        <f t="shared" si="9"/>
        <v>1168</v>
      </c>
      <c r="K95" s="127">
        <v>9020</v>
      </c>
      <c r="L95" s="127">
        <v>15016</v>
      </c>
      <c r="M95" s="127">
        <f t="shared" si="10"/>
        <v>24036</v>
      </c>
      <c r="N95" s="128">
        <f t="shared" si="11"/>
        <v>9.8458446745185828</v>
      </c>
      <c r="O95" s="128">
        <f t="shared" si="12"/>
        <v>1.4855892752664648</v>
      </c>
      <c r="P95" s="128">
        <f t="shared" si="13"/>
        <v>30.571595736562283</v>
      </c>
    </row>
    <row r="96" spans="1:16" ht="30.75" customHeight="1">
      <c r="A96" s="126" t="s">
        <v>224</v>
      </c>
      <c r="B96" s="127">
        <v>14598</v>
      </c>
      <c r="C96" s="127">
        <v>29863</v>
      </c>
      <c r="D96" s="127">
        <f t="shared" si="7"/>
        <v>44461</v>
      </c>
      <c r="E96" s="127">
        <v>922</v>
      </c>
      <c r="F96" s="127">
        <v>1736</v>
      </c>
      <c r="G96" s="127">
        <f t="shared" si="8"/>
        <v>2658</v>
      </c>
      <c r="H96" s="127">
        <v>364</v>
      </c>
      <c r="I96" s="127">
        <v>561</v>
      </c>
      <c r="J96" s="127">
        <f t="shared" si="9"/>
        <v>925</v>
      </c>
      <c r="K96" s="127">
        <v>2075</v>
      </c>
      <c r="L96" s="127">
        <v>4186</v>
      </c>
      <c r="M96" s="127">
        <f t="shared" si="10"/>
        <v>6261</v>
      </c>
      <c r="N96" s="128">
        <f t="shared" si="11"/>
        <v>5.9782730932727555</v>
      </c>
      <c r="O96" s="128">
        <f t="shared" si="12"/>
        <v>2.0804750230539124</v>
      </c>
      <c r="P96" s="128">
        <f t="shared" si="13"/>
        <v>14.082004453341129</v>
      </c>
    </row>
    <row r="97" spans="1:16" ht="30.75" customHeight="1">
      <c r="A97" s="126" t="s">
        <v>225</v>
      </c>
      <c r="B97" s="127">
        <v>31886</v>
      </c>
      <c r="C97" s="127">
        <v>6651</v>
      </c>
      <c r="D97" s="127">
        <f t="shared" si="7"/>
        <v>38537</v>
      </c>
      <c r="E97" s="127">
        <v>6465</v>
      </c>
      <c r="F97" s="127">
        <v>629</v>
      </c>
      <c r="G97" s="127">
        <f t="shared" si="8"/>
        <v>7094</v>
      </c>
      <c r="H97" s="127">
        <v>783</v>
      </c>
      <c r="I97" s="127">
        <v>357</v>
      </c>
      <c r="J97" s="127">
        <f t="shared" si="9"/>
        <v>1140</v>
      </c>
      <c r="K97" s="127">
        <v>13070</v>
      </c>
      <c r="L97" s="127">
        <v>1784</v>
      </c>
      <c r="M97" s="127">
        <f t="shared" si="10"/>
        <v>14854</v>
      </c>
      <c r="N97" s="128">
        <f t="shared" si="11"/>
        <v>18.408282948854346</v>
      </c>
      <c r="O97" s="128">
        <f t="shared" si="12"/>
        <v>2.9581960194099177</v>
      </c>
      <c r="P97" s="128">
        <f t="shared" si="13"/>
        <v>38.544775151153438</v>
      </c>
    </row>
    <row r="98" spans="1:16" ht="30.75" customHeight="1">
      <c r="A98" s="126" t="s">
        <v>226</v>
      </c>
      <c r="B98" s="127">
        <v>7847</v>
      </c>
      <c r="C98" s="127">
        <v>29638</v>
      </c>
      <c r="D98" s="127">
        <f t="shared" si="7"/>
        <v>37485</v>
      </c>
      <c r="E98" s="127">
        <v>1556</v>
      </c>
      <c r="F98" s="127">
        <v>4382</v>
      </c>
      <c r="G98" s="127">
        <f t="shared" si="8"/>
        <v>5938</v>
      </c>
      <c r="H98" s="127">
        <v>78</v>
      </c>
      <c r="I98" s="127">
        <v>128</v>
      </c>
      <c r="J98" s="127">
        <f t="shared" si="9"/>
        <v>206</v>
      </c>
      <c r="K98" s="127">
        <v>3960</v>
      </c>
      <c r="L98" s="127">
        <v>16998</v>
      </c>
      <c r="M98" s="127">
        <f t="shared" si="10"/>
        <v>20958</v>
      </c>
      <c r="N98" s="128">
        <f t="shared" si="11"/>
        <v>15.841003067893823</v>
      </c>
      <c r="O98" s="128">
        <f t="shared" si="12"/>
        <v>0.5495531545951714</v>
      </c>
      <c r="P98" s="128">
        <f t="shared" si="13"/>
        <v>55.910364145658257</v>
      </c>
    </row>
    <row r="99" spans="1:16" ht="30.75" customHeight="1">
      <c r="A99" s="126" t="s">
        <v>227</v>
      </c>
      <c r="B99" s="127">
        <v>16614</v>
      </c>
      <c r="C99" s="127">
        <v>14827</v>
      </c>
      <c r="D99" s="127">
        <f t="shared" si="7"/>
        <v>31441</v>
      </c>
      <c r="E99" s="127">
        <v>1355</v>
      </c>
      <c r="F99" s="127">
        <v>1043</v>
      </c>
      <c r="G99" s="127">
        <f t="shared" si="8"/>
        <v>2398</v>
      </c>
      <c r="H99" s="127">
        <v>321</v>
      </c>
      <c r="I99" s="127">
        <v>223</v>
      </c>
      <c r="J99" s="127">
        <f t="shared" si="9"/>
        <v>544</v>
      </c>
      <c r="K99" s="127">
        <v>2313</v>
      </c>
      <c r="L99" s="127">
        <v>2322</v>
      </c>
      <c r="M99" s="127">
        <f t="shared" si="10"/>
        <v>4635</v>
      </c>
      <c r="N99" s="128">
        <f t="shared" si="11"/>
        <v>7.6269838745586966</v>
      </c>
      <c r="O99" s="128">
        <f t="shared" si="12"/>
        <v>1.7302248656213224</v>
      </c>
      <c r="P99" s="128">
        <f t="shared" si="13"/>
        <v>14.741897522343436</v>
      </c>
    </row>
    <row r="100" spans="1:16" ht="30.75" customHeight="1">
      <c r="A100" s="126" t="s">
        <v>228</v>
      </c>
      <c r="B100" s="127">
        <v>14574</v>
      </c>
      <c r="C100" s="127">
        <v>14292</v>
      </c>
      <c r="D100" s="127">
        <f t="shared" si="7"/>
        <v>28866</v>
      </c>
      <c r="E100" s="127">
        <v>668</v>
      </c>
      <c r="F100" s="127">
        <v>1134</v>
      </c>
      <c r="G100" s="127">
        <f t="shared" si="8"/>
        <v>1802</v>
      </c>
      <c r="H100" s="127">
        <v>367</v>
      </c>
      <c r="I100" s="127">
        <v>445</v>
      </c>
      <c r="J100" s="127">
        <f t="shared" si="9"/>
        <v>812</v>
      </c>
      <c r="K100" s="127">
        <v>1804</v>
      </c>
      <c r="L100" s="127">
        <v>2619</v>
      </c>
      <c r="M100" s="127">
        <f t="shared" si="10"/>
        <v>4423</v>
      </c>
      <c r="N100" s="128">
        <f t="shared" si="11"/>
        <v>6.242638398115429</v>
      </c>
      <c r="O100" s="128">
        <f t="shared" si="12"/>
        <v>2.8129979907157208</v>
      </c>
      <c r="P100" s="128">
        <f t="shared" si="13"/>
        <v>15.322524769625163</v>
      </c>
    </row>
    <row r="101" spans="1:16" ht="30.75" customHeight="1">
      <c r="A101" s="126" t="s">
        <v>229</v>
      </c>
      <c r="B101" s="127">
        <v>10346</v>
      </c>
      <c r="C101" s="127">
        <v>7691</v>
      </c>
      <c r="D101" s="127">
        <f t="shared" si="7"/>
        <v>18037</v>
      </c>
      <c r="E101" s="127">
        <v>371</v>
      </c>
      <c r="F101" s="127">
        <v>594</v>
      </c>
      <c r="G101" s="127">
        <f t="shared" si="8"/>
        <v>965</v>
      </c>
      <c r="H101" s="127">
        <v>127</v>
      </c>
      <c r="I101" s="127">
        <v>172</v>
      </c>
      <c r="J101" s="127">
        <f t="shared" si="9"/>
        <v>299</v>
      </c>
      <c r="K101" s="127">
        <v>1290</v>
      </c>
      <c r="L101" s="127">
        <v>2011</v>
      </c>
      <c r="M101" s="127">
        <f t="shared" si="10"/>
        <v>3301</v>
      </c>
      <c r="N101" s="128">
        <f t="shared" si="11"/>
        <v>5.3501136552641793</v>
      </c>
      <c r="O101" s="128">
        <f t="shared" si="12"/>
        <v>1.6577036092476576</v>
      </c>
      <c r="P101" s="128">
        <f t="shared" si="13"/>
        <v>18.301269612463269</v>
      </c>
    </row>
    <row r="102" spans="1:16" ht="30.75" customHeight="1">
      <c r="A102" s="126" t="s">
        <v>230</v>
      </c>
      <c r="B102" s="127">
        <v>8534</v>
      </c>
      <c r="C102" s="127">
        <v>8085</v>
      </c>
      <c r="D102" s="127">
        <f t="shared" si="7"/>
        <v>16619</v>
      </c>
      <c r="E102" s="127">
        <v>552</v>
      </c>
      <c r="F102" s="127">
        <v>326</v>
      </c>
      <c r="G102" s="127">
        <f t="shared" si="8"/>
        <v>878</v>
      </c>
      <c r="H102" s="127">
        <v>208</v>
      </c>
      <c r="I102" s="127">
        <v>110</v>
      </c>
      <c r="J102" s="127">
        <f t="shared" si="9"/>
        <v>318</v>
      </c>
      <c r="K102" s="127">
        <v>1854</v>
      </c>
      <c r="L102" s="127">
        <v>1599</v>
      </c>
      <c r="M102" s="127">
        <f t="shared" si="10"/>
        <v>3453</v>
      </c>
      <c r="N102" s="128">
        <f t="shared" si="11"/>
        <v>5.2831096937240511</v>
      </c>
      <c r="O102" s="128">
        <f t="shared" si="12"/>
        <v>1.9134725314399181</v>
      </c>
      <c r="P102" s="128">
        <f t="shared" si="13"/>
        <v>20.777423431012696</v>
      </c>
    </row>
    <row r="103" spans="1:16" ht="30.75" customHeight="1">
      <c r="A103" s="126" t="s">
        <v>231</v>
      </c>
      <c r="B103" s="127">
        <v>6505</v>
      </c>
      <c r="C103" s="127">
        <v>9879</v>
      </c>
      <c r="D103" s="127">
        <f t="shared" si="7"/>
        <v>16384</v>
      </c>
      <c r="E103" s="127">
        <v>628</v>
      </c>
      <c r="F103" s="127">
        <v>851</v>
      </c>
      <c r="G103" s="127">
        <f t="shared" si="8"/>
        <v>1479</v>
      </c>
      <c r="H103" s="127">
        <v>242</v>
      </c>
      <c r="I103" s="127">
        <v>278</v>
      </c>
      <c r="J103" s="127">
        <f t="shared" si="9"/>
        <v>520</v>
      </c>
      <c r="K103" s="127">
        <v>793</v>
      </c>
      <c r="L103" s="127">
        <v>1420</v>
      </c>
      <c r="M103" s="127">
        <f t="shared" si="10"/>
        <v>2213</v>
      </c>
      <c r="N103" s="128">
        <f t="shared" si="11"/>
        <v>9.027099609375</v>
      </c>
      <c r="O103" s="128">
        <f t="shared" si="12"/>
        <v>3.173828125</v>
      </c>
      <c r="P103" s="128">
        <f t="shared" si="13"/>
        <v>13.507080078125</v>
      </c>
    </row>
    <row r="104" spans="1:16" ht="30.75" customHeight="1">
      <c r="A104" s="126" t="s">
        <v>232</v>
      </c>
      <c r="B104" s="127">
        <v>8310</v>
      </c>
      <c r="C104" s="127">
        <v>7085</v>
      </c>
      <c r="D104" s="127">
        <f t="shared" si="7"/>
        <v>15395</v>
      </c>
      <c r="E104" s="127">
        <v>1241</v>
      </c>
      <c r="F104" s="127">
        <v>723</v>
      </c>
      <c r="G104" s="127">
        <f t="shared" si="8"/>
        <v>1964</v>
      </c>
      <c r="H104" s="127">
        <v>340</v>
      </c>
      <c r="I104" s="127">
        <v>171</v>
      </c>
      <c r="J104" s="127">
        <f t="shared" si="9"/>
        <v>511</v>
      </c>
      <c r="K104" s="127">
        <v>3150</v>
      </c>
      <c r="L104" s="127">
        <v>2795</v>
      </c>
      <c r="M104" s="127">
        <f t="shared" si="10"/>
        <v>5945</v>
      </c>
      <c r="N104" s="128">
        <f t="shared" si="11"/>
        <v>12.757388762585256</v>
      </c>
      <c r="O104" s="128">
        <f t="shared" si="12"/>
        <v>3.3192594998376097</v>
      </c>
      <c r="P104" s="128">
        <f t="shared" si="13"/>
        <v>38.6164339071127</v>
      </c>
    </row>
    <row r="105" spans="1:16" ht="30.75" customHeight="1">
      <c r="A105" s="126" t="s">
        <v>233</v>
      </c>
      <c r="B105" s="127">
        <v>8422</v>
      </c>
      <c r="C105" s="127">
        <v>2966</v>
      </c>
      <c r="D105" s="127">
        <f t="shared" si="7"/>
        <v>11388</v>
      </c>
      <c r="E105" s="127">
        <v>1454</v>
      </c>
      <c r="F105" s="127">
        <v>455</v>
      </c>
      <c r="G105" s="127">
        <f t="shared" si="8"/>
        <v>1909</v>
      </c>
      <c r="H105" s="127">
        <v>454</v>
      </c>
      <c r="I105" s="127">
        <v>120</v>
      </c>
      <c r="J105" s="127">
        <f t="shared" si="9"/>
        <v>574</v>
      </c>
      <c r="K105" s="127">
        <v>2106</v>
      </c>
      <c r="L105" s="127">
        <v>767</v>
      </c>
      <c r="M105" s="127">
        <f t="shared" si="10"/>
        <v>2873</v>
      </c>
      <c r="N105" s="128">
        <f t="shared" si="11"/>
        <v>16.763259571478748</v>
      </c>
      <c r="O105" s="128">
        <f t="shared" si="12"/>
        <v>5.0403933965577803</v>
      </c>
      <c r="P105" s="128">
        <f t="shared" si="13"/>
        <v>25.228310502283104</v>
      </c>
    </row>
    <row r="106" spans="1:16" ht="30.75" customHeight="1">
      <c r="A106" s="126" t="s">
        <v>234</v>
      </c>
      <c r="B106" s="127">
        <v>4497</v>
      </c>
      <c r="C106" s="127">
        <v>5625</v>
      </c>
      <c r="D106" s="127">
        <f t="shared" si="7"/>
        <v>10122</v>
      </c>
      <c r="E106" s="127">
        <v>415</v>
      </c>
      <c r="F106" s="127">
        <v>591</v>
      </c>
      <c r="G106" s="127">
        <f t="shared" si="8"/>
        <v>1006</v>
      </c>
      <c r="H106" s="127">
        <v>234</v>
      </c>
      <c r="I106" s="127">
        <v>367</v>
      </c>
      <c r="J106" s="127">
        <f t="shared" si="9"/>
        <v>601</v>
      </c>
      <c r="K106" s="127">
        <v>948</v>
      </c>
      <c r="L106" s="127">
        <v>1254</v>
      </c>
      <c r="M106" s="127">
        <f t="shared" si="10"/>
        <v>2202</v>
      </c>
      <c r="N106" s="128">
        <f t="shared" si="11"/>
        <v>9.9387472831456236</v>
      </c>
      <c r="O106" s="128">
        <f t="shared" si="12"/>
        <v>5.9375617466903776</v>
      </c>
      <c r="P106" s="128">
        <f t="shared" si="13"/>
        <v>21.754593953764079</v>
      </c>
    </row>
    <row r="107" spans="1:16" ht="30.75" customHeight="1">
      <c r="A107" s="126" t="s">
        <v>235</v>
      </c>
      <c r="B107" s="127">
        <v>5917</v>
      </c>
      <c r="C107" s="127">
        <v>4004</v>
      </c>
      <c r="D107" s="127">
        <f t="shared" si="7"/>
        <v>9921</v>
      </c>
      <c r="E107" s="127">
        <v>913</v>
      </c>
      <c r="F107" s="127">
        <v>546</v>
      </c>
      <c r="G107" s="127">
        <f t="shared" si="8"/>
        <v>1459</v>
      </c>
      <c r="H107" s="127">
        <v>701</v>
      </c>
      <c r="I107" s="127">
        <v>478</v>
      </c>
      <c r="J107" s="127">
        <f t="shared" si="9"/>
        <v>1179</v>
      </c>
      <c r="K107" s="127">
        <v>2462</v>
      </c>
      <c r="L107" s="127">
        <v>1600</v>
      </c>
      <c r="M107" s="127">
        <f t="shared" si="10"/>
        <v>4062</v>
      </c>
      <c r="N107" s="128">
        <f t="shared" si="11"/>
        <v>14.706178812619697</v>
      </c>
      <c r="O107" s="128">
        <f t="shared" si="12"/>
        <v>11.883882673117631</v>
      </c>
      <c r="P107" s="128">
        <f t="shared" si="13"/>
        <v>40.943453280919265</v>
      </c>
    </row>
    <row r="108" spans="1:16" ht="30.75" customHeight="1">
      <c r="A108" s="126" t="s">
        <v>236</v>
      </c>
      <c r="B108" s="127">
        <v>6752</v>
      </c>
      <c r="C108" s="127">
        <v>2939</v>
      </c>
      <c r="D108" s="127">
        <f t="shared" si="7"/>
        <v>9691</v>
      </c>
      <c r="E108" s="127">
        <v>879</v>
      </c>
      <c r="F108" s="127">
        <v>389</v>
      </c>
      <c r="G108" s="127">
        <f t="shared" si="8"/>
        <v>1268</v>
      </c>
      <c r="H108" s="127">
        <v>444</v>
      </c>
      <c r="I108" s="127">
        <v>195</v>
      </c>
      <c r="J108" s="127">
        <f t="shared" si="9"/>
        <v>639</v>
      </c>
      <c r="K108" s="127">
        <v>1858</v>
      </c>
      <c r="L108" s="127">
        <v>801</v>
      </c>
      <c r="M108" s="127">
        <f t="shared" si="10"/>
        <v>2659</v>
      </c>
      <c r="N108" s="128">
        <f t="shared" si="11"/>
        <v>13.084305025281189</v>
      </c>
      <c r="O108" s="128">
        <f t="shared" si="12"/>
        <v>6.5937467753585803</v>
      </c>
      <c r="P108" s="128">
        <f t="shared" si="13"/>
        <v>27.437828913424827</v>
      </c>
    </row>
    <row r="109" spans="1:16" ht="30.75" customHeight="1">
      <c r="A109" s="126" t="s">
        <v>237</v>
      </c>
      <c r="B109" s="127">
        <v>5167</v>
      </c>
      <c r="C109" s="127">
        <v>3768</v>
      </c>
      <c r="D109" s="127">
        <f t="shared" si="7"/>
        <v>8935</v>
      </c>
      <c r="E109" s="127">
        <v>781</v>
      </c>
      <c r="F109" s="127">
        <v>335</v>
      </c>
      <c r="G109" s="127">
        <f t="shared" si="8"/>
        <v>1116</v>
      </c>
      <c r="H109" s="127">
        <v>162</v>
      </c>
      <c r="I109" s="127">
        <v>66</v>
      </c>
      <c r="J109" s="127">
        <f t="shared" si="9"/>
        <v>228</v>
      </c>
      <c r="K109" s="127">
        <v>1042</v>
      </c>
      <c r="L109" s="127">
        <v>502</v>
      </c>
      <c r="M109" s="127">
        <f t="shared" si="10"/>
        <v>1544</v>
      </c>
      <c r="N109" s="128">
        <f t="shared" si="11"/>
        <v>12.490207050923336</v>
      </c>
      <c r="O109" s="128">
        <f t="shared" si="12"/>
        <v>2.5517627308337998</v>
      </c>
      <c r="P109" s="128">
        <f t="shared" si="13"/>
        <v>17.280358142137661</v>
      </c>
    </row>
    <row r="110" spans="1:16" ht="30.75" customHeight="1">
      <c r="A110" s="126" t="s">
        <v>238</v>
      </c>
      <c r="B110" s="127">
        <v>4298</v>
      </c>
      <c r="C110" s="127">
        <v>2581</v>
      </c>
      <c r="D110" s="127">
        <f t="shared" si="7"/>
        <v>6879</v>
      </c>
      <c r="E110" s="127">
        <v>349</v>
      </c>
      <c r="F110" s="127">
        <v>183</v>
      </c>
      <c r="G110" s="127">
        <f t="shared" si="8"/>
        <v>532</v>
      </c>
      <c r="H110" s="127">
        <v>47</v>
      </c>
      <c r="I110" s="127">
        <v>37</v>
      </c>
      <c r="J110" s="127">
        <f t="shared" si="9"/>
        <v>84</v>
      </c>
      <c r="K110" s="127">
        <v>1082</v>
      </c>
      <c r="L110" s="127">
        <v>503</v>
      </c>
      <c r="M110" s="127">
        <f t="shared" si="10"/>
        <v>1585</v>
      </c>
      <c r="N110" s="128">
        <f t="shared" si="11"/>
        <v>7.7336822212530887</v>
      </c>
      <c r="O110" s="128">
        <f t="shared" si="12"/>
        <v>1.2211077191452244</v>
      </c>
      <c r="P110" s="128">
        <f t="shared" si="13"/>
        <v>23.041139700537865</v>
      </c>
    </row>
    <row r="111" spans="1:16" ht="30.75" customHeight="1">
      <c r="A111" s="126" t="s">
        <v>239</v>
      </c>
      <c r="B111" s="127">
        <v>3914</v>
      </c>
      <c r="C111" s="127">
        <v>2611</v>
      </c>
      <c r="D111" s="127">
        <f t="shared" si="7"/>
        <v>6525</v>
      </c>
      <c r="E111" s="127">
        <v>341</v>
      </c>
      <c r="F111" s="127">
        <v>289</v>
      </c>
      <c r="G111" s="127">
        <f t="shared" si="8"/>
        <v>630</v>
      </c>
      <c r="H111" s="127">
        <v>154</v>
      </c>
      <c r="I111" s="127">
        <v>105</v>
      </c>
      <c r="J111" s="127">
        <f t="shared" si="9"/>
        <v>259</v>
      </c>
      <c r="K111" s="127">
        <v>874</v>
      </c>
      <c r="L111" s="127">
        <v>682</v>
      </c>
      <c r="M111" s="127">
        <f t="shared" si="10"/>
        <v>1556</v>
      </c>
      <c r="N111" s="128">
        <f t="shared" si="11"/>
        <v>9.6551724137931032</v>
      </c>
      <c r="O111" s="128">
        <f t="shared" si="12"/>
        <v>3.9693486590038316</v>
      </c>
      <c r="P111" s="128">
        <f t="shared" si="13"/>
        <v>23.846743295019156</v>
      </c>
    </row>
    <row r="112" spans="1:16" ht="30.75" customHeight="1">
      <c r="A112" s="126" t="s">
        <v>240</v>
      </c>
      <c r="B112" s="127">
        <v>5559</v>
      </c>
      <c r="C112" s="127">
        <v>560</v>
      </c>
      <c r="D112" s="127">
        <f t="shared" si="7"/>
        <v>6119</v>
      </c>
      <c r="E112" s="127">
        <v>501</v>
      </c>
      <c r="F112" s="127">
        <v>78</v>
      </c>
      <c r="G112" s="127">
        <f t="shared" si="8"/>
        <v>579</v>
      </c>
      <c r="H112" s="127">
        <v>160</v>
      </c>
      <c r="I112" s="127">
        <v>36</v>
      </c>
      <c r="J112" s="127">
        <f t="shared" si="9"/>
        <v>196</v>
      </c>
      <c r="K112" s="127">
        <v>1116</v>
      </c>
      <c r="L112" s="127">
        <v>103</v>
      </c>
      <c r="M112" s="127">
        <f t="shared" si="10"/>
        <v>1219</v>
      </c>
      <c r="N112" s="128">
        <f t="shared" si="11"/>
        <v>9.4623304461513325</v>
      </c>
      <c r="O112" s="128">
        <f t="shared" si="12"/>
        <v>3.2031377676090864</v>
      </c>
      <c r="P112" s="128">
        <f t="shared" si="13"/>
        <v>19.92155580977284</v>
      </c>
    </row>
    <row r="113" spans="1:16" ht="30.75" customHeight="1">
      <c r="A113" s="126" t="s">
        <v>241</v>
      </c>
      <c r="B113" s="127">
        <v>4393</v>
      </c>
      <c r="C113" s="127">
        <v>1216</v>
      </c>
      <c r="D113" s="127">
        <f t="shared" si="7"/>
        <v>5609</v>
      </c>
      <c r="E113" s="127">
        <v>854</v>
      </c>
      <c r="F113" s="127">
        <v>239</v>
      </c>
      <c r="G113" s="127">
        <f t="shared" si="8"/>
        <v>1093</v>
      </c>
      <c r="H113" s="127">
        <v>245</v>
      </c>
      <c r="I113" s="127">
        <v>46</v>
      </c>
      <c r="J113" s="127">
        <f t="shared" si="9"/>
        <v>291</v>
      </c>
      <c r="K113" s="127">
        <v>623</v>
      </c>
      <c r="L113" s="127">
        <v>185</v>
      </c>
      <c r="M113" s="127">
        <f t="shared" si="10"/>
        <v>808</v>
      </c>
      <c r="N113" s="128">
        <f t="shared" si="11"/>
        <v>19.486539490105187</v>
      </c>
      <c r="O113" s="128">
        <f t="shared" si="12"/>
        <v>5.1880905687288283</v>
      </c>
      <c r="P113" s="128">
        <f t="shared" si="13"/>
        <v>14.405419860937778</v>
      </c>
    </row>
    <row r="114" spans="1:16" ht="30.75" customHeight="1">
      <c r="A114" s="126" t="s">
        <v>242</v>
      </c>
      <c r="B114" s="127">
        <v>4501</v>
      </c>
      <c r="C114" s="127">
        <v>612</v>
      </c>
      <c r="D114" s="127">
        <f t="shared" si="7"/>
        <v>5113</v>
      </c>
      <c r="E114" s="127">
        <v>138</v>
      </c>
      <c r="F114" s="127">
        <v>29</v>
      </c>
      <c r="G114" s="127">
        <f t="shared" si="8"/>
        <v>167</v>
      </c>
      <c r="H114" s="127">
        <v>46</v>
      </c>
      <c r="I114" s="127">
        <v>16</v>
      </c>
      <c r="J114" s="127">
        <f t="shared" si="9"/>
        <v>62</v>
      </c>
      <c r="K114" s="127">
        <v>487</v>
      </c>
      <c r="L114" s="127">
        <v>31</v>
      </c>
      <c r="M114" s="127">
        <f t="shared" si="10"/>
        <v>518</v>
      </c>
      <c r="N114" s="128">
        <f t="shared" si="11"/>
        <v>3.2661842362605125</v>
      </c>
      <c r="O114" s="128">
        <f t="shared" si="12"/>
        <v>1.2125953451985136</v>
      </c>
      <c r="P114" s="128">
        <f t="shared" si="13"/>
        <v>10.131038529239193</v>
      </c>
    </row>
    <row r="115" spans="1:16" ht="30.75" customHeight="1">
      <c r="A115" s="126" t="s">
        <v>243</v>
      </c>
      <c r="B115" s="127">
        <v>2919</v>
      </c>
      <c r="C115" s="127">
        <v>2033</v>
      </c>
      <c r="D115" s="127">
        <f t="shared" si="7"/>
        <v>4952</v>
      </c>
      <c r="E115" s="127">
        <v>516</v>
      </c>
      <c r="F115" s="127">
        <v>160</v>
      </c>
      <c r="G115" s="127">
        <f t="shared" si="8"/>
        <v>676</v>
      </c>
      <c r="H115" s="127">
        <v>61</v>
      </c>
      <c r="I115" s="127">
        <v>37</v>
      </c>
      <c r="J115" s="127">
        <f t="shared" si="9"/>
        <v>98</v>
      </c>
      <c r="K115" s="127">
        <v>429</v>
      </c>
      <c r="L115" s="127">
        <v>169</v>
      </c>
      <c r="M115" s="127">
        <f t="shared" si="10"/>
        <v>598</v>
      </c>
      <c r="N115" s="128">
        <f t="shared" si="11"/>
        <v>13.651050080775443</v>
      </c>
      <c r="O115" s="128">
        <f t="shared" si="12"/>
        <v>1.9789983844911145</v>
      </c>
      <c r="P115" s="128">
        <f t="shared" si="13"/>
        <v>12.075928917609046</v>
      </c>
    </row>
    <row r="116" spans="1:16" ht="30.75" customHeight="1">
      <c r="A116" s="126" t="s">
        <v>244</v>
      </c>
      <c r="B116" s="127">
        <v>2054</v>
      </c>
      <c r="C116" s="127">
        <v>1611</v>
      </c>
      <c r="D116" s="127">
        <f t="shared" si="7"/>
        <v>3665</v>
      </c>
      <c r="E116" s="127">
        <v>326</v>
      </c>
      <c r="F116" s="127">
        <v>230</v>
      </c>
      <c r="G116" s="127">
        <f t="shared" si="8"/>
        <v>556</v>
      </c>
      <c r="H116" s="127">
        <v>373</v>
      </c>
      <c r="I116" s="127">
        <v>227</v>
      </c>
      <c r="J116" s="127">
        <f t="shared" si="9"/>
        <v>600</v>
      </c>
      <c r="K116" s="127">
        <v>515</v>
      </c>
      <c r="L116" s="127">
        <v>531</v>
      </c>
      <c r="M116" s="127">
        <f t="shared" si="10"/>
        <v>1046</v>
      </c>
      <c r="N116" s="128">
        <f t="shared" si="11"/>
        <v>15.170532060027286</v>
      </c>
      <c r="O116" s="128">
        <f t="shared" si="12"/>
        <v>16.371077762619372</v>
      </c>
      <c r="P116" s="128">
        <f t="shared" si="13"/>
        <v>28.54024556616644</v>
      </c>
    </row>
    <row r="117" spans="1:16" ht="30.75" customHeight="1">
      <c r="A117" s="126" t="s">
        <v>245</v>
      </c>
      <c r="B117" s="127">
        <v>1784</v>
      </c>
      <c r="C117" s="127">
        <v>1252</v>
      </c>
      <c r="D117" s="127">
        <f t="shared" si="7"/>
        <v>3036</v>
      </c>
      <c r="E117" s="127">
        <v>12</v>
      </c>
      <c r="F117" s="127">
        <v>3</v>
      </c>
      <c r="G117" s="127">
        <f t="shared" si="8"/>
        <v>15</v>
      </c>
      <c r="H117" s="127">
        <v>1</v>
      </c>
      <c r="I117" s="127">
        <v>0</v>
      </c>
      <c r="J117" s="127">
        <f t="shared" si="9"/>
        <v>1</v>
      </c>
      <c r="K117" s="127">
        <v>322</v>
      </c>
      <c r="L117" s="127">
        <v>173</v>
      </c>
      <c r="M117" s="127">
        <f t="shared" si="10"/>
        <v>495</v>
      </c>
      <c r="N117" s="128">
        <f t="shared" si="11"/>
        <v>0.49407114624505932</v>
      </c>
      <c r="O117" s="128">
        <f t="shared" si="12"/>
        <v>3.2938076416337288E-2</v>
      </c>
      <c r="P117" s="128">
        <f t="shared" si="13"/>
        <v>16.304347826086957</v>
      </c>
    </row>
    <row r="118" spans="1:16" ht="30.75" customHeight="1">
      <c r="A118" s="126" t="s">
        <v>246</v>
      </c>
      <c r="B118" s="127">
        <v>2162</v>
      </c>
      <c r="C118" s="127">
        <v>470</v>
      </c>
      <c r="D118" s="127">
        <f t="shared" si="7"/>
        <v>2632</v>
      </c>
      <c r="E118" s="127">
        <v>410</v>
      </c>
      <c r="F118" s="127">
        <v>70</v>
      </c>
      <c r="G118" s="127">
        <f t="shared" si="8"/>
        <v>480</v>
      </c>
      <c r="H118" s="127">
        <v>57</v>
      </c>
      <c r="I118" s="127">
        <v>14</v>
      </c>
      <c r="J118" s="127">
        <f t="shared" si="9"/>
        <v>71</v>
      </c>
      <c r="K118" s="127">
        <v>549</v>
      </c>
      <c r="L118" s="127">
        <v>100</v>
      </c>
      <c r="M118" s="127">
        <f t="shared" si="10"/>
        <v>649</v>
      </c>
      <c r="N118" s="128">
        <f t="shared" si="11"/>
        <v>18.237082066869302</v>
      </c>
      <c r="O118" s="128">
        <f t="shared" si="12"/>
        <v>2.6975683890577509</v>
      </c>
      <c r="P118" s="128">
        <f t="shared" si="13"/>
        <v>24.658054711246201</v>
      </c>
    </row>
    <row r="119" spans="1:16" ht="30.75" customHeight="1">
      <c r="A119" s="126" t="s">
        <v>247</v>
      </c>
      <c r="B119" s="127">
        <v>1121</v>
      </c>
      <c r="C119" s="127">
        <v>1496</v>
      </c>
      <c r="D119" s="127">
        <f t="shared" si="7"/>
        <v>2617</v>
      </c>
      <c r="E119" s="127">
        <v>119</v>
      </c>
      <c r="F119" s="127">
        <v>121</v>
      </c>
      <c r="G119" s="127">
        <f t="shared" si="8"/>
        <v>240</v>
      </c>
      <c r="H119" s="127">
        <v>39</v>
      </c>
      <c r="I119" s="127">
        <v>22</v>
      </c>
      <c r="J119" s="127">
        <f t="shared" si="9"/>
        <v>61</v>
      </c>
      <c r="K119" s="127">
        <v>176</v>
      </c>
      <c r="L119" s="127">
        <v>220</v>
      </c>
      <c r="M119" s="127">
        <f t="shared" si="10"/>
        <v>396</v>
      </c>
      <c r="N119" s="128">
        <f t="shared" si="11"/>
        <v>9.1708062667176158</v>
      </c>
      <c r="O119" s="128">
        <f t="shared" si="12"/>
        <v>2.330913259457394</v>
      </c>
      <c r="P119" s="128">
        <f t="shared" si="13"/>
        <v>15.131830340084065</v>
      </c>
    </row>
    <row r="120" spans="1:16" ht="30.75" customHeight="1">
      <c r="A120" s="126" t="s">
        <v>248</v>
      </c>
      <c r="B120" s="127">
        <v>755</v>
      </c>
      <c r="C120" s="127">
        <v>1444</v>
      </c>
      <c r="D120" s="127">
        <f t="shared" si="7"/>
        <v>2199</v>
      </c>
      <c r="E120" s="127">
        <v>79</v>
      </c>
      <c r="F120" s="127">
        <v>81</v>
      </c>
      <c r="G120" s="127">
        <f t="shared" si="8"/>
        <v>160</v>
      </c>
      <c r="H120" s="127">
        <v>12</v>
      </c>
      <c r="I120" s="127">
        <v>11</v>
      </c>
      <c r="J120" s="127">
        <f t="shared" si="9"/>
        <v>23</v>
      </c>
      <c r="K120" s="127">
        <v>85</v>
      </c>
      <c r="L120" s="127">
        <v>97</v>
      </c>
      <c r="M120" s="127">
        <f t="shared" si="10"/>
        <v>182</v>
      </c>
      <c r="N120" s="128">
        <f t="shared" si="11"/>
        <v>7.2760345611641659</v>
      </c>
      <c r="O120" s="128">
        <f t="shared" si="12"/>
        <v>1.0459299681673488</v>
      </c>
      <c r="P120" s="128">
        <f t="shared" si="13"/>
        <v>8.2764893133242392</v>
      </c>
    </row>
    <row r="121" spans="1:16" ht="30.75" customHeight="1">
      <c r="A121" s="126" t="s">
        <v>249</v>
      </c>
      <c r="B121" s="127">
        <v>944</v>
      </c>
      <c r="C121" s="127">
        <v>1213</v>
      </c>
      <c r="D121" s="127">
        <f t="shared" si="7"/>
        <v>2157</v>
      </c>
      <c r="E121" s="127">
        <v>152</v>
      </c>
      <c r="F121" s="127">
        <v>93</v>
      </c>
      <c r="G121" s="127">
        <f t="shared" si="8"/>
        <v>245</v>
      </c>
      <c r="H121" s="127">
        <v>71</v>
      </c>
      <c r="I121" s="127">
        <v>23</v>
      </c>
      <c r="J121" s="127">
        <f t="shared" si="9"/>
        <v>94</v>
      </c>
      <c r="K121" s="127">
        <v>206</v>
      </c>
      <c r="L121" s="127">
        <v>165</v>
      </c>
      <c r="M121" s="127">
        <f t="shared" si="10"/>
        <v>371</v>
      </c>
      <c r="N121" s="128">
        <f t="shared" si="11"/>
        <v>11.358368103847937</v>
      </c>
      <c r="O121" s="128">
        <f t="shared" si="12"/>
        <v>4.3579044969865555</v>
      </c>
      <c r="P121" s="128">
        <f t="shared" si="13"/>
        <v>17.199814557255447</v>
      </c>
    </row>
    <row r="122" spans="1:16" ht="30.75" customHeight="1">
      <c r="A122" s="126" t="s">
        <v>250</v>
      </c>
      <c r="B122" s="127">
        <v>621</v>
      </c>
      <c r="C122" s="127">
        <v>783</v>
      </c>
      <c r="D122" s="127">
        <f t="shared" si="7"/>
        <v>1404</v>
      </c>
      <c r="E122" s="127">
        <v>141</v>
      </c>
      <c r="F122" s="127">
        <v>202</v>
      </c>
      <c r="G122" s="127">
        <f t="shared" si="8"/>
        <v>343</v>
      </c>
      <c r="H122" s="127">
        <v>78</v>
      </c>
      <c r="I122" s="127">
        <v>64</v>
      </c>
      <c r="J122" s="127">
        <f t="shared" si="9"/>
        <v>142</v>
      </c>
      <c r="K122" s="127">
        <v>179</v>
      </c>
      <c r="L122" s="127">
        <v>252</v>
      </c>
      <c r="M122" s="127">
        <f t="shared" si="10"/>
        <v>431</v>
      </c>
      <c r="N122" s="128">
        <f t="shared" si="11"/>
        <v>24.430199430199433</v>
      </c>
      <c r="O122" s="128">
        <f t="shared" si="12"/>
        <v>10.113960113960115</v>
      </c>
      <c r="P122" s="128">
        <f t="shared" si="13"/>
        <v>30.698005698005701</v>
      </c>
    </row>
    <row r="123" spans="1:16" ht="30.75" customHeight="1">
      <c r="A123" s="126" t="s">
        <v>251</v>
      </c>
      <c r="B123" s="127">
        <v>575</v>
      </c>
      <c r="C123" s="127">
        <v>771</v>
      </c>
      <c r="D123" s="127">
        <f t="shared" si="7"/>
        <v>1346</v>
      </c>
      <c r="E123" s="127">
        <v>25</v>
      </c>
      <c r="F123" s="127">
        <v>37</v>
      </c>
      <c r="G123" s="127">
        <f t="shared" si="8"/>
        <v>62</v>
      </c>
      <c r="H123" s="127">
        <v>10</v>
      </c>
      <c r="I123" s="127">
        <v>10</v>
      </c>
      <c r="J123" s="127">
        <f t="shared" si="9"/>
        <v>20</v>
      </c>
      <c r="K123" s="127">
        <v>69</v>
      </c>
      <c r="L123" s="127">
        <v>137</v>
      </c>
      <c r="M123" s="127">
        <f t="shared" si="10"/>
        <v>206</v>
      </c>
      <c r="N123" s="128">
        <f t="shared" si="11"/>
        <v>4.6062407132243681</v>
      </c>
      <c r="O123" s="128">
        <f t="shared" si="12"/>
        <v>1.4858841010401187</v>
      </c>
      <c r="P123" s="128">
        <f t="shared" si="13"/>
        <v>15.304606240713223</v>
      </c>
    </row>
    <row r="124" spans="1:16" ht="30.75" customHeight="1">
      <c r="A124" s="126" t="s">
        <v>252</v>
      </c>
      <c r="B124" s="127">
        <v>902</v>
      </c>
      <c r="C124" s="127">
        <v>372</v>
      </c>
      <c r="D124" s="127">
        <f t="shared" si="7"/>
        <v>1274</v>
      </c>
      <c r="E124" s="127">
        <v>157</v>
      </c>
      <c r="F124" s="127">
        <v>67</v>
      </c>
      <c r="G124" s="127">
        <f t="shared" si="8"/>
        <v>224</v>
      </c>
      <c r="H124" s="127">
        <v>31</v>
      </c>
      <c r="I124" s="127">
        <v>16</v>
      </c>
      <c r="J124" s="127">
        <f t="shared" si="9"/>
        <v>47</v>
      </c>
      <c r="K124" s="127">
        <v>251</v>
      </c>
      <c r="L124" s="127">
        <v>132</v>
      </c>
      <c r="M124" s="127">
        <f t="shared" si="10"/>
        <v>383</v>
      </c>
      <c r="N124" s="128">
        <f t="shared" si="11"/>
        <v>17.58241758241758</v>
      </c>
      <c r="O124" s="128">
        <f t="shared" si="12"/>
        <v>3.6891679748822606</v>
      </c>
      <c r="P124" s="128">
        <f t="shared" si="13"/>
        <v>30.062794348508632</v>
      </c>
    </row>
    <row r="125" spans="1:16" ht="30.75" customHeight="1">
      <c r="A125" s="126" t="s">
        <v>253</v>
      </c>
      <c r="B125" s="127">
        <v>757</v>
      </c>
      <c r="C125" s="127">
        <v>503</v>
      </c>
      <c r="D125" s="127">
        <f t="shared" si="7"/>
        <v>1260</v>
      </c>
      <c r="E125" s="127">
        <v>128</v>
      </c>
      <c r="F125" s="127">
        <v>102</v>
      </c>
      <c r="G125" s="127">
        <f t="shared" si="8"/>
        <v>230</v>
      </c>
      <c r="H125" s="127">
        <v>37</v>
      </c>
      <c r="I125" s="127">
        <v>19</v>
      </c>
      <c r="J125" s="127">
        <f t="shared" si="9"/>
        <v>56</v>
      </c>
      <c r="K125" s="127">
        <v>294</v>
      </c>
      <c r="L125" s="127">
        <v>167</v>
      </c>
      <c r="M125" s="127">
        <f t="shared" si="10"/>
        <v>461</v>
      </c>
      <c r="N125" s="128">
        <f t="shared" si="11"/>
        <v>18.253968253968253</v>
      </c>
      <c r="O125" s="128">
        <f t="shared" si="12"/>
        <v>4.4444444444444446</v>
      </c>
      <c r="P125" s="128">
        <f t="shared" si="13"/>
        <v>36.587301587301589</v>
      </c>
    </row>
    <row r="126" spans="1:16" ht="30.75" customHeight="1">
      <c r="A126" s="126" t="s">
        <v>254</v>
      </c>
      <c r="B126" s="127">
        <v>617</v>
      </c>
      <c r="C126" s="127">
        <v>515</v>
      </c>
      <c r="D126" s="127">
        <f t="shared" si="7"/>
        <v>1132</v>
      </c>
      <c r="E126" s="127">
        <v>43</v>
      </c>
      <c r="F126" s="127">
        <v>28</v>
      </c>
      <c r="G126" s="127">
        <f t="shared" si="8"/>
        <v>71</v>
      </c>
      <c r="H126" s="127">
        <v>15</v>
      </c>
      <c r="I126" s="127">
        <v>21</v>
      </c>
      <c r="J126" s="127">
        <f t="shared" si="9"/>
        <v>36</v>
      </c>
      <c r="K126" s="127">
        <v>80</v>
      </c>
      <c r="L126" s="127">
        <v>98</v>
      </c>
      <c r="M126" s="127">
        <f t="shared" si="10"/>
        <v>178</v>
      </c>
      <c r="N126" s="128">
        <f t="shared" si="11"/>
        <v>6.2720848056537104</v>
      </c>
      <c r="O126" s="128">
        <f t="shared" si="12"/>
        <v>3.1802120141342756</v>
      </c>
      <c r="P126" s="128">
        <f t="shared" si="13"/>
        <v>15.724381625441696</v>
      </c>
    </row>
    <row r="127" spans="1:16" ht="30.75" customHeight="1">
      <c r="A127" s="126" t="s">
        <v>255</v>
      </c>
      <c r="B127" s="127">
        <v>769</v>
      </c>
      <c r="C127" s="127">
        <v>336</v>
      </c>
      <c r="D127" s="127">
        <f t="shared" si="7"/>
        <v>1105</v>
      </c>
      <c r="E127" s="127">
        <v>58</v>
      </c>
      <c r="F127" s="127">
        <v>20</v>
      </c>
      <c r="G127" s="127">
        <f t="shared" si="8"/>
        <v>78</v>
      </c>
      <c r="H127" s="127">
        <v>39</v>
      </c>
      <c r="I127" s="127">
        <v>35</v>
      </c>
      <c r="J127" s="127">
        <f t="shared" si="9"/>
        <v>74</v>
      </c>
      <c r="K127" s="127">
        <v>136</v>
      </c>
      <c r="L127" s="127">
        <v>42</v>
      </c>
      <c r="M127" s="127">
        <f t="shared" si="10"/>
        <v>178</v>
      </c>
      <c r="N127" s="128">
        <f t="shared" si="11"/>
        <v>7.0588235294117645</v>
      </c>
      <c r="O127" s="128">
        <f t="shared" si="12"/>
        <v>6.6968325791855197</v>
      </c>
      <c r="P127" s="128">
        <f t="shared" si="13"/>
        <v>16.108597285067873</v>
      </c>
    </row>
    <row r="128" spans="1:16" ht="30.75" customHeight="1">
      <c r="A128" s="126" t="s">
        <v>256</v>
      </c>
      <c r="B128" s="127">
        <v>480</v>
      </c>
      <c r="C128" s="127">
        <v>604</v>
      </c>
      <c r="D128" s="127">
        <f t="shared" si="7"/>
        <v>1084</v>
      </c>
      <c r="E128" s="127">
        <v>57</v>
      </c>
      <c r="F128" s="127">
        <v>65</v>
      </c>
      <c r="G128" s="127">
        <f t="shared" si="8"/>
        <v>122</v>
      </c>
      <c r="H128" s="127">
        <v>16</v>
      </c>
      <c r="I128" s="127">
        <v>15</v>
      </c>
      <c r="J128" s="127">
        <f t="shared" si="9"/>
        <v>31</v>
      </c>
      <c r="K128" s="127">
        <v>34</v>
      </c>
      <c r="L128" s="127">
        <v>42</v>
      </c>
      <c r="M128" s="127">
        <f t="shared" si="10"/>
        <v>76</v>
      </c>
      <c r="N128" s="128">
        <f t="shared" si="11"/>
        <v>11.254612546125461</v>
      </c>
      <c r="O128" s="128">
        <f t="shared" si="12"/>
        <v>2.859778597785978</v>
      </c>
      <c r="P128" s="128">
        <f t="shared" si="13"/>
        <v>7.0110701107011071</v>
      </c>
    </row>
    <row r="129" spans="1:16" ht="30.75" customHeight="1">
      <c r="A129" s="126" t="s">
        <v>257</v>
      </c>
      <c r="B129" s="127">
        <v>267</v>
      </c>
      <c r="C129" s="127">
        <v>707</v>
      </c>
      <c r="D129" s="127">
        <f t="shared" si="7"/>
        <v>974</v>
      </c>
      <c r="E129" s="127">
        <v>3</v>
      </c>
      <c r="F129" s="127">
        <v>6</v>
      </c>
      <c r="G129" s="127">
        <f t="shared" si="8"/>
        <v>9</v>
      </c>
      <c r="H129" s="127">
        <v>2</v>
      </c>
      <c r="I129" s="127">
        <v>0</v>
      </c>
      <c r="J129" s="127">
        <f t="shared" si="9"/>
        <v>2</v>
      </c>
      <c r="K129" s="127">
        <v>2</v>
      </c>
      <c r="L129" s="127">
        <v>8</v>
      </c>
      <c r="M129" s="127">
        <f t="shared" si="10"/>
        <v>10</v>
      </c>
      <c r="N129" s="128">
        <f t="shared" si="11"/>
        <v>0.92402464065708412</v>
      </c>
      <c r="O129" s="128">
        <f t="shared" si="12"/>
        <v>0.20533880903490759</v>
      </c>
      <c r="P129" s="128">
        <f t="shared" si="13"/>
        <v>1.0266940451745379</v>
      </c>
    </row>
    <row r="130" spans="1:16" ht="30.75" customHeight="1">
      <c r="A130" s="126" t="s">
        <v>258</v>
      </c>
      <c r="B130" s="127">
        <v>469</v>
      </c>
      <c r="C130" s="127">
        <v>454</v>
      </c>
      <c r="D130" s="127">
        <f t="shared" si="7"/>
        <v>923</v>
      </c>
      <c r="E130" s="127">
        <v>63</v>
      </c>
      <c r="F130" s="127">
        <v>22</v>
      </c>
      <c r="G130" s="127">
        <f t="shared" si="8"/>
        <v>85</v>
      </c>
      <c r="H130" s="127">
        <v>134</v>
      </c>
      <c r="I130" s="127">
        <v>34</v>
      </c>
      <c r="J130" s="127">
        <f t="shared" si="9"/>
        <v>168</v>
      </c>
      <c r="K130" s="127">
        <v>227</v>
      </c>
      <c r="L130" s="127">
        <v>177</v>
      </c>
      <c r="M130" s="127">
        <f t="shared" si="10"/>
        <v>404</v>
      </c>
      <c r="N130" s="128">
        <f t="shared" si="11"/>
        <v>9.2091007583965325</v>
      </c>
      <c r="O130" s="128">
        <f t="shared" si="12"/>
        <v>18.201516793066087</v>
      </c>
      <c r="P130" s="128">
        <f t="shared" si="13"/>
        <v>43.770314192849405</v>
      </c>
    </row>
    <row r="131" spans="1:16" ht="30.75" customHeight="1">
      <c r="A131" s="126" t="s">
        <v>259</v>
      </c>
      <c r="B131" s="127">
        <v>559</v>
      </c>
      <c r="C131" s="127">
        <v>254</v>
      </c>
      <c r="D131" s="127">
        <f t="shared" si="7"/>
        <v>813</v>
      </c>
      <c r="E131" s="127">
        <v>66</v>
      </c>
      <c r="F131" s="127">
        <v>28</v>
      </c>
      <c r="G131" s="127">
        <f t="shared" si="8"/>
        <v>94</v>
      </c>
      <c r="H131" s="127">
        <v>21</v>
      </c>
      <c r="I131" s="127">
        <v>20</v>
      </c>
      <c r="J131" s="127">
        <f t="shared" si="9"/>
        <v>41</v>
      </c>
      <c r="K131" s="127">
        <v>9</v>
      </c>
      <c r="L131" s="127">
        <v>2</v>
      </c>
      <c r="M131" s="127">
        <f t="shared" si="10"/>
        <v>11</v>
      </c>
      <c r="N131" s="128">
        <f t="shared" si="11"/>
        <v>11.562115621156211</v>
      </c>
      <c r="O131" s="128">
        <f t="shared" si="12"/>
        <v>5.0430504305043042</v>
      </c>
      <c r="P131" s="128">
        <f t="shared" si="13"/>
        <v>1.3530135301353012</v>
      </c>
    </row>
    <row r="132" spans="1:16" ht="30.75" customHeight="1">
      <c r="A132" s="126" t="s">
        <v>260</v>
      </c>
      <c r="B132" s="127">
        <v>667</v>
      </c>
      <c r="C132" s="127">
        <v>138</v>
      </c>
      <c r="D132" s="127">
        <f t="shared" si="7"/>
        <v>805</v>
      </c>
      <c r="E132" s="127">
        <v>78</v>
      </c>
      <c r="F132" s="127">
        <v>16</v>
      </c>
      <c r="G132" s="127">
        <f t="shared" si="8"/>
        <v>94</v>
      </c>
      <c r="H132" s="127">
        <v>15</v>
      </c>
      <c r="I132" s="127">
        <v>8</v>
      </c>
      <c r="J132" s="127">
        <f t="shared" si="9"/>
        <v>23</v>
      </c>
      <c r="K132" s="127">
        <v>144</v>
      </c>
      <c r="L132" s="127">
        <v>15</v>
      </c>
      <c r="M132" s="127">
        <f t="shared" si="10"/>
        <v>159</v>
      </c>
      <c r="N132" s="128">
        <f t="shared" si="11"/>
        <v>11.677018633540373</v>
      </c>
      <c r="O132" s="128">
        <f t="shared" si="12"/>
        <v>2.8571428571428568</v>
      </c>
      <c r="P132" s="128">
        <f t="shared" si="13"/>
        <v>19.751552795031053</v>
      </c>
    </row>
    <row r="133" spans="1:16" ht="30.75" customHeight="1">
      <c r="A133" s="126" t="s">
        <v>261</v>
      </c>
      <c r="B133" s="127">
        <v>309</v>
      </c>
      <c r="C133" s="127">
        <v>478</v>
      </c>
      <c r="D133" s="127">
        <f t="shared" si="7"/>
        <v>787</v>
      </c>
      <c r="E133" s="127">
        <v>36</v>
      </c>
      <c r="F133" s="127">
        <v>33</v>
      </c>
      <c r="G133" s="127">
        <f t="shared" si="8"/>
        <v>69</v>
      </c>
      <c r="H133" s="127">
        <v>6</v>
      </c>
      <c r="I133" s="127">
        <v>10</v>
      </c>
      <c r="J133" s="127">
        <f t="shared" si="9"/>
        <v>16</v>
      </c>
      <c r="K133" s="127">
        <v>144</v>
      </c>
      <c r="L133" s="127">
        <v>203</v>
      </c>
      <c r="M133" s="127">
        <f t="shared" si="10"/>
        <v>347</v>
      </c>
      <c r="N133" s="128">
        <f t="shared" si="11"/>
        <v>8.7674714104193132</v>
      </c>
      <c r="O133" s="128">
        <f t="shared" si="12"/>
        <v>2.0330368487928845</v>
      </c>
      <c r="P133" s="128">
        <f t="shared" si="13"/>
        <v>44.091486658195677</v>
      </c>
    </row>
    <row r="134" spans="1:16" ht="30.75" customHeight="1">
      <c r="A134" s="126" t="s">
        <v>262</v>
      </c>
      <c r="B134" s="127">
        <v>660</v>
      </c>
      <c r="C134" s="127">
        <v>126</v>
      </c>
      <c r="D134" s="127">
        <f t="shared" ref="D134:D155" si="14">B134+C134</f>
        <v>786</v>
      </c>
      <c r="E134" s="127">
        <v>139</v>
      </c>
      <c r="F134" s="127">
        <v>22</v>
      </c>
      <c r="G134" s="127">
        <f t="shared" ref="G134:G155" si="15">E134+F134</f>
        <v>161</v>
      </c>
      <c r="H134" s="127">
        <v>38</v>
      </c>
      <c r="I134" s="127">
        <v>9</v>
      </c>
      <c r="J134" s="127">
        <f t="shared" ref="J134:J155" si="16">H134+I134</f>
        <v>47</v>
      </c>
      <c r="K134" s="127">
        <v>125</v>
      </c>
      <c r="L134" s="127">
        <v>47</v>
      </c>
      <c r="M134" s="127">
        <f t="shared" ref="M134:M155" si="17">K134+L134</f>
        <v>172</v>
      </c>
      <c r="N134" s="128">
        <f t="shared" ref="N134:N155" si="18">G134/$D134%</f>
        <v>20.483460559796438</v>
      </c>
      <c r="O134" s="128">
        <f t="shared" ref="O134:O155" si="19">J134/$D134%</f>
        <v>5.9796437659033073</v>
      </c>
      <c r="P134" s="128">
        <f t="shared" ref="P134:P155" si="20">M134/$D134%</f>
        <v>21.882951653944019</v>
      </c>
    </row>
    <row r="135" spans="1:16" ht="30.75" customHeight="1">
      <c r="A135" s="126" t="s">
        <v>263</v>
      </c>
      <c r="B135" s="127">
        <v>337</v>
      </c>
      <c r="C135" s="127">
        <v>400</v>
      </c>
      <c r="D135" s="127">
        <f t="shared" si="14"/>
        <v>737</v>
      </c>
      <c r="E135" s="127">
        <v>44</v>
      </c>
      <c r="F135" s="127">
        <v>51</v>
      </c>
      <c r="G135" s="127">
        <f t="shared" si="15"/>
        <v>95</v>
      </c>
      <c r="H135" s="127">
        <v>49</v>
      </c>
      <c r="I135" s="127">
        <v>23</v>
      </c>
      <c r="J135" s="127">
        <f t="shared" si="16"/>
        <v>72</v>
      </c>
      <c r="K135" s="127">
        <v>98</v>
      </c>
      <c r="L135" s="127">
        <v>128</v>
      </c>
      <c r="M135" s="127">
        <f t="shared" si="17"/>
        <v>226</v>
      </c>
      <c r="N135" s="128">
        <f t="shared" si="18"/>
        <v>12.890094979647218</v>
      </c>
      <c r="O135" s="128">
        <f t="shared" si="19"/>
        <v>9.7693351424694708</v>
      </c>
      <c r="P135" s="128">
        <f t="shared" si="20"/>
        <v>30.664857530529172</v>
      </c>
    </row>
    <row r="136" spans="1:16" ht="30.75" customHeight="1">
      <c r="A136" s="126" t="s">
        <v>264</v>
      </c>
      <c r="B136" s="127">
        <v>457</v>
      </c>
      <c r="C136" s="127">
        <v>242</v>
      </c>
      <c r="D136" s="127">
        <f t="shared" si="14"/>
        <v>699</v>
      </c>
      <c r="E136" s="127">
        <v>69</v>
      </c>
      <c r="F136" s="127">
        <v>60</v>
      </c>
      <c r="G136" s="127">
        <f t="shared" si="15"/>
        <v>129</v>
      </c>
      <c r="H136" s="127">
        <v>9</v>
      </c>
      <c r="I136" s="127">
        <v>2</v>
      </c>
      <c r="J136" s="127">
        <f t="shared" si="16"/>
        <v>11</v>
      </c>
      <c r="K136" s="127">
        <v>25</v>
      </c>
      <c r="L136" s="127">
        <v>15</v>
      </c>
      <c r="M136" s="127">
        <f t="shared" si="17"/>
        <v>40</v>
      </c>
      <c r="N136" s="128">
        <f t="shared" si="18"/>
        <v>18.454935622317596</v>
      </c>
      <c r="O136" s="128">
        <f t="shared" si="19"/>
        <v>1.5736766809728182</v>
      </c>
      <c r="P136" s="128">
        <f t="shared" si="20"/>
        <v>5.7224606580829755</v>
      </c>
    </row>
    <row r="137" spans="1:16" ht="30.75" customHeight="1">
      <c r="A137" s="126" t="s">
        <v>265</v>
      </c>
      <c r="B137" s="127">
        <v>431</v>
      </c>
      <c r="C137" s="127">
        <v>215</v>
      </c>
      <c r="D137" s="127">
        <f t="shared" si="14"/>
        <v>646</v>
      </c>
      <c r="E137" s="127">
        <v>35</v>
      </c>
      <c r="F137" s="127">
        <v>30</v>
      </c>
      <c r="G137" s="127">
        <f t="shared" si="15"/>
        <v>65</v>
      </c>
      <c r="H137" s="127">
        <v>32</v>
      </c>
      <c r="I137" s="127">
        <v>56</v>
      </c>
      <c r="J137" s="127">
        <f t="shared" si="16"/>
        <v>88</v>
      </c>
      <c r="K137" s="127">
        <v>309</v>
      </c>
      <c r="L137" s="127">
        <v>85</v>
      </c>
      <c r="M137" s="127">
        <f t="shared" si="17"/>
        <v>394</v>
      </c>
      <c r="N137" s="128">
        <f t="shared" si="18"/>
        <v>10.061919504643964</v>
      </c>
      <c r="O137" s="128">
        <f t="shared" si="19"/>
        <v>13.622291021671826</v>
      </c>
      <c r="P137" s="128">
        <f t="shared" si="20"/>
        <v>60.990712074303403</v>
      </c>
    </row>
    <row r="138" spans="1:16" ht="30.75" customHeight="1">
      <c r="A138" s="126" t="s">
        <v>266</v>
      </c>
      <c r="B138" s="127">
        <v>215</v>
      </c>
      <c r="C138" s="127">
        <v>308</v>
      </c>
      <c r="D138" s="127">
        <f t="shared" si="14"/>
        <v>523</v>
      </c>
      <c r="E138" s="127">
        <v>30</v>
      </c>
      <c r="F138" s="127">
        <v>32</v>
      </c>
      <c r="G138" s="127">
        <f t="shared" si="15"/>
        <v>62</v>
      </c>
      <c r="H138" s="127">
        <v>2</v>
      </c>
      <c r="I138" s="127">
        <v>3</v>
      </c>
      <c r="J138" s="127">
        <f t="shared" si="16"/>
        <v>5</v>
      </c>
      <c r="K138" s="127">
        <v>49</v>
      </c>
      <c r="L138" s="127">
        <v>71</v>
      </c>
      <c r="M138" s="127">
        <f t="shared" si="17"/>
        <v>120</v>
      </c>
      <c r="N138" s="128">
        <f t="shared" si="18"/>
        <v>11.854684512428298</v>
      </c>
      <c r="O138" s="128">
        <f t="shared" si="19"/>
        <v>0.95602294455066916</v>
      </c>
      <c r="P138" s="128">
        <f t="shared" si="20"/>
        <v>22.94455066921606</v>
      </c>
    </row>
    <row r="139" spans="1:16" ht="30.75" customHeight="1">
      <c r="A139" s="126" t="s">
        <v>267</v>
      </c>
      <c r="B139" s="127">
        <v>364</v>
      </c>
      <c r="C139" s="127">
        <v>148</v>
      </c>
      <c r="D139" s="127">
        <f t="shared" si="14"/>
        <v>512</v>
      </c>
      <c r="E139" s="127">
        <v>89</v>
      </c>
      <c r="F139" s="127">
        <v>21</v>
      </c>
      <c r="G139" s="127">
        <f t="shared" si="15"/>
        <v>110</v>
      </c>
      <c r="H139" s="127">
        <v>20</v>
      </c>
      <c r="I139" s="127">
        <v>5</v>
      </c>
      <c r="J139" s="127">
        <f t="shared" si="16"/>
        <v>25</v>
      </c>
      <c r="K139" s="127">
        <v>37</v>
      </c>
      <c r="L139" s="127">
        <v>10</v>
      </c>
      <c r="M139" s="127">
        <f t="shared" si="17"/>
        <v>47</v>
      </c>
      <c r="N139" s="128">
        <f t="shared" si="18"/>
        <v>21.484375</v>
      </c>
      <c r="O139" s="128">
        <f t="shared" si="19"/>
        <v>4.8828125</v>
      </c>
      <c r="P139" s="128">
        <f t="shared" si="20"/>
        <v>9.1796875</v>
      </c>
    </row>
    <row r="140" spans="1:16" ht="30.75" customHeight="1">
      <c r="A140" s="126" t="s">
        <v>268</v>
      </c>
      <c r="B140" s="127">
        <v>137</v>
      </c>
      <c r="C140" s="127">
        <v>335</v>
      </c>
      <c r="D140" s="127">
        <f t="shared" si="14"/>
        <v>472</v>
      </c>
      <c r="E140" s="127">
        <v>0</v>
      </c>
      <c r="F140" s="127">
        <v>7</v>
      </c>
      <c r="G140" s="127">
        <f t="shared" si="15"/>
        <v>7</v>
      </c>
      <c r="H140" s="127">
        <v>0</v>
      </c>
      <c r="I140" s="127">
        <v>1</v>
      </c>
      <c r="J140" s="127">
        <f t="shared" si="16"/>
        <v>1</v>
      </c>
      <c r="K140" s="127">
        <v>0</v>
      </c>
      <c r="L140" s="127">
        <v>4</v>
      </c>
      <c r="M140" s="127">
        <f t="shared" si="17"/>
        <v>4</v>
      </c>
      <c r="N140" s="128">
        <f t="shared" si="18"/>
        <v>1.4830508474576272</v>
      </c>
      <c r="O140" s="128">
        <f t="shared" si="19"/>
        <v>0.21186440677966104</v>
      </c>
      <c r="P140" s="128">
        <f t="shared" si="20"/>
        <v>0.84745762711864414</v>
      </c>
    </row>
    <row r="141" spans="1:16" ht="30.75" customHeight="1">
      <c r="A141" s="126" t="s">
        <v>269</v>
      </c>
      <c r="B141" s="127">
        <v>108</v>
      </c>
      <c r="C141" s="127">
        <v>343</v>
      </c>
      <c r="D141" s="127">
        <f t="shared" si="14"/>
        <v>451</v>
      </c>
      <c r="E141" s="127">
        <v>25</v>
      </c>
      <c r="F141" s="127">
        <v>54</v>
      </c>
      <c r="G141" s="127">
        <f t="shared" si="15"/>
        <v>79</v>
      </c>
      <c r="H141" s="127">
        <v>25</v>
      </c>
      <c r="I141" s="127">
        <v>78</v>
      </c>
      <c r="J141" s="127">
        <f t="shared" si="16"/>
        <v>103</v>
      </c>
      <c r="K141" s="127">
        <v>38</v>
      </c>
      <c r="L141" s="127">
        <v>106</v>
      </c>
      <c r="M141" s="127">
        <f t="shared" si="17"/>
        <v>144</v>
      </c>
      <c r="N141" s="128">
        <f t="shared" si="18"/>
        <v>17.516629711751662</v>
      </c>
      <c r="O141" s="128">
        <f t="shared" si="19"/>
        <v>22.838137472283815</v>
      </c>
      <c r="P141" s="128">
        <f t="shared" si="20"/>
        <v>31.929046563192905</v>
      </c>
    </row>
    <row r="142" spans="1:16" ht="30.75" customHeight="1">
      <c r="A142" s="126" t="s">
        <v>270</v>
      </c>
      <c r="B142" s="127">
        <v>304</v>
      </c>
      <c r="C142" s="127">
        <v>112</v>
      </c>
      <c r="D142" s="127">
        <f t="shared" si="14"/>
        <v>416</v>
      </c>
      <c r="E142" s="127">
        <v>83</v>
      </c>
      <c r="F142" s="127">
        <v>54</v>
      </c>
      <c r="G142" s="127">
        <f t="shared" si="15"/>
        <v>137</v>
      </c>
      <c r="H142" s="127">
        <v>54</v>
      </c>
      <c r="I142" s="127">
        <v>7</v>
      </c>
      <c r="J142" s="127">
        <f t="shared" si="16"/>
        <v>61</v>
      </c>
      <c r="K142" s="127">
        <v>79</v>
      </c>
      <c r="L142" s="127">
        <v>46</v>
      </c>
      <c r="M142" s="127">
        <f t="shared" si="17"/>
        <v>125</v>
      </c>
      <c r="N142" s="128">
        <f t="shared" si="18"/>
        <v>32.932692307692307</v>
      </c>
      <c r="O142" s="128">
        <f t="shared" si="19"/>
        <v>14.663461538461538</v>
      </c>
      <c r="P142" s="128">
        <f t="shared" si="20"/>
        <v>30.048076923076923</v>
      </c>
    </row>
    <row r="143" spans="1:16" ht="30.75" customHeight="1">
      <c r="A143" s="126" t="s">
        <v>271</v>
      </c>
      <c r="B143" s="127">
        <v>230</v>
      </c>
      <c r="C143" s="127">
        <v>87</v>
      </c>
      <c r="D143" s="127">
        <f t="shared" si="14"/>
        <v>317</v>
      </c>
      <c r="E143" s="127">
        <v>0</v>
      </c>
      <c r="F143" s="127">
        <v>11</v>
      </c>
      <c r="G143" s="127">
        <f t="shared" si="15"/>
        <v>11</v>
      </c>
      <c r="H143" s="127">
        <v>1</v>
      </c>
      <c r="I143" s="127">
        <v>3</v>
      </c>
      <c r="J143" s="127">
        <f t="shared" si="16"/>
        <v>4</v>
      </c>
      <c r="K143" s="127">
        <v>3</v>
      </c>
      <c r="L143" s="127">
        <v>5</v>
      </c>
      <c r="M143" s="127">
        <f t="shared" si="17"/>
        <v>8</v>
      </c>
      <c r="N143" s="128">
        <f t="shared" si="18"/>
        <v>3.4700315457413251</v>
      </c>
      <c r="O143" s="128">
        <f t="shared" si="19"/>
        <v>1.2618296529968454</v>
      </c>
      <c r="P143" s="128">
        <f t="shared" si="20"/>
        <v>2.5236593059936907</v>
      </c>
    </row>
    <row r="144" spans="1:16" ht="30.75" customHeight="1">
      <c r="A144" s="126" t="s">
        <v>272</v>
      </c>
      <c r="B144" s="127">
        <v>146</v>
      </c>
      <c r="C144" s="127">
        <v>138</v>
      </c>
      <c r="D144" s="127">
        <f t="shared" si="14"/>
        <v>284</v>
      </c>
      <c r="E144" s="127">
        <v>9</v>
      </c>
      <c r="F144" s="127">
        <v>20</v>
      </c>
      <c r="G144" s="127">
        <f t="shared" si="15"/>
        <v>29</v>
      </c>
      <c r="H144" s="127">
        <v>0</v>
      </c>
      <c r="I144" s="127">
        <v>0</v>
      </c>
      <c r="J144" s="127">
        <f t="shared" si="16"/>
        <v>0</v>
      </c>
      <c r="K144" s="127">
        <v>42</v>
      </c>
      <c r="L144" s="127">
        <v>74</v>
      </c>
      <c r="M144" s="127">
        <f t="shared" si="17"/>
        <v>116</v>
      </c>
      <c r="N144" s="128">
        <f t="shared" si="18"/>
        <v>10.211267605633804</v>
      </c>
      <c r="O144" s="128">
        <f t="shared" si="19"/>
        <v>0</v>
      </c>
      <c r="P144" s="128">
        <f t="shared" si="20"/>
        <v>40.845070422535215</v>
      </c>
    </row>
    <row r="145" spans="1:16" ht="30.75" customHeight="1">
      <c r="A145" s="126" t="s">
        <v>273</v>
      </c>
      <c r="B145" s="127">
        <v>257</v>
      </c>
      <c r="C145" s="127">
        <v>12</v>
      </c>
      <c r="D145" s="127">
        <f t="shared" si="14"/>
        <v>269</v>
      </c>
      <c r="E145" s="127">
        <v>86</v>
      </c>
      <c r="F145" s="127">
        <v>2</v>
      </c>
      <c r="G145" s="127">
        <f t="shared" si="15"/>
        <v>88</v>
      </c>
      <c r="H145" s="127">
        <v>18</v>
      </c>
      <c r="I145" s="127">
        <v>0</v>
      </c>
      <c r="J145" s="127">
        <f t="shared" si="16"/>
        <v>18</v>
      </c>
      <c r="K145" s="127">
        <v>148</v>
      </c>
      <c r="L145" s="127">
        <v>8</v>
      </c>
      <c r="M145" s="127">
        <f t="shared" si="17"/>
        <v>156</v>
      </c>
      <c r="N145" s="128">
        <f t="shared" si="18"/>
        <v>32.713754646840151</v>
      </c>
      <c r="O145" s="128">
        <f t="shared" si="19"/>
        <v>6.6914498141263943</v>
      </c>
      <c r="P145" s="128">
        <f t="shared" si="20"/>
        <v>57.992565055762086</v>
      </c>
    </row>
    <row r="146" spans="1:16" ht="30.75" customHeight="1">
      <c r="A146" s="126" t="s">
        <v>274</v>
      </c>
      <c r="B146" s="127">
        <v>58</v>
      </c>
      <c r="C146" s="127">
        <v>210</v>
      </c>
      <c r="D146" s="127">
        <f t="shared" si="14"/>
        <v>268</v>
      </c>
      <c r="E146" s="127">
        <v>3</v>
      </c>
      <c r="F146" s="127">
        <v>9</v>
      </c>
      <c r="G146" s="127">
        <f t="shared" si="15"/>
        <v>12</v>
      </c>
      <c r="H146" s="127">
        <v>7</v>
      </c>
      <c r="I146" s="127">
        <v>0</v>
      </c>
      <c r="J146" s="127">
        <f t="shared" si="16"/>
        <v>7</v>
      </c>
      <c r="K146" s="127">
        <v>29</v>
      </c>
      <c r="L146" s="127">
        <v>62</v>
      </c>
      <c r="M146" s="127">
        <f t="shared" si="17"/>
        <v>91</v>
      </c>
      <c r="N146" s="128">
        <f t="shared" si="18"/>
        <v>4.4776119402985071</v>
      </c>
      <c r="O146" s="128">
        <f t="shared" si="19"/>
        <v>2.6119402985074625</v>
      </c>
      <c r="P146" s="128">
        <f t="shared" si="20"/>
        <v>33.955223880597011</v>
      </c>
    </row>
    <row r="147" spans="1:16" ht="30.75" customHeight="1">
      <c r="A147" s="126" t="s">
        <v>275</v>
      </c>
      <c r="B147" s="127">
        <v>96</v>
      </c>
      <c r="C147" s="127">
        <v>168</v>
      </c>
      <c r="D147" s="127">
        <f t="shared" si="14"/>
        <v>264</v>
      </c>
      <c r="E147" s="127">
        <v>4</v>
      </c>
      <c r="F147" s="127">
        <v>5</v>
      </c>
      <c r="G147" s="127">
        <f t="shared" si="15"/>
        <v>9</v>
      </c>
      <c r="H147" s="127">
        <v>0</v>
      </c>
      <c r="I147" s="127">
        <v>1</v>
      </c>
      <c r="J147" s="127">
        <f t="shared" si="16"/>
        <v>1</v>
      </c>
      <c r="K147" s="127">
        <v>8</v>
      </c>
      <c r="L147" s="127">
        <v>10</v>
      </c>
      <c r="M147" s="127">
        <f t="shared" si="17"/>
        <v>18</v>
      </c>
      <c r="N147" s="128">
        <f t="shared" si="18"/>
        <v>3.4090909090909087</v>
      </c>
      <c r="O147" s="128">
        <f t="shared" si="19"/>
        <v>0.37878787878787878</v>
      </c>
      <c r="P147" s="128">
        <f t="shared" si="20"/>
        <v>6.8181818181818175</v>
      </c>
    </row>
    <row r="148" spans="1:16" ht="30.75" customHeight="1">
      <c r="A148" s="126" t="s">
        <v>276</v>
      </c>
      <c r="B148" s="127">
        <v>168</v>
      </c>
      <c r="C148" s="127">
        <v>89</v>
      </c>
      <c r="D148" s="127">
        <f t="shared" si="14"/>
        <v>257</v>
      </c>
      <c r="E148" s="127">
        <v>27</v>
      </c>
      <c r="F148" s="127">
        <v>11</v>
      </c>
      <c r="G148" s="127">
        <f t="shared" si="15"/>
        <v>38</v>
      </c>
      <c r="H148" s="127">
        <v>13</v>
      </c>
      <c r="I148" s="127">
        <v>4</v>
      </c>
      <c r="J148" s="127">
        <f t="shared" si="16"/>
        <v>17</v>
      </c>
      <c r="K148" s="127">
        <v>36</v>
      </c>
      <c r="L148" s="127">
        <v>13</v>
      </c>
      <c r="M148" s="127">
        <f t="shared" si="17"/>
        <v>49</v>
      </c>
      <c r="N148" s="128">
        <f t="shared" si="18"/>
        <v>14.785992217898833</v>
      </c>
      <c r="O148" s="128">
        <f t="shared" si="19"/>
        <v>6.6147859922178993</v>
      </c>
      <c r="P148" s="128">
        <f t="shared" si="20"/>
        <v>19.066147859922179</v>
      </c>
    </row>
    <row r="149" spans="1:16" ht="30.75" customHeight="1">
      <c r="A149" s="126" t="s">
        <v>277</v>
      </c>
      <c r="B149" s="127">
        <v>97</v>
      </c>
      <c r="C149" s="127">
        <v>98</v>
      </c>
      <c r="D149" s="127">
        <f t="shared" si="14"/>
        <v>195</v>
      </c>
      <c r="E149" s="127">
        <v>9</v>
      </c>
      <c r="F149" s="127">
        <v>8</v>
      </c>
      <c r="G149" s="127">
        <f t="shared" si="15"/>
        <v>17</v>
      </c>
      <c r="H149" s="127">
        <v>2</v>
      </c>
      <c r="I149" s="127">
        <v>5</v>
      </c>
      <c r="J149" s="127">
        <f t="shared" si="16"/>
        <v>7</v>
      </c>
      <c r="K149" s="127">
        <v>8</v>
      </c>
      <c r="L149" s="127">
        <v>8</v>
      </c>
      <c r="M149" s="127">
        <f t="shared" si="17"/>
        <v>16</v>
      </c>
      <c r="N149" s="128">
        <f t="shared" si="18"/>
        <v>8.717948717948719</v>
      </c>
      <c r="O149" s="128">
        <f t="shared" si="19"/>
        <v>3.5897435897435899</v>
      </c>
      <c r="P149" s="128">
        <f t="shared" si="20"/>
        <v>8.2051282051282062</v>
      </c>
    </row>
    <row r="150" spans="1:16" ht="30.75" customHeight="1">
      <c r="A150" s="126" t="s">
        <v>278</v>
      </c>
      <c r="B150" s="127">
        <v>114</v>
      </c>
      <c r="C150" s="127">
        <v>56</v>
      </c>
      <c r="D150" s="127">
        <f t="shared" si="14"/>
        <v>170</v>
      </c>
      <c r="E150" s="127">
        <v>7</v>
      </c>
      <c r="F150" s="127">
        <v>3</v>
      </c>
      <c r="G150" s="127">
        <f t="shared" si="15"/>
        <v>10</v>
      </c>
      <c r="H150" s="127">
        <v>2</v>
      </c>
      <c r="I150" s="127">
        <v>1</v>
      </c>
      <c r="J150" s="127">
        <f t="shared" si="16"/>
        <v>3</v>
      </c>
      <c r="K150" s="127">
        <v>16</v>
      </c>
      <c r="L150" s="127">
        <v>3</v>
      </c>
      <c r="M150" s="127">
        <f t="shared" si="17"/>
        <v>19</v>
      </c>
      <c r="N150" s="128">
        <f t="shared" si="18"/>
        <v>5.882352941176471</v>
      </c>
      <c r="O150" s="128">
        <f t="shared" si="19"/>
        <v>1.7647058823529411</v>
      </c>
      <c r="P150" s="128">
        <f t="shared" si="20"/>
        <v>11.176470588235295</v>
      </c>
    </row>
    <row r="151" spans="1:16" ht="30.75" customHeight="1">
      <c r="A151" s="126" t="s">
        <v>279</v>
      </c>
      <c r="B151" s="127">
        <v>120</v>
      </c>
      <c r="C151" s="127">
        <v>34</v>
      </c>
      <c r="D151" s="127">
        <f t="shared" si="14"/>
        <v>154</v>
      </c>
      <c r="E151" s="127">
        <v>4</v>
      </c>
      <c r="F151" s="127">
        <v>0</v>
      </c>
      <c r="G151" s="127">
        <f t="shared" si="15"/>
        <v>4</v>
      </c>
      <c r="H151" s="127">
        <v>0</v>
      </c>
      <c r="I151" s="127">
        <v>0</v>
      </c>
      <c r="J151" s="127">
        <f t="shared" si="16"/>
        <v>0</v>
      </c>
      <c r="K151" s="127">
        <v>32</v>
      </c>
      <c r="L151" s="127">
        <v>6</v>
      </c>
      <c r="M151" s="127">
        <f t="shared" si="17"/>
        <v>38</v>
      </c>
      <c r="N151" s="128">
        <f t="shared" si="18"/>
        <v>2.5974025974025974</v>
      </c>
      <c r="O151" s="128">
        <f t="shared" si="19"/>
        <v>0</v>
      </c>
      <c r="P151" s="128">
        <f t="shared" si="20"/>
        <v>24.675324675324674</v>
      </c>
    </row>
    <row r="152" spans="1:16" ht="30.75" customHeight="1">
      <c r="A152" s="126" t="s">
        <v>280</v>
      </c>
      <c r="B152" s="127">
        <v>36</v>
      </c>
      <c r="C152" s="127">
        <v>100</v>
      </c>
      <c r="D152" s="127">
        <f t="shared" si="14"/>
        <v>136</v>
      </c>
      <c r="E152" s="127">
        <v>3</v>
      </c>
      <c r="F152" s="127">
        <v>4</v>
      </c>
      <c r="G152" s="127">
        <f t="shared" si="15"/>
        <v>7</v>
      </c>
      <c r="H152" s="127">
        <v>0</v>
      </c>
      <c r="I152" s="127">
        <v>2</v>
      </c>
      <c r="J152" s="127">
        <f t="shared" si="16"/>
        <v>2</v>
      </c>
      <c r="K152" s="127">
        <v>4</v>
      </c>
      <c r="L152" s="127">
        <v>32</v>
      </c>
      <c r="M152" s="127">
        <f t="shared" si="17"/>
        <v>36</v>
      </c>
      <c r="N152" s="128">
        <f t="shared" si="18"/>
        <v>5.1470588235294112</v>
      </c>
      <c r="O152" s="128">
        <f t="shared" si="19"/>
        <v>1.4705882352941175</v>
      </c>
      <c r="P152" s="128">
        <f t="shared" si="20"/>
        <v>26.470588235294116</v>
      </c>
    </row>
    <row r="153" spans="1:16" ht="30.75" customHeight="1">
      <c r="A153" s="126" t="s">
        <v>281</v>
      </c>
      <c r="B153" s="127">
        <v>65</v>
      </c>
      <c r="C153" s="127">
        <v>70</v>
      </c>
      <c r="D153" s="127">
        <f t="shared" si="14"/>
        <v>135</v>
      </c>
      <c r="E153" s="127">
        <v>7</v>
      </c>
      <c r="F153" s="127">
        <v>14</v>
      </c>
      <c r="G153" s="127">
        <f t="shared" si="15"/>
        <v>21</v>
      </c>
      <c r="H153" s="127">
        <v>7</v>
      </c>
      <c r="I153" s="127">
        <v>8</v>
      </c>
      <c r="J153" s="127">
        <f t="shared" si="16"/>
        <v>15</v>
      </c>
      <c r="K153" s="127">
        <v>24</v>
      </c>
      <c r="L153" s="127">
        <v>25</v>
      </c>
      <c r="M153" s="127">
        <f t="shared" si="17"/>
        <v>49</v>
      </c>
      <c r="N153" s="128">
        <f t="shared" si="18"/>
        <v>15.555555555555555</v>
      </c>
      <c r="O153" s="128">
        <f t="shared" si="19"/>
        <v>11.111111111111111</v>
      </c>
      <c r="P153" s="128">
        <f t="shared" si="20"/>
        <v>36.296296296296291</v>
      </c>
    </row>
    <row r="154" spans="1:16" ht="30.75" customHeight="1">
      <c r="A154" s="126" t="s">
        <v>282</v>
      </c>
      <c r="B154" s="127">
        <v>37</v>
      </c>
      <c r="C154" s="127">
        <v>15</v>
      </c>
      <c r="D154" s="127">
        <f t="shared" si="14"/>
        <v>52</v>
      </c>
      <c r="E154" s="127">
        <v>5</v>
      </c>
      <c r="F154" s="127">
        <v>1</v>
      </c>
      <c r="G154" s="127">
        <f t="shared" si="15"/>
        <v>6</v>
      </c>
      <c r="H154" s="127">
        <v>0</v>
      </c>
      <c r="I154" s="127">
        <v>0</v>
      </c>
      <c r="J154" s="127">
        <f t="shared" si="16"/>
        <v>0</v>
      </c>
      <c r="K154" s="127">
        <v>6</v>
      </c>
      <c r="L154" s="127">
        <v>2</v>
      </c>
      <c r="M154" s="127">
        <f t="shared" si="17"/>
        <v>8</v>
      </c>
      <c r="N154" s="128">
        <f t="shared" si="18"/>
        <v>11.538461538461538</v>
      </c>
      <c r="O154" s="128">
        <f t="shared" si="19"/>
        <v>0</v>
      </c>
      <c r="P154" s="128">
        <f t="shared" si="20"/>
        <v>15.384615384615383</v>
      </c>
    </row>
    <row r="155" spans="1:16" ht="30.75" customHeight="1">
      <c r="A155" s="126" t="s">
        <v>283</v>
      </c>
      <c r="B155" s="127">
        <v>6</v>
      </c>
      <c r="C155" s="127">
        <v>2</v>
      </c>
      <c r="D155" s="127">
        <f t="shared" si="14"/>
        <v>8</v>
      </c>
      <c r="E155" s="127">
        <v>0</v>
      </c>
      <c r="F155" s="127">
        <v>0</v>
      </c>
      <c r="G155" s="127">
        <f t="shared" si="15"/>
        <v>0</v>
      </c>
      <c r="H155" s="127">
        <v>0</v>
      </c>
      <c r="I155" s="127">
        <v>0</v>
      </c>
      <c r="J155" s="127">
        <f t="shared" si="16"/>
        <v>0</v>
      </c>
      <c r="K155" s="127">
        <v>0</v>
      </c>
      <c r="L155" s="127">
        <v>0</v>
      </c>
      <c r="M155" s="127">
        <f t="shared" si="17"/>
        <v>0</v>
      </c>
      <c r="N155" s="128">
        <f t="shared" si="18"/>
        <v>0</v>
      </c>
      <c r="O155" s="128">
        <f t="shared" si="19"/>
        <v>0</v>
      </c>
      <c r="P155" s="128">
        <f t="shared" si="20"/>
        <v>0</v>
      </c>
    </row>
  </sheetData>
  <mergeCells count="7">
    <mergeCell ref="B1:G1"/>
    <mergeCell ref="H1:M1"/>
    <mergeCell ref="A2:A3"/>
    <mergeCell ref="B2:D2"/>
    <mergeCell ref="E2:G2"/>
    <mergeCell ref="H2:J2"/>
    <mergeCell ref="K2:M2"/>
  </mergeCells>
  <conditionalFormatting sqref="N1:N1048576">
    <cfRule type="cellIs" dxfId="3" priority="3" operator="greaterThan">
      <formula>25</formula>
    </cfRule>
  </conditionalFormatting>
  <conditionalFormatting sqref="O1:O1048576">
    <cfRule type="cellIs" dxfId="2" priority="2" operator="greaterThan">
      <formula>15</formula>
    </cfRule>
  </conditionalFormatting>
  <conditionalFormatting sqref="P1:P1048576">
    <cfRule type="cellIs" dxfId="1" priority="1" operator="greaterThan">
      <formula>40</formula>
    </cfRule>
  </conditionalFormatting>
  <pageMargins left="0.95" right="0.24" top="0.59" bottom="0.61" header="0.3" footer="0.3"/>
  <pageSetup paperSize="9" firstPageNumber="23" pageOrder="overThenDown" orientation="portrait" useFirstPageNumber="1" r:id="rId1"/>
  <headerFooter>
    <oddFooter>&amp;L&amp;"Arial,Italic"&amp;9AISHE 2010-11&amp;RT-&amp;P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BreakPreview" topLeftCell="A13" zoomScaleSheetLayoutView="100" workbookViewId="0">
      <selection activeCell="J31" sqref="J31"/>
    </sheetView>
  </sheetViews>
  <sheetFormatPr defaultRowHeight="14.25"/>
  <cols>
    <col min="1" max="1" width="43.140625" style="171" bestFit="1" customWidth="1"/>
    <col min="2" max="4" width="14.5703125" style="171" customWidth="1"/>
    <col min="5" max="9" width="9.140625" style="171"/>
    <col min="10" max="10" width="10.140625" style="171" bestFit="1" customWidth="1"/>
    <col min="11" max="16384" width="9.140625" style="171"/>
  </cols>
  <sheetData>
    <row r="1" spans="1:5" ht="38.25" customHeight="1">
      <c r="A1" s="345" t="s">
        <v>333</v>
      </c>
      <c r="B1" s="346"/>
      <c r="C1" s="346"/>
      <c r="D1" s="346"/>
    </row>
    <row r="2" spans="1:5" ht="22.5" customHeight="1">
      <c r="A2" s="175" t="s">
        <v>332</v>
      </c>
      <c r="B2" s="175" t="s">
        <v>119</v>
      </c>
      <c r="C2" s="175" t="s">
        <v>120</v>
      </c>
      <c r="D2" s="175" t="s">
        <v>12</v>
      </c>
    </row>
    <row r="3" spans="1:5" ht="19.5" customHeight="1">
      <c r="A3" s="173" t="s">
        <v>331</v>
      </c>
      <c r="B3" s="172">
        <v>3172697</v>
      </c>
      <c r="C3" s="172">
        <v>3129519</v>
      </c>
      <c r="D3" s="172">
        <f>B3+C3</f>
        <v>6302216</v>
      </c>
      <c r="E3" s="399"/>
    </row>
    <row r="4" spans="1:5" ht="19.5" customHeight="1">
      <c r="A4" s="173" t="s">
        <v>330</v>
      </c>
      <c r="B4" s="172">
        <f t="shared" ref="B4:C4" si="0">SUM(B5:B17)</f>
        <v>1698593</v>
      </c>
      <c r="C4" s="172">
        <f t="shared" si="0"/>
        <v>699025</v>
      </c>
      <c r="D4" s="172">
        <f>SUM(D5:D17)</f>
        <v>2397618</v>
      </c>
      <c r="E4" s="399"/>
    </row>
    <row r="5" spans="1:5" ht="19.5" customHeight="1">
      <c r="A5" s="174" t="s">
        <v>329</v>
      </c>
      <c r="B5" s="172">
        <v>349605</v>
      </c>
      <c r="C5" s="172">
        <v>192873</v>
      </c>
      <c r="D5" s="172">
        <f t="shared" ref="D5:D31" si="1">B5+C5</f>
        <v>542478</v>
      </c>
      <c r="E5" s="399"/>
    </row>
    <row r="6" spans="1:5" ht="19.5" customHeight="1">
      <c r="A6" s="174" t="s">
        <v>328</v>
      </c>
      <c r="B6" s="172">
        <v>280332</v>
      </c>
      <c r="C6" s="172">
        <v>195538</v>
      </c>
      <c r="D6" s="172">
        <f t="shared" si="1"/>
        <v>475870</v>
      </c>
      <c r="E6" s="399"/>
    </row>
    <row r="7" spans="1:5" ht="19.5" customHeight="1">
      <c r="A7" s="174" t="s">
        <v>327</v>
      </c>
      <c r="B7" s="172">
        <v>335360</v>
      </c>
      <c r="C7" s="172">
        <v>20766</v>
      </c>
      <c r="D7" s="172">
        <f t="shared" si="1"/>
        <v>356126</v>
      </c>
      <c r="E7" s="399"/>
    </row>
    <row r="8" spans="1:5" ht="19.5" customHeight="1">
      <c r="A8" s="174" t="s">
        <v>326</v>
      </c>
      <c r="B8" s="172">
        <v>216531</v>
      </c>
      <c r="C8" s="172">
        <v>71444</v>
      </c>
      <c r="D8" s="172">
        <f t="shared" si="1"/>
        <v>287975</v>
      </c>
      <c r="E8" s="399"/>
    </row>
    <row r="9" spans="1:5" ht="19.5" customHeight="1">
      <c r="A9" s="174" t="s">
        <v>325</v>
      </c>
      <c r="B9" s="172">
        <v>151164</v>
      </c>
      <c r="C9" s="172">
        <v>93583</v>
      </c>
      <c r="D9" s="172">
        <f t="shared" si="1"/>
        <v>244747</v>
      </c>
      <c r="E9" s="399"/>
    </row>
    <row r="10" spans="1:5" ht="19.5" customHeight="1">
      <c r="A10" s="174" t="s">
        <v>324</v>
      </c>
      <c r="B10" s="172">
        <v>147866</v>
      </c>
      <c r="C10" s="172">
        <v>36948</v>
      </c>
      <c r="D10" s="172">
        <f t="shared" si="1"/>
        <v>184814</v>
      </c>
      <c r="E10" s="399"/>
    </row>
    <row r="11" spans="1:5" ht="19.5" customHeight="1">
      <c r="A11" s="174" t="s">
        <v>323</v>
      </c>
      <c r="B11" s="172">
        <v>22333</v>
      </c>
      <c r="C11" s="172">
        <v>6809</v>
      </c>
      <c r="D11" s="172">
        <f t="shared" si="1"/>
        <v>29142</v>
      </c>
      <c r="E11" s="399"/>
    </row>
    <row r="12" spans="1:5" ht="19.5" customHeight="1">
      <c r="A12" s="174" t="s">
        <v>322</v>
      </c>
      <c r="B12" s="172">
        <v>5787</v>
      </c>
      <c r="C12" s="172">
        <v>923</v>
      </c>
      <c r="D12" s="172">
        <f t="shared" si="1"/>
        <v>6710</v>
      </c>
      <c r="E12" s="399"/>
    </row>
    <row r="13" spans="1:5" ht="19.5" customHeight="1">
      <c r="A13" s="174" t="s">
        <v>321</v>
      </c>
      <c r="B13" s="172">
        <v>3033</v>
      </c>
      <c r="C13" s="172">
        <v>1566</v>
      </c>
      <c r="D13" s="172">
        <f t="shared" si="1"/>
        <v>4599</v>
      </c>
      <c r="E13" s="399"/>
    </row>
    <row r="14" spans="1:5" ht="19.5" customHeight="1">
      <c r="A14" s="174" t="s">
        <v>320</v>
      </c>
      <c r="B14" s="172">
        <v>3686</v>
      </c>
      <c r="C14" s="172">
        <v>146</v>
      </c>
      <c r="D14" s="172">
        <f t="shared" si="1"/>
        <v>3832</v>
      </c>
      <c r="E14" s="399"/>
    </row>
    <row r="15" spans="1:5" ht="19.5" customHeight="1">
      <c r="A15" s="174" t="s">
        <v>319</v>
      </c>
      <c r="B15" s="172">
        <v>1939</v>
      </c>
      <c r="C15" s="172">
        <v>60</v>
      </c>
      <c r="D15" s="172">
        <f t="shared" si="1"/>
        <v>1999</v>
      </c>
      <c r="E15" s="399"/>
    </row>
    <row r="16" spans="1:5" ht="19.5" customHeight="1">
      <c r="A16" s="174" t="s">
        <v>318</v>
      </c>
      <c r="B16" s="172">
        <v>765</v>
      </c>
      <c r="C16" s="172">
        <v>434</v>
      </c>
      <c r="D16" s="172">
        <f t="shared" si="1"/>
        <v>1199</v>
      </c>
      <c r="E16" s="399"/>
    </row>
    <row r="17" spans="1:5" ht="19.5" customHeight="1">
      <c r="A17" s="174" t="s">
        <v>317</v>
      </c>
      <c r="B17" s="172">
        <v>180192</v>
      </c>
      <c r="C17" s="172">
        <v>77935</v>
      </c>
      <c r="D17" s="172">
        <f t="shared" si="1"/>
        <v>258127</v>
      </c>
      <c r="E17" s="399"/>
    </row>
    <row r="18" spans="1:5" ht="19.5" customHeight="1">
      <c r="A18" s="173" t="s">
        <v>316</v>
      </c>
      <c r="B18" s="172">
        <v>1068429</v>
      </c>
      <c r="C18" s="172">
        <v>763135</v>
      </c>
      <c r="D18" s="172">
        <f t="shared" si="1"/>
        <v>1831564</v>
      </c>
      <c r="E18" s="399"/>
    </row>
    <row r="19" spans="1:5" ht="19.5" customHeight="1">
      <c r="A19" s="173" t="s">
        <v>315</v>
      </c>
      <c r="B19" s="172">
        <v>785058</v>
      </c>
      <c r="C19" s="172">
        <v>682568</v>
      </c>
      <c r="D19" s="172">
        <f t="shared" si="1"/>
        <v>1467626</v>
      </c>
      <c r="E19" s="399"/>
    </row>
    <row r="20" spans="1:5" ht="19.5" customHeight="1">
      <c r="A20" s="173" t="s">
        <v>314</v>
      </c>
      <c r="B20" s="172">
        <v>254262</v>
      </c>
      <c r="C20" s="172">
        <v>147012</v>
      </c>
      <c r="D20" s="172">
        <f t="shared" si="1"/>
        <v>401274</v>
      </c>
      <c r="E20" s="399"/>
    </row>
    <row r="21" spans="1:5" ht="19.5" customHeight="1">
      <c r="A21" s="173" t="s">
        <v>313</v>
      </c>
      <c r="B21" s="172">
        <v>175250</v>
      </c>
      <c r="C21" s="172">
        <v>201623</v>
      </c>
      <c r="D21" s="172">
        <f t="shared" si="1"/>
        <v>376873</v>
      </c>
      <c r="E21" s="399"/>
    </row>
    <row r="22" spans="1:5" ht="19.5" customHeight="1">
      <c r="A22" s="173" t="s">
        <v>312</v>
      </c>
      <c r="B22" s="172">
        <v>228831</v>
      </c>
      <c r="C22" s="172">
        <v>110126</v>
      </c>
      <c r="D22" s="172">
        <f t="shared" si="1"/>
        <v>338957</v>
      </c>
      <c r="E22" s="398"/>
    </row>
    <row r="23" spans="1:5" ht="19.5" customHeight="1">
      <c r="A23" s="173" t="s">
        <v>8</v>
      </c>
      <c r="B23" s="172">
        <v>87706</v>
      </c>
      <c r="C23" s="172">
        <v>40477</v>
      </c>
      <c r="D23" s="172">
        <f t="shared" si="1"/>
        <v>128183</v>
      </c>
      <c r="E23" s="399"/>
    </row>
    <row r="24" spans="1:5" ht="19.5" customHeight="1">
      <c r="A24" s="173" t="s">
        <v>311</v>
      </c>
      <c r="B24" s="172">
        <v>61089</v>
      </c>
      <c r="C24" s="172">
        <v>20924</v>
      </c>
      <c r="D24" s="172">
        <f t="shared" si="1"/>
        <v>82013</v>
      </c>
      <c r="E24" s="399"/>
    </row>
    <row r="25" spans="1:5" ht="19.5" customHeight="1">
      <c r="A25" s="173" t="s">
        <v>310</v>
      </c>
      <c r="B25" s="172">
        <v>5906</v>
      </c>
      <c r="C25" s="172">
        <v>49067</v>
      </c>
      <c r="D25" s="172">
        <f t="shared" si="1"/>
        <v>54973</v>
      </c>
      <c r="E25" s="398"/>
    </row>
    <row r="26" spans="1:5" ht="19.5" customHeight="1">
      <c r="A26" s="173" t="s">
        <v>309</v>
      </c>
      <c r="B26" s="172">
        <v>20668</v>
      </c>
      <c r="C26" s="172">
        <v>17238</v>
      </c>
      <c r="D26" s="172">
        <f t="shared" si="1"/>
        <v>37906</v>
      </c>
      <c r="E26" s="398"/>
    </row>
    <row r="27" spans="1:5" ht="19.5" customHeight="1">
      <c r="A27" s="173" t="s">
        <v>308</v>
      </c>
      <c r="B27" s="172">
        <v>17376</v>
      </c>
      <c r="C27" s="172">
        <v>17954</v>
      </c>
      <c r="D27" s="172">
        <f t="shared" si="1"/>
        <v>35330</v>
      </c>
      <c r="E27" s="398"/>
    </row>
    <row r="28" spans="1:5" ht="19.5" customHeight="1">
      <c r="A28" s="173" t="s">
        <v>307</v>
      </c>
      <c r="B28" s="172">
        <v>13956</v>
      </c>
      <c r="C28" s="172">
        <v>12589</v>
      </c>
      <c r="D28" s="172">
        <f t="shared" si="1"/>
        <v>26545</v>
      </c>
      <c r="E28" s="398"/>
    </row>
    <row r="29" spans="1:5" ht="19.5" customHeight="1">
      <c r="A29" s="173" t="s">
        <v>306</v>
      </c>
      <c r="B29" s="172">
        <v>10840</v>
      </c>
      <c r="C29" s="172">
        <v>7632</v>
      </c>
      <c r="D29" s="172">
        <f t="shared" si="1"/>
        <v>18472</v>
      </c>
      <c r="E29" s="398"/>
    </row>
    <row r="30" spans="1:5" ht="19.5" customHeight="1">
      <c r="A30" s="173" t="s">
        <v>305</v>
      </c>
      <c r="B30" s="172">
        <v>4362</v>
      </c>
      <c r="C30" s="172">
        <v>5556</v>
      </c>
      <c r="D30" s="172">
        <f t="shared" si="1"/>
        <v>9918</v>
      </c>
      <c r="E30" s="398"/>
    </row>
    <row r="31" spans="1:5" ht="19.5" customHeight="1">
      <c r="A31" s="173" t="s">
        <v>304</v>
      </c>
      <c r="B31" s="172">
        <v>66</v>
      </c>
      <c r="C31" s="172">
        <v>11</v>
      </c>
      <c r="D31" s="172">
        <f t="shared" si="1"/>
        <v>77</v>
      </c>
      <c r="E31" s="398"/>
    </row>
    <row r="32" spans="1:5">
      <c r="E32" s="398"/>
    </row>
  </sheetData>
  <mergeCells count="1">
    <mergeCell ref="A1:D1"/>
  </mergeCells>
  <pageMargins left="0.7" right="0.44" top="0.75" bottom="0.75" header="0.3" footer="0.3"/>
  <pageSetup paperSize="9" firstPageNumber="37" orientation="portrait" useFirstPageNumber="1" r:id="rId1"/>
  <headerFooter>
    <oddFooter>&amp;L&amp;"Arial,Italic"&amp;9AISHE 2010-11&amp;RT-&amp;P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101"/>
  <sheetViews>
    <sheetView view="pageBreakPreview" zoomScaleSheetLayoutView="100" workbookViewId="0">
      <selection activeCell="K14" sqref="K14:K26"/>
    </sheetView>
  </sheetViews>
  <sheetFormatPr defaultRowHeight="14.25"/>
  <cols>
    <col min="1" max="1" width="13.140625" style="183" customWidth="1"/>
    <col min="2" max="2" width="23.5703125" style="176" customWidth="1"/>
    <col min="3" max="3" width="6.42578125" style="177" customWidth="1"/>
    <col min="4" max="4" width="8.5703125" style="177" customWidth="1"/>
    <col min="5" max="5" width="6.7109375" style="177" customWidth="1"/>
    <col min="6" max="6" width="5.85546875" style="177" customWidth="1"/>
    <col min="7" max="7" width="8.5703125" style="177" customWidth="1"/>
    <col min="8" max="8" width="6.7109375" style="177" customWidth="1"/>
    <col min="9" max="9" width="7.85546875" style="177" customWidth="1"/>
    <col min="10" max="10" width="8.7109375" style="177" customWidth="1"/>
    <col min="11" max="11" width="7.7109375" style="177" customWidth="1"/>
    <col min="12" max="16384" width="9.140625" style="177"/>
  </cols>
  <sheetData>
    <row r="1" spans="1:11" ht="36.75" customHeight="1">
      <c r="A1" s="345" t="s">
        <v>411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s="176" customFormat="1" ht="16.5" customHeight="1">
      <c r="A2" s="348" t="s">
        <v>332</v>
      </c>
      <c r="B2" s="348"/>
      <c r="C2" s="349" t="s">
        <v>121</v>
      </c>
      <c r="D2" s="349"/>
      <c r="E2" s="349"/>
      <c r="F2" s="349" t="s">
        <v>122</v>
      </c>
      <c r="G2" s="349"/>
      <c r="H2" s="349"/>
      <c r="I2" s="349" t="s">
        <v>117</v>
      </c>
      <c r="J2" s="349"/>
      <c r="K2" s="349"/>
    </row>
    <row r="3" spans="1:11" s="176" customFormat="1" ht="16.5" customHeight="1">
      <c r="A3" s="348"/>
      <c r="B3" s="348"/>
      <c r="C3" s="179" t="s">
        <v>119</v>
      </c>
      <c r="D3" s="179" t="s">
        <v>120</v>
      </c>
      <c r="E3" s="179" t="s">
        <v>12</v>
      </c>
      <c r="F3" s="179" t="s">
        <v>119</v>
      </c>
      <c r="G3" s="179" t="s">
        <v>120</v>
      </c>
      <c r="H3" s="179" t="s">
        <v>12</v>
      </c>
      <c r="I3" s="179" t="s">
        <v>119</v>
      </c>
      <c r="J3" s="179" t="s">
        <v>120</v>
      </c>
      <c r="K3" s="179" t="s">
        <v>12</v>
      </c>
    </row>
    <row r="4" spans="1:11" ht="17.25" customHeight="1">
      <c r="A4" s="347" t="s">
        <v>311</v>
      </c>
      <c r="B4" s="180" t="s">
        <v>6</v>
      </c>
      <c r="C4" s="181">
        <v>1410</v>
      </c>
      <c r="D4" s="181">
        <v>515</v>
      </c>
      <c r="E4" s="181">
        <f>C4+D4</f>
        <v>1925</v>
      </c>
      <c r="F4" s="181">
        <v>18</v>
      </c>
      <c r="G4" s="181">
        <v>2</v>
      </c>
      <c r="H4" s="181">
        <f>F4+G4</f>
        <v>20</v>
      </c>
      <c r="I4" s="181">
        <v>6941</v>
      </c>
      <c r="J4" s="181">
        <v>3139</v>
      </c>
      <c r="K4" s="181">
        <f>I4+J4</f>
        <v>10080</v>
      </c>
    </row>
    <row r="5" spans="1:11" ht="33" customHeight="1">
      <c r="A5" s="347"/>
      <c r="B5" s="180" t="s">
        <v>334</v>
      </c>
      <c r="C5" s="181">
        <v>259</v>
      </c>
      <c r="D5" s="181">
        <v>87</v>
      </c>
      <c r="E5" s="181">
        <f t="shared" ref="E5:E67" si="0">C5+D5</f>
        <v>346</v>
      </c>
      <c r="F5" s="181">
        <v>1</v>
      </c>
      <c r="G5" s="181">
        <v>7</v>
      </c>
      <c r="H5" s="181">
        <f t="shared" ref="H5:H67" si="1">F5+G5</f>
        <v>8</v>
      </c>
      <c r="I5" s="181">
        <v>1777</v>
      </c>
      <c r="J5" s="181">
        <v>504</v>
      </c>
      <c r="K5" s="181">
        <f t="shared" ref="K5:K67" si="2">I5+J5</f>
        <v>2281</v>
      </c>
    </row>
    <row r="6" spans="1:11" ht="17.25" customHeight="1">
      <c r="A6" s="347"/>
      <c r="B6" s="180" t="s">
        <v>335</v>
      </c>
      <c r="C6" s="181">
        <v>103</v>
      </c>
      <c r="D6" s="181">
        <v>44</v>
      </c>
      <c r="E6" s="181">
        <f t="shared" si="0"/>
        <v>147</v>
      </c>
      <c r="F6" s="181"/>
      <c r="G6" s="181"/>
      <c r="H6" s="181">
        <f t="shared" si="1"/>
        <v>0</v>
      </c>
      <c r="I6" s="181">
        <v>573</v>
      </c>
      <c r="J6" s="181">
        <v>188</v>
      </c>
      <c r="K6" s="181">
        <f t="shared" si="2"/>
        <v>761</v>
      </c>
    </row>
    <row r="7" spans="1:11" ht="17.25" customHeight="1">
      <c r="A7" s="347"/>
      <c r="B7" s="180" t="s">
        <v>336</v>
      </c>
      <c r="C7" s="181">
        <v>129</v>
      </c>
      <c r="D7" s="181">
        <v>50</v>
      </c>
      <c r="E7" s="181">
        <f t="shared" si="0"/>
        <v>179</v>
      </c>
      <c r="F7" s="181"/>
      <c r="G7" s="181"/>
      <c r="H7" s="181">
        <f t="shared" si="1"/>
        <v>0</v>
      </c>
      <c r="I7" s="181">
        <v>245</v>
      </c>
      <c r="J7" s="181">
        <v>167</v>
      </c>
      <c r="K7" s="181">
        <f t="shared" si="2"/>
        <v>412</v>
      </c>
    </row>
    <row r="8" spans="1:11" ht="17.25" customHeight="1">
      <c r="A8" s="347"/>
      <c r="B8" s="180" t="s">
        <v>337</v>
      </c>
      <c r="C8" s="181">
        <v>26</v>
      </c>
      <c r="D8" s="181">
        <v>23</v>
      </c>
      <c r="E8" s="181">
        <f t="shared" si="0"/>
        <v>49</v>
      </c>
      <c r="F8" s="181"/>
      <c r="G8" s="181"/>
      <c r="H8" s="181">
        <f t="shared" si="1"/>
        <v>0</v>
      </c>
      <c r="I8" s="181">
        <v>188</v>
      </c>
      <c r="J8" s="181">
        <v>90</v>
      </c>
      <c r="K8" s="181">
        <f t="shared" si="2"/>
        <v>278</v>
      </c>
    </row>
    <row r="9" spans="1:11" ht="17.25" customHeight="1">
      <c r="A9" s="350"/>
      <c r="B9" s="185" t="s">
        <v>338</v>
      </c>
      <c r="C9" s="181">
        <v>20</v>
      </c>
      <c r="D9" s="181">
        <v>14</v>
      </c>
      <c r="E9" s="181">
        <f t="shared" si="0"/>
        <v>34</v>
      </c>
      <c r="F9" s="181"/>
      <c r="G9" s="181"/>
      <c r="H9" s="181">
        <f t="shared" si="1"/>
        <v>0</v>
      </c>
      <c r="I9" s="181">
        <v>19</v>
      </c>
      <c r="J9" s="181">
        <v>10</v>
      </c>
      <c r="K9" s="181">
        <f t="shared" si="2"/>
        <v>29</v>
      </c>
    </row>
    <row r="10" spans="1:11" ht="17.25" customHeight="1">
      <c r="A10" s="186" t="s">
        <v>316</v>
      </c>
      <c r="B10" s="187"/>
      <c r="C10" s="184">
        <v>1527</v>
      </c>
      <c r="D10" s="181">
        <v>1006</v>
      </c>
      <c r="E10" s="181">
        <f t="shared" si="0"/>
        <v>2533</v>
      </c>
      <c r="F10" s="181">
        <v>641</v>
      </c>
      <c r="G10" s="181">
        <v>751</v>
      </c>
      <c r="H10" s="181">
        <f t="shared" si="1"/>
        <v>1392</v>
      </c>
      <c r="I10" s="181">
        <v>90444</v>
      </c>
      <c r="J10" s="181">
        <v>90848</v>
      </c>
      <c r="K10" s="181">
        <f t="shared" si="2"/>
        <v>181292</v>
      </c>
    </row>
    <row r="11" spans="1:11" ht="17.25" customHeight="1">
      <c r="A11" s="351" t="s">
        <v>339</v>
      </c>
      <c r="B11" s="351"/>
      <c r="C11" s="181">
        <v>785</v>
      </c>
      <c r="D11" s="181">
        <v>617</v>
      </c>
      <c r="E11" s="181">
        <f t="shared" si="0"/>
        <v>1402</v>
      </c>
      <c r="F11" s="181">
        <v>324</v>
      </c>
      <c r="G11" s="181">
        <v>462</v>
      </c>
      <c r="H11" s="181">
        <f t="shared" si="1"/>
        <v>786</v>
      </c>
      <c r="I11" s="181">
        <v>107780</v>
      </c>
      <c r="J11" s="181">
        <v>58909</v>
      </c>
      <c r="K11" s="181">
        <f t="shared" si="2"/>
        <v>166689</v>
      </c>
    </row>
    <row r="12" spans="1:11" ht="17.25" customHeight="1">
      <c r="A12" s="182" t="s">
        <v>340</v>
      </c>
      <c r="B12" s="180"/>
      <c r="C12" s="181">
        <v>16</v>
      </c>
      <c r="D12" s="181">
        <v>13</v>
      </c>
      <c r="E12" s="181">
        <f t="shared" si="0"/>
        <v>29</v>
      </c>
      <c r="F12" s="181">
        <v>3</v>
      </c>
      <c r="G12" s="181">
        <v>6</v>
      </c>
      <c r="H12" s="181">
        <f t="shared" si="1"/>
        <v>9</v>
      </c>
      <c r="I12" s="181">
        <v>411</v>
      </c>
      <c r="J12" s="181">
        <v>166</v>
      </c>
      <c r="K12" s="181">
        <f t="shared" si="2"/>
        <v>577</v>
      </c>
    </row>
    <row r="13" spans="1:11" ht="17.25" customHeight="1">
      <c r="A13" s="182" t="s">
        <v>341</v>
      </c>
      <c r="B13" s="180"/>
      <c r="C13" s="181">
        <v>54</v>
      </c>
      <c r="D13" s="181">
        <v>17</v>
      </c>
      <c r="E13" s="181">
        <f t="shared" si="0"/>
        <v>71</v>
      </c>
      <c r="F13" s="181">
        <v>33</v>
      </c>
      <c r="G13" s="181">
        <v>3</v>
      </c>
      <c r="H13" s="181">
        <f t="shared" si="1"/>
        <v>36</v>
      </c>
      <c r="I13" s="181">
        <v>928</v>
      </c>
      <c r="J13" s="181">
        <v>190</v>
      </c>
      <c r="K13" s="181">
        <f t="shared" si="2"/>
        <v>1118</v>
      </c>
    </row>
    <row r="14" spans="1:11" ht="17.25" customHeight="1">
      <c r="A14" s="347" t="s">
        <v>330</v>
      </c>
      <c r="B14" s="180" t="s">
        <v>328</v>
      </c>
      <c r="C14" s="181">
        <v>1305</v>
      </c>
      <c r="D14" s="181">
        <v>501</v>
      </c>
      <c r="E14" s="181">
        <f t="shared" si="0"/>
        <v>1806</v>
      </c>
      <c r="F14" s="181">
        <v>6</v>
      </c>
      <c r="G14" s="181">
        <v>9</v>
      </c>
      <c r="H14" s="181">
        <f t="shared" si="1"/>
        <v>15</v>
      </c>
      <c r="I14" s="181">
        <v>41212</v>
      </c>
      <c r="J14" s="181">
        <v>27255</v>
      </c>
      <c r="K14" s="181">
        <f t="shared" si="2"/>
        <v>68467</v>
      </c>
    </row>
    <row r="15" spans="1:11" ht="17.25" customHeight="1">
      <c r="A15" s="347"/>
      <c r="B15" s="180" t="s">
        <v>325</v>
      </c>
      <c r="C15" s="181">
        <v>898</v>
      </c>
      <c r="D15" s="181">
        <v>186</v>
      </c>
      <c r="E15" s="181">
        <f t="shared" si="0"/>
        <v>1084</v>
      </c>
      <c r="F15" s="181">
        <v>13</v>
      </c>
      <c r="G15" s="181">
        <v>4</v>
      </c>
      <c r="H15" s="181">
        <f t="shared" si="1"/>
        <v>17</v>
      </c>
      <c r="I15" s="181">
        <v>15575</v>
      </c>
      <c r="J15" s="181">
        <v>4437</v>
      </c>
      <c r="K15" s="181">
        <f t="shared" si="2"/>
        <v>20012</v>
      </c>
    </row>
    <row r="16" spans="1:11" ht="17.25" customHeight="1">
      <c r="A16" s="347"/>
      <c r="B16" s="180" t="s">
        <v>327</v>
      </c>
      <c r="C16" s="181">
        <v>1527</v>
      </c>
      <c r="D16" s="181">
        <v>85</v>
      </c>
      <c r="E16" s="181">
        <f t="shared" si="0"/>
        <v>1612</v>
      </c>
      <c r="F16" s="181"/>
      <c r="G16" s="181"/>
      <c r="H16" s="181">
        <f t="shared" si="1"/>
        <v>0</v>
      </c>
      <c r="I16" s="181">
        <v>13712</v>
      </c>
      <c r="J16" s="181">
        <v>1378</v>
      </c>
      <c r="K16" s="181">
        <f t="shared" si="2"/>
        <v>15090</v>
      </c>
    </row>
    <row r="17" spans="1:11" ht="17.25" customHeight="1">
      <c r="A17" s="347"/>
      <c r="B17" s="180" t="s">
        <v>329</v>
      </c>
      <c r="C17" s="181">
        <v>535</v>
      </c>
      <c r="D17" s="181">
        <v>236</v>
      </c>
      <c r="E17" s="181">
        <f t="shared" si="0"/>
        <v>771</v>
      </c>
      <c r="F17" s="181">
        <v>52</v>
      </c>
      <c r="G17" s="181">
        <v>26</v>
      </c>
      <c r="H17" s="181">
        <f t="shared" si="1"/>
        <v>78</v>
      </c>
      <c r="I17" s="181">
        <v>13475</v>
      </c>
      <c r="J17" s="181">
        <v>8349</v>
      </c>
      <c r="K17" s="181">
        <f t="shared" si="2"/>
        <v>21824</v>
      </c>
    </row>
    <row r="18" spans="1:11" ht="17.25" customHeight="1">
      <c r="A18" s="347"/>
      <c r="B18" s="180" t="s">
        <v>326</v>
      </c>
      <c r="C18" s="181">
        <v>1041</v>
      </c>
      <c r="D18" s="181">
        <v>259</v>
      </c>
      <c r="E18" s="181">
        <f t="shared" si="0"/>
        <v>1300</v>
      </c>
      <c r="F18" s="181"/>
      <c r="G18" s="181"/>
      <c r="H18" s="181">
        <f t="shared" si="1"/>
        <v>0</v>
      </c>
      <c r="I18" s="181">
        <v>10435</v>
      </c>
      <c r="J18" s="181">
        <v>3802</v>
      </c>
      <c r="K18" s="181">
        <f t="shared" si="2"/>
        <v>14237</v>
      </c>
    </row>
    <row r="19" spans="1:11" ht="17.25" customHeight="1">
      <c r="A19" s="347"/>
      <c r="B19" s="180" t="s">
        <v>324</v>
      </c>
      <c r="C19" s="181">
        <v>980</v>
      </c>
      <c r="D19" s="181">
        <v>263</v>
      </c>
      <c r="E19" s="181">
        <f t="shared" si="0"/>
        <v>1243</v>
      </c>
      <c r="F19" s="181"/>
      <c r="G19" s="181"/>
      <c r="H19" s="181">
        <f t="shared" si="1"/>
        <v>0</v>
      </c>
      <c r="I19" s="181">
        <v>8336</v>
      </c>
      <c r="J19" s="181">
        <v>2488</v>
      </c>
      <c r="K19" s="181">
        <f t="shared" si="2"/>
        <v>10824</v>
      </c>
    </row>
    <row r="20" spans="1:11" ht="17.25" customHeight="1">
      <c r="A20" s="347"/>
      <c r="B20" s="180" t="s">
        <v>323</v>
      </c>
      <c r="C20" s="181">
        <v>475</v>
      </c>
      <c r="D20" s="181">
        <v>170</v>
      </c>
      <c r="E20" s="181">
        <f t="shared" si="0"/>
        <v>645</v>
      </c>
      <c r="F20" s="181"/>
      <c r="G20" s="181"/>
      <c r="H20" s="181">
        <f t="shared" si="1"/>
        <v>0</v>
      </c>
      <c r="I20" s="181">
        <v>1766</v>
      </c>
      <c r="J20" s="181">
        <v>723</v>
      </c>
      <c r="K20" s="181">
        <f t="shared" si="2"/>
        <v>2489</v>
      </c>
    </row>
    <row r="21" spans="1:11" ht="17.25" customHeight="1">
      <c r="A21" s="347"/>
      <c r="B21" s="180" t="s">
        <v>322</v>
      </c>
      <c r="C21" s="181">
        <v>363</v>
      </c>
      <c r="D21" s="181">
        <v>69</v>
      </c>
      <c r="E21" s="181">
        <f t="shared" si="0"/>
        <v>432</v>
      </c>
      <c r="F21" s="181"/>
      <c r="G21" s="181"/>
      <c r="H21" s="181">
        <f t="shared" si="1"/>
        <v>0</v>
      </c>
      <c r="I21" s="181">
        <v>557</v>
      </c>
      <c r="J21" s="181">
        <v>45</v>
      </c>
      <c r="K21" s="181">
        <f t="shared" si="2"/>
        <v>602</v>
      </c>
    </row>
    <row r="22" spans="1:11" ht="17.25" customHeight="1">
      <c r="A22" s="347"/>
      <c r="B22" s="180" t="s">
        <v>321</v>
      </c>
      <c r="C22" s="181">
        <v>73</v>
      </c>
      <c r="D22" s="181">
        <v>13</v>
      </c>
      <c r="E22" s="181">
        <f t="shared" si="0"/>
        <v>86</v>
      </c>
      <c r="F22" s="181"/>
      <c r="G22" s="181"/>
      <c r="H22" s="181">
        <f t="shared" si="1"/>
        <v>0</v>
      </c>
      <c r="I22" s="181">
        <v>419</v>
      </c>
      <c r="J22" s="181">
        <v>147</v>
      </c>
      <c r="K22" s="181">
        <f t="shared" si="2"/>
        <v>566</v>
      </c>
    </row>
    <row r="23" spans="1:11" ht="17.25" customHeight="1">
      <c r="A23" s="347"/>
      <c r="B23" s="180" t="s">
        <v>319</v>
      </c>
      <c r="C23" s="181">
        <v>17</v>
      </c>
      <c r="D23" s="181">
        <v>0</v>
      </c>
      <c r="E23" s="181">
        <f t="shared" si="0"/>
        <v>17</v>
      </c>
      <c r="F23" s="181"/>
      <c r="G23" s="181"/>
      <c r="H23" s="181">
        <f t="shared" si="1"/>
        <v>0</v>
      </c>
      <c r="I23" s="181">
        <v>255</v>
      </c>
      <c r="J23" s="181">
        <v>48</v>
      </c>
      <c r="K23" s="181">
        <f t="shared" si="2"/>
        <v>303</v>
      </c>
    </row>
    <row r="24" spans="1:11" ht="17.25" customHeight="1">
      <c r="A24" s="347"/>
      <c r="B24" s="180" t="s">
        <v>318</v>
      </c>
      <c r="C24" s="181">
        <v>9</v>
      </c>
      <c r="D24" s="181">
        <v>6</v>
      </c>
      <c r="E24" s="181">
        <f t="shared" si="0"/>
        <v>15</v>
      </c>
      <c r="F24" s="181"/>
      <c r="G24" s="181"/>
      <c r="H24" s="181">
        <f t="shared" si="1"/>
        <v>0</v>
      </c>
      <c r="I24" s="181">
        <v>48</v>
      </c>
      <c r="J24" s="181">
        <v>69</v>
      </c>
      <c r="K24" s="181">
        <f t="shared" si="2"/>
        <v>117</v>
      </c>
    </row>
    <row r="25" spans="1:11" ht="17.25" customHeight="1">
      <c r="A25" s="347"/>
      <c r="B25" s="180" t="s">
        <v>320</v>
      </c>
      <c r="C25" s="181">
        <v>10</v>
      </c>
      <c r="D25" s="181">
        <v>0</v>
      </c>
      <c r="E25" s="181">
        <f t="shared" si="0"/>
        <v>10</v>
      </c>
      <c r="F25" s="181"/>
      <c r="G25" s="181"/>
      <c r="H25" s="181">
        <f t="shared" si="1"/>
        <v>0</v>
      </c>
      <c r="I25" s="181">
        <v>26</v>
      </c>
      <c r="J25" s="181">
        <v>3</v>
      </c>
      <c r="K25" s="181">
        <f t="shared" si="2"/>
        <v>29</v>
      </c>
    </row>
    <row r="26" spans="1:11" ht="29.25" customHeight="1">
      <c r="A26" s="347"/>
      <c r="B26" s="180" t="s">
        <v>317</v>
      </c>
      <c r="C26" s="181">
        <v>4513</v>
      </c>
      <c r="D26" s="181">
        <v>1812</v>
      </c>
      <c r="E26" s="181">
        <f t="shared" si="0"/>
        <v>6325</v>
      </c>
      <c r="F26" s="181">
        <v>126</v>
      </c>
      <c r="G26" s="181">
        <v>45</v>
      </c>
      <c r="H26" s="181">
        <f t="shared" si="1"/>
        <v>171</v>
      </c>
      <c r="I26" s="181">
        <v>36979</v>
      </c>
      <c r="J26" s="181">
        <v>17944</v>
      </c>
      <c r="K26" s="181">
        <f t="shared" si="2"/>
        <v>54923</v>
      </c>
    </row>
    <row r="27" spans="1:11" ht="17.25" customHeight="1">
      <c r="A27" s="182" t="s">
        <v>305</v>
      </c>
      <c r="B27" s="180"/>
      <c r="C27" s="181">
        <v>0</v>
      </c>
      <c r="D27" s="181">
        <v>1</v>
      </c>
      <c r="E27" s="181">
        <f t="shared" si="0"/>
        <v>1</v>
      </c>
      <c r="F27" s="181">
        <v>1</v>
      </c>
      <c r="G27" s="181">
        <v>5</v>
      </c>
      <c r="H27" s="181">
        <f t="shared" si="1"/>
        <v>6</v>
      </c>
      <c r="I27" s="181">
        <v>804</v>
      </c>
      <c r="J27" s="181">
        <v>78</v>
      </c>
      <c r="K27" s="181">
        <f t="shared" si="2"/>
        <v>882</v>
      </c>
    </row>
    <row r="28" spans="1:11" ht="17.25" customHeight="1">
      <c r="A28" s="347" t="s">
        <v>342</v>
      </c>
      <c r="B28" s="180" t="s">
        <v>343</v>
      </c>
      <c r="C28" s="181">
        <v>833</v>
      </c>
      <c r="D28" s="181">
        <v>804</v>
      </c>
      <c r="E28" s="181">
        <f t="shared" si="0"/>
        <v>1637</v>
      </c>
      <c r="F28" s="181">
        <v>403</v>
      </c>
      <c r="G28" s="181">
        <v>565</v>
      </c>
      <c r="H28" s="181">
        <f t="shared" si="1"/>
        <v>968</v>
      </c>
      <c r="I28" s="181">
        <v>40738</v>
      </c>
      <c r="J28" s="181">
        <v>53793</v>
      </c>
      <c r="K28" s="181">
        <f t="shared" si="2"/>
        <v>94531</v>
      </c>
    </row>
    <row r="29" spans="1:11" ht="17.25" customHeight="1">
      <c r="A29" s="347"/>
      <c r="B29" s="180" t="s">
        <v>344</v>
      </c>
      <c r="C29" s="181">
        <v>45</v>
      </c>
      <c r="D29" s="181">
        <v>75</v>
      </c>
      <c r="E29" s="181">
        <f t="shared" si="0"/>
        <v>120</v>
      </c>
      <c r="F29" s="181">
        <v>20</v>
      </c>
      <c r="G29" s="181">
        <v>18</v>
      </c>
      <c r="H29" s="181">
        <f t="shared" si="1"/>
        <v>38</v>
      </c>
      <c r="I29" s="181">
        <v>159</v>
      </c>
      <c r="J29" s="181">
        <v>168</v>
      </c>
      <c r="K29" s="181">
        <f t="shared" si="2"/>
        <v>327</v>
      </c>
    </row>
    <row r="30" spans="1:11" ht="17.25" customHeight="1">
      <c r="A30" s="347"/>
      <c r="B30" s="180" t="s">
        <v>345</v>
      </c>
      <c r="C30" s="181">
        <v>0</v>
      </c>
      <c r="D30" s="181">
        <v>0</v>
      </c>
      <c r="E30" s="181">
        <f t="shared" si="0"/>
        <v>0</v>
      </c>
      <c r="F30" s="181">
        <v>13</v>
      </c>
      <c r="G30" s="181">
        <v>9</v>
      </c>
      <c r="H30" s="181">
        <f t="shared" si="1"/>
        <v>22</v>
      </c>
      <c r="I30" s="181">
        <v>45</v>
      </c>
      <c r="J30" s="181">
        <v>35</v>
      </c>
      <c r="K30" s="181">
        <f t="shared" si="2"/>
        <v>80</v>
      </c>
    </row>
    <row r="31" spans="1:11" ht="17.25" customHeight="1">
      <c r="A31" s="347"/>
      <c r="B31" s="180" t="s">
        <v>346</v>
      </c>
      <c r="C31" s="181">
        <v>1</v>
      </c>
      <c r="D31" s="181">
        <v>1</v>
      </c>
      <c r="E31" s="181">
        <f t="shared" si="0"/>
        <v>2</v>
      </c>
      <c r="F31" s="181"/>
      <c r="G31" s="181"/>
      <c r="H31" s="181">
        <f t="shared" si="1"/>
        <v>0</v>
      </c>
      <c r="I31" s="181">
        <v>27</v>
      </c>
      <c r="J31" s="181">
        <v>40</v>
      </c>
      <c r="K31" s="181">
        <f t="shared" si="2"/>
        <v>67</v>
      </c>
    </row>
    <row r="32" spans="1:11" ht="17.25" customHeight="1">
      <c r="A32" s="347"/>
      <c r="B32" s="180" t="s">
        <v>347</v>
      </c>
      <c r="C32" s="181">
        <v>117</v>
      </c>
      <c r="D32" s="181">
        <v>48</v>
      </c>
      <c r="E32" s="181">
        <f t="shared" si="0"/>
        <v>165</v>
      </c>
      <c r="F32" s="181">
        <v>197</v>
      </c>
      <c r="G32" s="181">
        <v>47</v>
      </c>
      <c r="H32" s="181">
        <f t="shared" si="1"/>
        <v>244</v>
      </c>
      <c r="I32" s="181">
        <v>1056</v>
      </c>
      <c r="J32" s="181">
        <v>533</v>
      </c>
      <c r="K32" s="181">
        <f t="shared" si="2"/>
        <v>1589</v>
      </c>
    </row>
    <row r="33" spans="1:11" ht="17.25" customHeight="1">
      <c r="A33" s="182" t="s">
        <v>348</v>
      </c>
      <c r="B33" s="180"/>
      <c r="C33" s="181">
        <v>20</v>
      </c>
      <c r="D33" s="181">
        <v>41</v>
      </c>
      <c r="E33" s="181">
        <f t="shared" si="0"/>
        <v>61</v>
      </c>
      <c r="F33" s="181">
        <v>20</v>
      </c>
      <c r="G33" s="181">
        <v>17</v>
      </c>
      <c r="H33" s="181">
        <f t="shared" si="1"/>
        <v>37</v>
      </c>
      <c r="I33" s="181">
        <v>123</v>
      </c>
      <c r="J33" s="181">
        <v>54</v>
      </c>
      <c r="K33" s="181">
        <f t="shared" si="2"/>
        <v>177</v>
      </c>
    </row>
    <row r="34" spans="1:11" ht="17.25" customHeight="1">
      <c r="A34" s="347" t="s">
        <v>310</v>
      </c>
      <c r="B34" s="180" t="s">
        <v>310</v>
      </c>
      <c r="C34" s="181">
        <v>2</v>
      </c>
      <c r="D34" s="181">
        <v>561</v>
      </c>
      <c r="E34" s="181">
        <f t="shared" si="0"/>
        <v>563</v>
      </c>
      <c r="F34" s="181">
        <v>0</v>
      </c>
      <c r="G34" s="181">
        <v>33</v>
      </c>
      <c r="H34" s="181">
        <f t="shared" si="1"/>
        <v>33</v>
      </c>
      <c r="I34" s="181">
        <v>88</v>
      </c>
      <c r="J34" s="181">
        <v>6052</v>
      </c>
      <c r="K34" s="181">
        <f t="shared" si="2"/>
        <v>6140</v>
      </c>
    </row>
    <row r="35" spans="1:11" ht="17.25" customHeight="1">
      <c r="A35" s="347"/>
      <c r="B35" s="180" t="s">
        <v>349</v>
      </c>
      <c r="C35" s="181">
        <v>4</v>
      </c>
      <c r="D35" s="181">
        <v>10</v>
      </c>
      <c r="E35" s="181">
        <f t="shared" si="0"/>
        <v>14</v>
      </c>
      <c r="F35" s="181">
        <v>0</v>
      </c>
      <c r="G35" s="181">
        <v>8</v>
      </c>
      <c r="H35" s="181">
        <f t="shared" si="1"/>
        <v>8</v>
      </c>
      <c r="I35" s="181">
        <v>202</v>
      </c>
      <c r="J35" s="181">
        <v>560</v>
      </c>
      <c r="K35" s="181">
        <f t="shared" si="2"/>
        <v>762</v>
      </c>
    </row>
    <row r="36" spans="1:11" ht="17.25" customHeight="1">
      <c r="A36" s="347"/>
      <c r="B36" s="180" t="s">
        <v>350</v>
      </c>
      <c r="C36" s="181">
        <v>41</v>
      </c>
      <c r="D36" s="181">
        <v>107</v>
      </c>
      <c r="E36" s="181">
        <f t="shared" si="0"/>
        <v>148</v>
      </c>
      <c r="F36" s="181">
        <v>0</v>
      </c>
      <c r="G36" s="181">
        <v>12</v>
      </c>
      <c r="H36" s="181">
        <f t="shared" si="1"/>
        <v>12</v>
      </c>
      <c r="I36" s="181">
        <v>171</v>
      </c>
      <c r="J36" s="181">
        <v>988</v>
      </c>
      <c r="K36" s="181">
        <f t="shared" si="2"/>
        <v>1159</v>
      </c>
    </row>
    <row r="37" spans="1:11" ht="17.25" customHeight="1">
      <c r="A37" s="347" t="s">
        <v>351</v>
      </c>
      <c r="B37" s="180" t="s">
        <v>352</v>
      </c>
      <c r="C37" s="181">
        <v>726</v>
      </c>
      <c r="D37" s="181">
        <v>709</v>
      </c>
      <c r="E37" s="181">
        <f t="shared" si="0"/>
        <v>1435</v>
      </c>
      <c r="F37" s="181">
        <v>307</v>
      </c>
      <c r="G37" s="181">
        <v>254</v>
      </c>
      <c r="H37" s="181">
        <f t="shared" si="1"/>
        <v>561</v>
      </c>
      <c r="I37" s="181">
        <v>17265</v>
      </c>
      <c r="J37" s="181">
        <v>22472</v>
      </c>
      <c r="K37" s="181">
        <f t="shared" si="2"/>
        <v>39737</v>
      </c>
    </row>
    <row r="38" spans="1:11" ht="17.25" customHeight="1">
      <c r="A38" s="347"/>
      <c r="B38" s="180" t="s">
        <v>353</v>
      </c>
      <c r="C38" s="181">
        <v>257</v>
      </c>
      <c r="D38" s="181">
        <v>105</v>
      </c>
      <c r="E38" s="181">
        <f t="shared" si="0"/>
        <v>362</v>
      </c>
      <c r="F38" s="181">
        <v>56</v>
      </c>
      <c r="G38" s="181">
        <v>23</v>
      </c>
      <c r="H38" s="181">
        <f t="shared" si="1"/>
        <v>79</v>
      </c>
      <c r="I38" s="181">
        <v>10618</v>
      </c>
      <c r="J38" s="181">
        <v>11621</v>
      </c>
      <c r="K38" s="181">
        <f t="shared" si="2"/>
        <v>22239</v>
      </c>
    </row>
    <row r="39" spans="1:11" ht="17.25" customHeight="1">
      <c r="A39" s="347"/>
      <c r="B39" s="180" t="s">
        <v>354</v>
      </c>
      <c r="C39" s="181">
        <v>55</v>
      </c>
      <c r="D39" s="181">
        <v>59</v>
      </c>
      <c r="E39" s="181">
        <f t="shared" si="0"/>
        <v>114</v>
      </c>
      <c r="F39" s="181">
        <v>57</v>
      </c>
      <c r="G39" s="181">
        <v>49</v>
      </c>
      <c r="H39" s="181">
        <f t="shared" si="1"/>
        <v>106</v>
      </c>
      <c r="I39" s="181">
        <v>10243</v>
      </c>
      <c r="J39" s="181">
        <v>17587</v>
      </c>
      <c r="K39" s="181">
        <f t="shared" si="2"/>
        <v>27830</v>
      </c>
    </row>
    <row r="40" spans="1:11" ht="17.25" customHeight="1">
      <c r="A40" s="347"/>
      <c r="B40" s="180" t="s">
        <v>355</v>
      </c>
      <c r="C40" s="181">
        <v>765</v>
      </c>
      <c r="D40" s="181">
        <v>414</v>
      </c>
      <c r="E40" s="181">
        <f t="shared" si="0"/>
        <v>1179</v>
      </c>
      <c r="F40" s="181">
        <v>293</v>
      </c>
      <c r="G40" s="181">
        <v>236</v>
      </c>
      <c r="H40" s="181">
        <f t="shared" si="1"/>
        <v>529</v>
      </c>
      <c r="I40" s="181">
        <v>10237</v>
      </c>
      <c r="J40" s="181">
        <v>11431</v>
      </c>
      <c r="K40" s="181">
        <f t="shared" si="2"/>
        <v>21668</v>
      </c>
    </row>
    <row r="41" spans="1:11" ht="17.25" customHeight="1">
      <c r="A41" s="347"/>
      <c r="B41" s="180" t="s">
        <v>356</v>
      </c>
      <c r="C41" s="181">
        <v>98</v>
      </c>
      <c r="D41" s="181">
        <v>181</v>
      </c>
      <c r="E41" s="181">
        <f t="shared" si="0"/>
        <v>279</v>
      </c>
      <c r="F41" s="181">
        <v>111</v>
      </c>
      <c r="G41" s="181">
        <v>225</v>
      </c>
      <c r="H41" s="181">
        <f t="shared" si="1"/>
        <v>336</v>
      </c>
      <c r="I41" s="181">
        <v>6472</v>
      </c>
      <c r="J41" s="181">
        <v>19068</v>
      </c>
      <c r="K41" s="181">
        <f t="shared" si="2"/>
        <v>25540</v>
      </c>
    </row>
    <row r="42" spans="1:11" ht="17.25" customHeight="1">
      <c r="A42" s="347"/>
      <c r="B42" s="180" t="s">
        <v>357</v>
      </c>
      <c r="C42" s="181">
        <v>164</v>
      </c>
      <c r="D42" s="181">
        <v>98</v>
      </c>
      <c r="E42" s="181">
        <f t="shared" si="0"/>
        <v>262</v>
      </c>
      <c r="F42" s="181">
        <v>40</v>
      </c>
      <c r="G42" s="181">
        <v>14</v>
      </c>
      <c r="H42" s="181">
        <f t="shared" si="1"/>
        <v>54</v>
      </c>
      <c r="I42" s="181">
        <v>6392</v>
      </c>
      <c r="J42" s="181">
        <v>5905</v>
      </c>
      <c r="K42" s="181">
        <f t="shared" si="2"/>
        <v>12297</v>
      </c>
    </row>
    <row r="43" spans="1:11" ht="17.25" customHeight="1">
      <c r="A43" s="347"/>
      <c r="B43" s="180" t="s">
        <v>358</v>
      </c>
      <c r="C43" s="181">
        <v>209</v>
      </c>
      <c r="D43" s="181">
        <v>121</v>
      </c>
      <c r="E43" s="181">
        <f t="shared" si="0"/>
        <v>330</v>
      </c>
      <c r="F43" s="181">
        <v>170</v>
      </c>
      <c r="G43" s="181">
        <v>57</v>
      </c>
      <c r="H43" s="181">
        <f t="shared" si="1"/>
        <v>227</v>
      </c>
      <c r="I43" s="181">
        <v>6015</v>
      </c>
      <c r="J43" s="181">
        <v>5985</v>
      </c>
      <c r="K43" s="181">
        <f t="shared" si="2"/>
        <v>12000</v>
      </c>
    </row>
    <row r="44" spans="1:11" ht="17.25" customHeight="1">
      <c r="A44" s="347"/>
      <c r="B44" s="180" t="s">
        <v>359</v>
      </c>
      <c r="C44" s="181">
        <v>45</v>
      </c>
      <c r="D44" s="181">
        <v>75</v>
      </c>
      <c r="E44" s="181">
        <f t="shared" si="0"/>
        <v>120</v>
      </c>
      <c r="F44" s="181">
        <v>33</v>
      </c>
      <c r="G44" s="181">
        <v>51</v>
      </c>
      <c r="H44" s="181">
        <f t="shared" si="1"/>
        <v>84</v>
      </c>
      <c r="I44" s="181">
        <v>1495</v>
      </c>
      <c r="J44" s="181">
        <v>2217</v>
      </c>
      <c r="K44" s="181">
        <f t="shared" si="2"/>
        <v>3712</v>
      </c>
    </row>
    <row r="45" spans="1:11" ht="17.25" customHeight="1">
      <c r="A45" s="347"/>
      <c r="B45" s="180" t="s">
        <v>360</v>
      </c>
      <c r="C45" s="181">
        <v>17</v>
      </c>
      <c r="D45" s="181">
        <v>34</v>
      </c>
      <c r="E45" s="181">
        <f t="shared" si="0"/>
        <v>51</v>
      </c>
      <c r="F45" s="181">
        <v>6</v>
      </c>
      <c r="G45" s="181">
        <v>15</v>
      </c>
      <c r="H45" s="181">
        <f t="shared" si="1"/>
        <v>21</v>
      </c>
      <c r="I45" s="181">
        <v>396</v>
      </c>
      <c r="J45" s="181">
        <v>1089</v>
      </c>
      <c r="K45" s="181">
        <f t="shared" si="2"/>
        <v>1485</v>
      </c>
    </row>
    <row r="46" spans="1:11" ht="17.25" customHeight="1">
      <c r="A46" s="347"/>
      <c r="B46" s="180" t="s">
        <v>361</v>
      </c>
      <c r="C46" s="181">
        <v>18</v>
      </c>
      <c r="D46" s="181">
        <v>17</v>
      </c>
      <c r="E46" s="181">
        <f t="shared" si="0"/>
        <v>35</v>
      </c>
      <c r="F46" s="181">
        <v>17</v>
      </c>
      <c r="G46" s="181">
        <v>30</v>
      </c>
      <c r="H46" s="181">
        <f t="shared" si="1"/>
        <v>47</v>
      </c>
      <c r="I46" s="181">
        <v>205</v>
      </c>
      <c r="J46" s="181">
        <v>320</v>
      </c>
      <c r="K46" s="181">
        <f t="shared" si="2"/>
        <v>525</v>
      </c>
    </row>
    <row r="47" spans="1:11" ht="17.25" customHeight="1">
      <c r="A47" s="347"/>
      <c r="B47" s="180" t="s">
        <v>362</v>
      </c>
      <c r="C47" s="181">
        <v>306</v>
      </c>
      <c r="D47" s="181">
        <v>282</v>
      </c>
      <c r="E47" s="181">
        <f t="shared" si="0"/>
        <v>588</v>
      </c>
      <c r="F47" s="181">
        <v>155</v>
      </c>
      <c r="G47" s="181">
        <v>206</v>
      </c>
      <c r="H47" s="181">
        <f t="shared" si="1"/>
        <v>361</v>
      </c>
      <c r="I47" s="181">
        <v>13226</v>
      </c>
      <c r="J47" s="181">
        <v>18468</v>
      </c>
      <c r="K47" s="181">
        <f t="shared" si="2"/>
        <v>31694</v>
      </c>
    </row>
    <row r="48" spans="1:11" ht="17.25" customHeight="1">
      <c r="A48" s="182" t="s">
        <v>306</v>
      </c>
      <c r="B48" s="180"/>
      <c r="C48" s="181">
        <v>238</v>
      </c>
      <c r="D48" s="181">
        <v>166</v>
      </c>
      <c r="E48" s="181">
        <f t="shared" si="0"/>
        <v>404</v>
      </c>
      <c r="F48" s="181">
        <v>59</v>
      </c>
      <c r="G48" s="181">
        <v>26</v>
      </c>
      <c r="H48" s="181">
        <f t="shared" si="1"/>
        <v>85</v>
      </c>
      <c r="I48" s="181">
        <v>9394</v>
      </c>
      <c r="J48" s="181">
        <v>5149</v>
      </c>
      <c r="K48" s="181">
        <f t="shared" si="2"/>
        <v>14543</v>
      </c>
    </row>
    <row r="49" spans="1:11" ht="17.25" customHeight="1">
      <c r="A49" s="186" t="s">
        <v>8</v>
      </c>
      <c r="B49" s="187"/>
      <c r="C49" s="181">
        <v>400</v>
      </c>
      <c r="D49" s="181">
        <v>296</v>
      </c>
      <c r="E49" s="181">
        <f t="shared" si="0"/>
        <v>696</v>
      </c>
      <c r="F49" s="181">
        <v>126</v>
      </c>
      <c r="G49" s="181">
        <v>89</v>
      </c>
      <c r="H49" s="181">
        <f t="shared" si="1"/>
        <v>215</v>
      </c>
      <c r="I49" s="181">
        <v>16972</v>
      </c>
      <c r="J49" s="181">
        <v>9001</v>
      </c>
      <c r="K49" s="181">
        <f t="shared" si="2"/>
        <v>25973</v>
      </c>
    </row>
    <row r="50" spans="1:11" ht="17.25" customHeight="1">
      <c r="A50" s="182" t="s">
        <v>309</v>
      </c>
      <c r="B50" s="180"/>
      <c r="C50" s="181">
        <v>295</v>
      </c>
      <c r="D50" s="181">
        <v>197</v>
      </c>
      <c r="E50" s="181">
        <f t="shared" si="0"/>
        <v>492</v>
      </c>
      <c r="F50" s="181">
        <v>78</v>
      </c>
      <c r="G50" s="181">
        <v>125</v>
      </c>
      <c r="H50" s="181">
        <f t="shared" si="1"/>
        <v>203</v>
      </c>
      <c r="I50" s="181">
        <v>7522</v>
      </c>
      <c r="J50" s="181">
        <v>6068</v>
      </c>
      <c r="K50" s="181">
        <f t="shared" si="2"/>
        <v>13590</v>
      </c>
    </row>
    <row r="51" spans="1:11" ht="17.25" customHeight="1">
      <c r="A51" s="186" t="s">
        <v>363</v>
      </c>
      <c r="B51" s="187"/>
      <c r="C51" s="181">
        <v>518</v>
      </c>
      <c r="D51" s="181">
        <v>680</v>
      </c>
      <c r="E51" s="181">
        <f t="shared" si="0"/>
        <v>1198</v>
      </c>
      <c r="F51" s="181">
        <v>328</v>
      </c>
      <c r="G51" s="181">
        <v>719</v>
      </c>
      <c r="H51" s="181">
        <f t="shared" si="1"/>
        <v>1047</v>
      </c>
      <c r="I51" s="181">
        <v>37575</v>
      </c>
      <c r="J51" s="181">
        <v>49236</v>
      </c>
      <c r="K51" s="181">
        <f t="shared" si="2"/>
        <v>86811</v>
      </c>
    </row>
    <row r="52" spans="1:11" ht="17.25" customHeight="1">
      <c r="A52" s="186" t="s">
        <v>312</v>
      </c>
      <c r="B52" s="187"/>
      <c r="C52" s="181">
        <v>2325</v>
      </c>
      <c r="D52" s="181">
        <v>1398</v>
      </c>
      <c r="E52" s="181">
        <f t="shared" si="0"/>
        <v>3723</v>
      </c>
      <c r="F52" s="181">
        <v>182</v>
      </c>
      <c r="G52" s="181">
        <v>215</v>
      </c>
      <c r="H52" s="181">
        <f t="shared" si="1"/>
        <v>397</v>
      </c>
      <c r="I52" s="181">
        <v>427799</v>
      </c>
      <c r="J52" s="181">
        <v>160680</v>
      </c>
      <c r="K52" s="181">
        <f t="shared" si="2"/>
        <v>588479</v>
      </c>
    </row>
    <row r="53" spans="1:11" ht="17.25" customHeight="1">
      <c r="A53" s="182" t="s">
        <v>304</v>
      </c>
      <c r="B53" s="180"/>
      <c r="C53" s="181">
        <v>289</v>
      </c>
      <c r="D53" s="181">
        <v>155</v>
      </c>
      <c r="E53" s="181">
        <f t="shared" si="0"/>
        <v>444</v>
      </c>
      <c r="F53" s="181">
        <v>14</v>
      </c>
      <c r="G53" s="181">
        <v>50</v>
      </c>
      <c r="H53" s="181">
        <f t="shared" si="1"/>
        <v>64</v>
      </c>
      <c r="I53" s="181">
        <v>241</v>
      </c>
      <c r="J53" s="181">
        <v>258</v>
      </c>
      <c r="K53" s="181">
        <f t="shared" si="2"/>
        <v>499</v>
      </c>
    </row>
    <row r="54" spans="1:11" ht="17.25" customHeight="1">
      <c r="A54" s="347" t="s">
        <v>313</v>
      </c>
      <c r="B54" s="180" t="s">
        <v>364</v>
      </c>
      <c r="C54" s="181">
        <v>432</v>
      </c>
      <c r="D54" s="181">
        <v>140</v>
      </c>
      <c r="E54" s="181">
        <f t="shared" si="0"/>
        <v>572</v>
      </c>
      <c r="F54" s="181">
        <v>0</v>
      </c>
      <c r="G54" s="181">
        <v>0</v>
      </c>
      <c r="H54" s="181">
        <f t="shared" si="1"/>
        <v>0</v>
      </c>
      <c r="I54" s="181">
        <v>9203</v>
      </c>
      <c r="J54" s="181">
        <v>5664</v>
      </c>
      <c r="K54" s="181">
        <f t="shared" si="2"/>
        <v>14867</v>
      </c>
    </row>
    <row r="55" spans="1:11" ht="17.25" customHeight="1">
      <c r="A55" s="347"/>
      <c r="B55" s="180" t="s">
        <v>365</v>
      </c>
      <c r="C55" s="181">
        <v>52</v>
      </c>
      <c r="D55" s="181">
        <v>27</v>
      </c>
      <c r="E55" s="181">
        <f t="shared" si="0"/>
        <v>79</v>
      </c>
      <c r="F55" s="181"/>
      <c r="G55" s="181"/>
      <c r="H55" s="181">
        <f t="shared" si="1"/>
        <v>0</v>
      </c>
      <c r="I55" s="181">
        <v>2606</v>
      </c>
      <c r="J55" s="181">
        <v>2297</v>
      </c>
      <c r="K55" s="181">
        <f t="shared" si="2"/>
        <v>4903</v>
      </c>
    </row>
    <row r="56" spans="1:11" ht="17.25" customHeight="1">
      <c r="A56" s="347"/>
      <c r="B56" s="180" t="s">
        <v>366</v>
      </c>
      <c r="C56" s="181">
        <v>34</v>
      </c>
      <c r="D56" s="181">
        <v>24</v>
      </c>
      <c r="E56" s="181">
        <f t="shared" si="0"/>
        <v>58</v>
      </c>
      <c r="F56" s="181">
        <v>2</v>
      </c>
      <c r="G56" s="181">
        <v>5</v>
      </c>
      <c r="H56" s="181">
        <f t="shared" si="1"/>
        <v>7</v>
      </c>
      <c r="I56" s="181">
        <v>2551</v>
      </c>
      <c r="J56" s="181">
        <v>1546</v>
      </c>
      <c r="K56" s="181">
        <f t="shared" si="2"/>
        <v>4097</v>
      </c>
    </row>
    <row r="57" spans="1:11" ht="17.25" customHeight="1">
      <c r="A57" s="347"/>
      <c r="B57" s="180" t="s">
        <v>105</v>
      </c>
      <c r="C57" s="181">
        <v>1</v>
      </c>
      <c r="D57" s="181">
        <v>21</v>
      </c>
      <c r="E57" s="181">
        <f t="shared" si="0"/>
        <v>22</v>
      </c>
      <c r="F57" s="181">
        <v>0</v>
      </c>
      <c r="G57" s="181">
        <v>0</v>
      </c>
      <c r="H57" s="181">
        <f t="shared" si="1"/>
        <v>0</v>
      </c>
      <c r="I57" s="181">
        <v>1548</v>
      </c>
      <c r="J57" s="181">
        <v>3637</v>
      </c>
      <c r="K57" s="181">
        <f t="shared" si="2"/>
        <v>5185</v>
      </c>
    </row>
    <row r="58" spans="1:11" ht="17.25" customHeight="1">
      <c r="A58" s="347"/>
      <c r="B58" s="180" t="s">
        <v>367</v>
      </c>
      <c r="C58" s="181">
        <v>62</v>
      </c>
      <c r="D58" s="181">
        <v>43</v>
      </c>
      <c r="E58" s="181">
        <f t="shared" si="0"/>
        <v>105</v>
      </c>
      <c r="F58" s="181"/>
      <c r="G58" s="181"/>
      <c r="H58" s="181">
        <f t="shared" si="1"/>
        <v>0</v>
      </c>
      <c r="I58" s="181">
        <v>1414</v>
      </c>
      <c r="J58" s="181">
        <v>1023</v>
      </c>
      <c r="K58" s="181">
        <f t="shared" si="2"/>
        <v>2437</v>
      </c>
    </row>
    <row r="59" spans="1:11" ht="17.25" customHeight="1">
      <c r="A59" s="347"/>
      <c r="B59" s="180" t="s">
        <v>368</v>
      </c>
      <c r="C59" s="181">
        <v>5</v>
      </c>
      <c r="D59" s="181">
        <v>1</v>
      </c>
      <c r="E59" s="181">
        <f t="shared" si="0"/>
        <v>6</v>
      </c>
      <c r="F59" s="181"/>
      <c r="G59" s="181"/>
      <c r="H59" s="181">
        <f t="shared" si="1"/>
        <v>0</v>
      </c>
      <c r="I59" s="181">
        <v>1226</v>
      </c>
      <c r="J59" s="181">
        <v>396</v>
      </c>
      <c r="K59" s="181">
        <f t="shared" si="2"/>
        <v>1622</v>
      </c>
    </row>
    <row r="60" spans="1:11" ht="17.25" customHeight="1">
      <c r="A60" s="347"/>
      <c r="B60" s="180" t="s">
        <v>369</v>
      </c>
      <c r="C60" s="181">
        <v>4</v>
      </c>
      <c r="D60" s="181">
        <v>1</v>
      </c>
      <c r="E60" s="181">
        <f t="shared" si="0"/>
        <v>5</v>
      </c>
      <c r="F60" s="181"/>
      <c r="G60" s="181"/>
      <c r="H60" s="181">
        <f t="shared" si="1"/>
        <v>0</v>
      </c>
      <c r="I60" s="181">
        <v>385</v>
      </c>
      <c r="J60" s="181">
        <v>309</v>
      </c>
      <c r="K60" s="181">
        <f t="shared" si="2"/>
        <v>694</v>
      </c>
    </row>
    <row r="61" spans="1:11" ht="17.25" customHeight="1">
      <c r="A61" s="347"/>
      <c r="B61" s="180" t="s">
        <v>370</v>
      </c>
      <c r="C61" s="181">
        <v>2</v>
      </c>
      <c r="D61" s="181">
        <v>0</v>
      </c>
      <c r="E61" s="181">
        <f t="shared" si="0"/>
        <v>2</v>
      </c>
      <c r="F61" s="181"/>
      <c r="G61" s="181"/>
      <c r="H61" s="181">
        <f t="shared" si="1"/>
        <v>0</v>
      </c>
      <c r="I61" s="181">
        <v>377</v>
      </c>
      <c r="J61" s="181">
        <v>39</v>
      </c>
      <c r="K61" s="181">
        <f t="shared" si="2"/>
        <v>416</v>
      </c>
    </row>
    <row r="62" spans="1:11" ht="17.25" customHeight="1">
      <c r="A62" s="347"/>
      <c r="B62" s="180" t="s">
        <v>371</v>
      </c>
      <c r="C62" s="181">
        <v>15</v>
      </c>
      <c r="D62" s="181">
        <v>0</v>
      </c>
      <c r="E62" s="181">
        <f t="shared" si="0"/>
        <v>15</v>
      </c>
      <c r="F62" s="181"/>
      <c r="G62" s="181"/>
      <c r="H62" s="181">
        <f t="shared" si="1"/>
        <v>0</v>
      </c>
      <c r="I62" s="181">
        <v>344</v>
      </c>
      <c r="J62" s="181">
        <v>95</v>
      </c>
      <c r="K62" s="181">
        <f t="shared" si="2"/>
        <v>439</v>
      </c>
    </row>
    <row r="63" spans="1:11" ht="17.25" customHeight="1">
      <c r="A63" s="347"/>
      <c r="B63" s="180" t="s">
        <v>372</v>
      </c>
      <c r="C63" s="181">
        <v>1</v>
      </c>
      <c r="D63" s="181">
        <v>2</v>
      </c>
      <c r="E63" s="181">
        <f t="shared" si="0"/>
        <v>3</v>
      </c>
      <c r="F63" s="181"/>
      <c r="G63" s="181"/>
      <c r="H63" s="181">
        <f t="shared" si="1"/>
        <v>0</v>
      </c>
      <c r="I63" s="181">
        <v>309</v>
      </c>
      <c r="J63" s="181">
        <v>395</v>
      </c>
      <c r="K63" s="181">
        <f t="shared" si="2"/>
        <v>704</v>
      </c>
    </row>
    <row r="64" spans="1:11" ht="17.25" customHeight="1">
      <c r="A64" s="347"/>
      <c r="B64" s="180" t="s">
        <v>373</v>
      </c>
      <c r="C64" s="181">
        <v>1</v>
      </c>
      <c r="D64" s="181">
        <v>0</v>
      </c>
      <c r="E64" s="181">
        <f t="shared" si="0"/>
        <v>1</v>
      </c>
      <c r="F64" s="181"/>
      <c r="G64" s="181"/>
      <c r="H64" s="181">
        <f t="shared" si="1"/>
        <v>0</v>
      </c>
      <c r="I64" s="181">
        <v>301</v>
      </c>
      <c r="J64" s="181">
        <v>149</v>
      </c>
      <c r="K64" s="181">
        <f t="shared" si="2"/>
        <v>450</v>
      </c>
    </row>
    <row r="65" spans="1:11" ht="17.25" customHeight="1">
      <c r="A65" s="347"/>
      <c r="B65" s="180" t="s">
        <v>374</v>
      </c>
      <c r="C65" s="181">
        <v>2</v>
      </c>
      <c r="D65" s="181">
        <v>2</v>
      </c>
      <c r="E65" s="181">
        <f t="shared" si="0"/>
        <v>4</v>
      </c>
      <c r="F65" s="181"/>
      <c r="G65" s="181"/>
      <c r="H65" s="181">
        <f t="shared" si="1"/>
        <v>0</v>
      </c>
      <c r="I65" s="181">
        <v>201</v>
      </c>
      <c r="J65" s="181">
        <v>186</v>
      </c>
      <c r="K65" s="181">
        <f t="shared" si="2"/>
        <v>387</v>
      </c>
    </row>
    <row r="66" spans="1:11" ht="17.25" customHeight="1">
      <c r="A66" s="347"/>
      <c r="B66" s="180" t="s">
        <v>375</v>
      </c>
      <c r="C66" s="181">
        <v>0</v>
      </c>
      <c r="D66" s="181">
        <v>1</v>
      </c>
      <c r="E66" s="181">
        <f t="shared" si="0"/>
        <v>1</v>
      </c>
      <c r="F66" s="181"/>
      <c r="G66" s="181"/>
      <c r="H66" s="181">
        <f t="shared" si="1"/>
        <v>0</v>
      </c>
      <c r="I66" s="181">
        <v>175</v>
      </c>
      <c r="J66" s="181">
        <v>314</v>
      </c>
      <c r="K66" s="181">
        <f t="shared" si="2"/>
        <v>489</v>
      </c>
    </row>
    <row r="67" spans="1:11" ht="17.25" customHeight="1">
      <c r="A67" s="347"/>
      <c r="B67" s="180" t="s">
        <v>376</v>
      </c>
      <c r="C67" s="181">
        <v>16</v>
      </c>
      <c r="D67" s="181">
        <v>0</v>
      </c>
      <c r="E67" s="181">
        <f t="shared" si="0"/>
        <v>16</v>
      </c>
      <c r="F67" s="181"/>
      <c r="G67" s="181"/>
      <c r="H67" s="181">
        <f t="shared" si="1"/>
        <v>0</v>
      </c>
      <c r="I67" s="181">
        <v>94</v>
      </c>
      <c r="J67" s="181">
        <v>3</v>
      </c>
      <c r="K67" s="181">
        <f t="shared" si="2"/>
        <v>97</v>
      </c>
    </row>
    <row r="68" spans="1:11" ht="17.25" customHeight="1">
      <c r="A68" s="347"/>
      <c r="B68" s="180" t="s">
        <v>377</v>
      </c>
      <c r="C68" s="181"/>
      <c r="D68" s="181"/>
      <c r="E68" s="181">
        <f>C68+D68</f>
        <v>0</v>
      </c>
      <c r="F68" s="181"/>
      <c r="G68" s="181"/>
      <c r="H68" s="181">
        <f>F68+G68</f>
        <v>0</v>
      </c>
      <c r="I68" s="181">
        <v>71</v>
      </c>
      <c r="J68" s="181">
        <v>28</v>
      </c>
      <c r="K68" s="181">
        <f>I68+J68</f>
        <v>99</v>
      </c>
    </row>
    <row r="69" spans="1:11" ht="17.25" customHeight="1">
      <c r="A69" s="347"/>
      <c r="B69" s="180" t="s">
        <v>378</v>
      </c>
      <c r="C69" s="181"/>
      <c r="D69" s="181"/>
      <c r="E69" s="181">
        <f t="shared" ref="E69:E101" si="3">C69+D69</f>
        <v>0</v>
      </c>
      <c r="F69" s="181"/>
      <c r="G69" s="181"/>
      <c r="H69" s="181">
        <f t="shared" ref="H69:H101" si="4">F69+G69</f>
        <v>0</v>
      </c>
      <c r="I69" s="181">
        <v>63</v>
      </c>
      <c r="J69" s="181">
        <v>68</v>
      </c>
      <c r="K69" s="181">
        <f t="shared" ref="K69:K101" si="5">I69+J69</f>
        <v>131</v>
      </c>
    </row>
    <row r="70" spans="1:11" ht="17.25" customHeight="1">
      <c r="A70" s="347"/>
      <c r="B70" s="180" t="s">
        <v>379</v>
      </c>
      <c r="C70" s="181">
        <v>504</v>
      </c>
      <c r="D70" s="181">
        <v>388</v>
      </c>
      <c r="E70" s="181">
        <f t="shared" si="3"/>
        <v>892</v>
      </c>
      <c r="F70" s="181">
        <v>162</v>
      </c>
      <c r="G70" s="181">
        <v>111</v>
      </c>
      <c r="H70" s="181">
        <f t="shared" si="4"/>
        <v>273</v>
      </c>
      <c r="I70" s="181">
        <v>10274</v>
      </c>
      <c r="J70" s="181">
        <v>7044</v>
      </c>
      <c r="K70" s="181">
        <f t="shared" si="5"/>
        <v>17318</v>
      </c>
    </row>
    <row r="71" spans="1:11" ht="17.25" customHeight="1">
      <c r="A71" s="182" t="s">
        <v>308</v>
      </c>
      <c r="B71" s="180"/>
      <c r="C71" s="181">
        <v>354</v>
      </c>
      <c r="D71" s="181">
        <v>72</v>
      </c>
      <c r="E71" s="181">
        <f t="shared" si="3"/>
        <v>426</v>
      </c>
      <c r="F71" s="181">
        <v>78</v>
      </c>
      <c r="G71" s="181">
        <v>63</v>
      </c>
      <c r="H71" s="181">
        <f t="shared" si="4"/>
        <v>141</v>
      </c>
      <c r="I71" s="181">
        <v>4351</v>
      </c>
      <c r="J71" s="181">
        <v>2888</v>
      </c>
      <c r="K71" s="181">
        <f t="shared" si="5"/>
        <v>7239</v>
      </c>
    </row>
    <row r="72" spans="1:11" ht="17.25" customHeight="1">
      <c r="A72" s="182" t="s">
        <v>380</v>
      </c>
      <c r="B72" s="180"/>
      <c r="C72" s="181">
        <v>538</v>
      </c>
      <c r="D72" s="181">
        <v>161</v>
      </c>
      <c r="E72" s="181">
        <f t="shared" si="3"/>
        <v>699</v>
      </c>
      <c r="F72" s="181">
        <v>396</v>
      </c>
      <c r="G72" s="181">
        <v>130</v>
      </c>
      <c r="H72" s="181">
        <f t="shared" si="4"/>
        <v>526</v>
      </c>
      <c r="I72" s="181">
        <v>3199</v>
      </c>
      <c r="J72" s="181">
        <v>1314</v>
      </c>
      <c r="K72" s="181">
        <f t="shared" si="5"/>
        <v>4513</v>
      </c>
    </row>
    <row r="73" spans="1:11" ht="17.25" customHeight="1">
      <c r="A73" s="182" t="s">
        <v>381</v>
      </c>
      <c r="B73" s="180"/>
      <c r="C73" s="181">
        <v>192</v>
      </c>
      <c r="D73" s="181">
        <v>69</v>
      </c>
      <c r="E73" s="181">
        <f t="shared" si="3"/>
        <v>261</v>
      </c>
      <c r="F73" s="181">
        <v>63</v>
      </c>
      <c r="G73" s="181">
        <v>35</v>
      </c>
      <c r="H73" s="181">
        <f t="shared" si="4"/>
        <v>98</v>
      </c>
      <c r="I73" s="181">
        <v>1117</v>
      </c>
      <c r="J73" s="181">
        <v>532</v>
      </c>
      <c r="K73" s="181">
        <f t="shared" si="5"/>
        <v>1649</v>
      </c>
    </row>
    <row r="74" spans="1:11" ht="17.25" customHeight="1">
      <c r="A74" s="347" t="s">
        <v>315</v>
      </c>
      <c r="B74" s="180" t="s">
        <v>382</v>
      </c>
      <c r="C74" s="181">
        <v>1441</v>
      </c>
      <c r="D74" s="181">
        <v>915</v>
      </c>
      <c r="E74" s="181">
        <f t="shared" si="3"/>
        <v>2356</v>
      </c>
      <c r="F74" s="181">
        <v>329</v>
      </c>
      <c r="G74" s="181">
        <v>431</v>
      </c>
      <c r="H74" s="181">
        <f t="shared" si="4"/>
        <v>760</v>
      </c>
      <c r="I74" s="181">
        <v>32498</v>
      </c>
      <c r="J74" s="181">
        <v>34819</v>
      </c>
      <c r="K74" s="181">
        <f t="shared" si="5"/>
        <v>67317</v>
      </c>
    </row>
    <row r="75" spans="1:11" ht="17.25" customHeight="1">
      <c r="A75" s="347"/>
      <c r="B75" s="180" t="s">
        <v>383</v>
      </c>
      <c r="C75" s="181">
        <v>3308</v>
      </c>
      <c r="D75" s="181">
        <v>1941</v>
      </c>
      <c r="E75" s="181">
        <f t="shared" si="3"/>
        <v>5249</v>
      </c>
      <c r="F75" s="181">
        <v>636</v>
      </c>
      <c r="G75" s="181">
        <v>491</v>
      </c>
      <c r="H75" s="181">
        <f t="shared" si="4"/>
        <v>1127</v>
      </c>
      <c r="I75" s="181">
        <v>33616</v>
      </c>
      <c r="J75" s="181">
        <v>26726</v>
      </c>
      <c r="K75" s="181">
        <f t="shared" si="5"/>
        <v>60342</v>
      </c>
    </row>
    <row r="76" spans="1:11" ht="17.25" customHeight="1">
      <c r="A76" s="347"/>
      <c r="B76" s="180" t="s">
        <v>384</v>
      </c>
      <c r="C76" s="181">
        <v>2118</v>
      </c>
      <c r="D76" s="181">
        <v>889</v>
      </c>
      <c r="E76" s="181">
        <f t="shared" si="3"/>
        <v>3007</v>
      </c>
      <c r="F76" s="181">
        <v>331</v>
      </c>
      <c r="G76" s="181">
        <v>299</v>
      </c>
      <c r="H76" s="181">
        <f t="shared" si="4"/>
        <v>630</v>
      </c>
      <c r="I76" s="181">
        <v>15447</v>
      </c>
      <c r="J76" s="181">
        <v>13401</v>
      </c>
      <c r="K76" s="181">
        <f t="shared" si="5"/>
        <v>28848</v>
      </c>
    </row>
    <row r="77" spans="1:11" ht="17.25" customHeight="1">
      <c r="A77" s="347"/>
      <c r="B77" s="180" t="s">
        <v>385</v>
      </c>
      <c r="C77" s="181">
        <v>575</v>
      </c>
      <c r="D77" s="181">
        <v>625</v>
      </c>
      <c r="E77" s="181">
        <f t="shared" si="3"/>
        <v>1200</v>
      </c>
      <c r="F77" s="181">
        <v>197</v>
      </c>
      <c r="G77" s="181">
        <v>213</v>
      </c>
      <c r="H77" s="181">
        <f t="shared" si="4"/>
        <v>410</v>
      </c>
      <c r="I77" s="181">
        <v>8435</v>
      </c>
      <c r="J77" s="181">
        <v>11332</v>
      </c>
      <c r="K77" s="181">
        <f t="shared" si="5"/>
        <v>19767</v>
      </c>
    </row>
    <row r="78" spans="1:11" ht="17.25" customHeight="1">
      <c r="A78" s="347"/>
      <c r="B78" s="180" t="s">
        <v>386</v>
      </c>
      <c r="C78" s="181">
        <v>691</v>
      </c>
      <c r="D78" s="181">
        <v>825</v>
      </c>
      <c r="E78" s="181">
        <f t="shared" si="3"/>
        <v>1516</v>
      </c>
      <c r="F78" s="181">
        <v>132</v>
      </c>
      <c r="G78" s="181">
        <v>184</v>
      </c>
      <c r="H78" s="181">
        <f t="shared" si="4"/>
        <v>316</v>
      </c>
      <c r="I78" s="181">
        <v>6770</v>
      </c>
      <c r="J78" s="181">
        <v>11833</v>
      </c>
      <c r="K78" s="181">
        <f t="shared" si="5"/>
        <v>18603</v>
      </c>
    </row>
    <row r="79" spans="1:11" ht="17.25" customHeight="1">
      <c r="A79" s="347"/>
      <c r="B79" s="180" t="s">
        <v>387</v>
      </c>
      <c r="C79" s="181">
        <v>588</v>
      </c>
      <c r="D79" s="181">
        <v>495</v>
      </c>
      <c r="E79" s="181">
        <f t="shared" si="3"/>
        <v>1083</v>
      </c>
      <c r="F79" s="181">
        <v>97</v>
      </c>
      <c r="G79" s="181">
        <v>205</v>
      </c>
      <c r="H79" s="181">
        <f t="shared" si="4"/>
        <v>302</v>
      </c>
      <c r="I79" s="181">
        <v>6623</v>
      </c>
      <c r="J79" s="181">
        <v>9167</v>
      </c>
      <c r="K79" s="181">
        <f t="shared" si="5"/>
        <v>15790</v>
      </c>
    </row>
    <row r="80" spans="1:11" ht="17.25" customHeight="1">
      <c r="A80" s="347"/>
      <c r="B80" s="180" t="s">
        <v>388</v>
      </c>
      <c r="C80" s="181">
        <v>242</v>
      </c>
      <c r="D80" s="181">
        <v>257</v>
      </c>
      <c r="E80" s="181">
        <f t="shared" si="3"/>
        <v>499</v>
      </c>
      <c r="F80" s="181">
        <v>51</v>
      </c>
      <c r="G80" s="181">
        <v>134</v>
      </c>
      <c r="H80" s="181">
        <f t="shared" si="4"/>
        <v>185</v>
      </c>
      <c r="I80" s="181">
        <v>4019</v>
      </c>
      <c r="J80" s="181">
        <v>6295</v>
      </c>
      <c r="K80" s="181">
        <f t="shared" si="5"/>
        <v>10314</v>
      </c>
    </row>
    <row r="81" spans="1:11" ht="17.25" customHeight="1">
      <c r="A81" s="347"/>
      <c r="B81" s="180" t="s">
        <v>389</v>
      </c>
      <c r="C81" s="181">
        <v>511</v>
      </c>
      <c r="D81" s="181">
        <v>379</v>
      </c>
      <c r="E81" s="181">
        <f t="shared" si="3"/>
        <v>890</v>
      </c>
      <c r="F81" s="181">
        <v>160</v>
      </c>
      <c r="G81" s="181">
        <v>171</v>
      </c>
      <c r="H81" s="181">
        <f t="shared" si="4"/>
        <v>331</v>
      </c>
      <c r="I81" s="181">
        <v>3197</v>
      </c>
      <c r="J81" s="181">
        <v>3034</v>
      </c>
      <c r="K81" s="181">
        <f t="shared" si="5"/>
        <v>6231</v>
      </c>
    </row>
    <row r="82" spans="1:11" ht="17.25" customHeight="1">
      <c r="A82" s="347"/>
      <c r="B82" s="180" t="s">
        <v>390</v>
      </c>
      <c r="C82" s="181">
        <v>399</v>
      </c>
      <c r="D82" s="181">
        <v>250</v>
      </c>
      <c r="E82" s="181">
        <f t="shared" si="3"/>
        <v>649</v>
      </c>
      <c r="F82" s="181">
        <v>175</v>
      </c>
      <c r="G82" s="181">
        <v>162</v>
      </c>
      <c r="H82" s="181">
        <f t="shared" si="4"/>
        <v>337</v>
      </c>
      <c r="I82" s="181">
        <v>3108</v>
      </c>
      <c r="J82" s="181">
        <v>3763</v>
      </c>
      <c r="K82" s="181">
        <f t="shared" si="5"/>
        <v>6871</v>
      </c>
    </row>
    <row r="83" spans="1:11" ht="17.25" customHeight="1">
      <c r="A83" s="347"/>
      <c r="B83" s="180" t="s">
        <v>391</v>
      </c>
      <c r="C83" s="181">
        <v>237</v>
      </c>
      <c r="D83" s="181">
        <v>138</v>
      </c>
      <c r="E83" s="181">
        <f t="shared" si="3"/>
        <v>375</v>
      </c>
      <c r="F83" s="181">
        <v>68</v>
      </c>
      <c r="G83" s="181">
        <v>73</v>
      </c>
      <c r="H83" s="181">
        <f t="shared" si="4"/>
        <v>141</v>
      </c>
      <c r="I83" s="181">
        <v>2434</v>
      </c>
      <c r="J83" s="181">
        <v>2600</v>
      </c>
      <c r="K83" s="181">
        <f t="shared" si="5"/>
        <v>5034</v>
      </c>
    </row>
    <row r="84" spans="1:11" ht="17.25" customHeight="1">
      <c r="A84" s="347"/>
      <c r="B84" s="180" t="s">
        <v>392</v>
      </c>
      <c r="C84" s="181">
        <v>377</v>
      </c>
      <c r="D84" s="181">
        <v>294</v>
      </c>
      <c r="E84" s="181">
        <f t="shared" si="3"/>
        <v>671</v>
      </c>
      <c r="F84" s="181">
        <v>61</v>
      </c>
      <c r="G84" s="181">
        <v>137</v>
      </c>
      <c r="H84" s="181">
        <f t="shared" si="4"/>
        <v>198</v>
      </c>
      <c r="I84" s="181">
        <v>2398</v>
      </c>
      <c r="J84" s="181">
        <v>9577</v>
      </c>
      <c r="K84" s="181">
        <f t="shared" si="5"/>
        <v>11975</v>
      </c>
    </row>
    <row r="85" spans="1:11" ht="17.25" customHeight="1">
      <c r="A85" s="347"/>
      <c r="B85" s="180" t="s">
        <v>393</v>
      </c>
      <c r="C85" s="181">
        <v>150</v>
      </c>
      <c r="D85" s="181">
        <v>86</v>
      </c>
      <c r="E85" s="181">
        <f t="shared" si="3"/>
        <v>236</v>
      </c>
      <c r="F85" s="181">
        <v>13</v>
      </c>
      <c r="G85" s="181">
        <v>16</v>
      </c>
      <c r="H85" s="181">
        <f t="shared" si="4"/>
        <v>29</v>
      </c>
      <c r="I85" s="181">
        <v>2263</v>
      </c>
      <c r="J85" s="181">
        <v>1777</v>
      </c>
      <c r="K85" s="181">
        <f t="shared" si="5"/>
        <v>4040</v>
      </c>
    </row>
    <row r="86" spans="1:11" ht="17.25" customHeight="1">
      <c r="A86" s="347"/>
      <c r="B86" s="180" t="s">
        <v>394</v>
      </c>
      <c r="C86" s="181">
        <v>308</v>
      </c>
      <c r="D86" s="181">
        <v>137</v>
      </c>
      <c r="E86" s="181">
        <f t="shared" si="3"/>
        <v>445</v>
      </c>
      <c r="F86" s="181">
        <v>50</v>
      </c>
      <c r="G86" s="181">
        <v>22</v>
      </c>
      <c r="H86" s="181">
        <f t="shared" si="4"/>
        <v>72</v>
      </c>
      <c r="I86" s="181">
        <v>2057</v>
      </c>
      <c r="J86" s="181">
        <v>862</v>
      </c>
      <c r="K86" s="181">
        <f t="shared" si="5"/>
        <v>2919</v>
      </c>
    </row>
    <row r="87" spans="1:11" ht="17.25" customHeight="1">
      <c r="A87" s="347"/>
      <c r="B87" s="180" t="s">
        <v>395</v>
      </c>
      <c r="C87" s="181">
        <v>323</v>
      </c>
      <c r="D87" s="181">
        <v>366</v>
      </c>
      <c r="E87" s="181">
        <f t="shared" si="3"/>
        <v>689</v>
      </c>
      <c r="F87" s="181">
        <v>37</v>
      </c>
      <c r="G87" s="181">
        <v>64</v>
      </c>
      <c r="H87" s="181">
        <f t="shared" si="4"/>
        <v>101</v>
      </c>
      <c r="I87" s="181">
        <v>1826</v>
      </c>
      <c r="J87" s="181">
        <v>2915</v>
      </c>
      <c r="K87" s="181">
        <f t="shared" si="5"/>
        <v>4741</v>
      </c>
    </row>
    <row r="88" spans="1:11" ht="17.25" customHeight="1">
      <c r="A88" s="347"/>
      <c r="B88" s="180" t="s">
        <v>396</v>
      </c>
      <c r="C88" s="181">
        <v>41</v>
      </c>
      <c r="D88" s="181">
        <v>31</v>
      </c>
      <c r="E88" s="181">
        <f t="shared" si="3"/>
        <v>72</v>
      </c>
      <c r="F88" s="181">
        <v>0</v>
      </c>
      <c r="G88" s="181">
        <v>0</v>
      </c>
      <c r="H88" s="181">
        <f t="shared" si="4"/>
        <v>0</v>
      </c>
      <c r="I88" s="181">
        <v>466</v>
      </c>
      <c r="J88" s="181">
        <v>188</v>
      </c>
      <c r="K88" s="181">
        <f t="shared" si="5"/>
        <v>654</v>
      </c>
    </row>
    <row r="89" spans="1:11" ht="17.25" customHeight="1">
      <c r="A89" s="347"/>
      <c r="B89" s="180" t="s">
        <v>397</v>
      </c>
      <c r="C89" s="181">
        <v>95</v>
      </c>
      <c r="D89" s="181">
        <v>163</v>
      </c>
      <c r="E89" s="181">
        <f t="shared" si="3"/>
        <v>258</v>
      </c>
      <c r="F89" s="181">
        <v>1</v>
      </c>
      <c r="G89" s="181">
        <v>0</v>
      </c>
      <c r="H89" s="181">
        <f t="shared" si="4"/>
        <v>1</v>
      </c>
      <c r="I89" s="181">
        <v>220</v>
      </c>
      <c r="J89" s="181">
        <v>376</v>
      </c>
      <c r="K89" s="181">
        <f t="shared" si="5"/>
        <v>596</v>
      </c>
    </row>
    <row r="90" spans="1:11" ht="17.25" customHeight="1">
      <c r="A90" s="347"/>
      <c r="B90" s="180" t="s">
        <v>398</v>
      </c>
      <c r="C90" s="181">
        <v>2297</v>
      </c>
      <c r="D90" s="181">
        <v>1284</v>
      </c>
      <c r="E90" s="181">
        <f t="shared" si="3"/>
        <v>3581</v>
      </c>
      <c r="F90" s="181">
        <v>285</v>
      </c>
      <c r="G90" s="181">
        <v>263</v>
      </c>
      <c r="H90" s="181">
        <f t="shared" si="4"/>
        <v>548</v>
      </c>
      <c r="I90" s="181">
        <v>20230</v>
      </c>
      <c r="J90" s="181">
        <v>19164</v>
      </c>
      <c r="K90" s="181">
        <f t="shared" si="5"/>
        <v>39394</v>
      </c>
    </row>
    <row r="91" spans="1:11" ht="17.25" customHeight="1">
      <c r="A91" s="347" t="s">
        <v>399</v>
      </c>
      <c r="B91" s="180" t="s">
        <v>400</v>
      </c>
      <c r="C91" s="181">
        <v>1056</v>
      </c>
      <c r="D91" s="181">
        <v>653</v>
      </c>
      <c r="E91" s="181">
        <f t="shared" si="3"/>
        <v>1709</v>
      </c>
      <c r="F91" s="181">
        <v>540</v>
      </c>
      <c r="G91" s="181">
        <v>447</v>
      </c>
      <c r="H91" s="181">
        <f t="shared" si="4"/>
        <v>987</v>
      </c>
      <c r="I91" s="181">
        <v>48484</v>
      </c>
      <c r="J91" s="181">
        <v>43851</v>
      </c>
      <c r="K91" s="181">
        <f t="shared" si="5"/>
        <v>92335</v>
      </c>
    </row>
    <row r="92" spans="1:11" ht="17.25" customHeight="1">
      <c r="A92" s="347"/>
      <c r="B92" s="180" t="s">
        <v>401</v>
      </c>
      <c r="C92" s="181">
        <v>765</v>
      </c>
      <c r="D92" s="181">
        <v>414</v>
      </c>
      <c r="E92" s="181">
        <f t="shared" si="3"/>
        <v>1179</v>
      </c>
      <c r="F92" s="181">
        <v>377</v>
      </c>
      <c r="G92" s="181">
        <v>309</v>
      </c>
      <c r="H92" s="181">
        <f t="shared" si="4"/>
        <v>686</v>
      </c>
      <c r="I92" s="181">
        <v>34102</v>
      </c>
      <c r="J92" s="181">
        <v>27183</v>
      </c>
      <c r="K92" s="181">
        <f t="shared" si="5"/>
        <v>61285</v>
      </c>
    </row>
    <row r="93" spans="1:11" ht="17.25" customHeight="1">
      <c r="A93" s="347"/>
      <c r="B93" s="180" t="s">
        <v>402</v>
      </c>
      <c r="C93" s="181">
        <v>1128</v>
      </c>
      <c r="D93" s="181">
        <v>934</v>
      </c>
      <c r="E93" s="181">
        <f t="shared" si="3"/>
        <v>2062</v>
      </c>
      <c r="F93" s="181">
        <v>646</v>
      </c>
      <c r="G93" s="181">
        <v>495</v>
      </c>
      <c r="H93" s="181">
        <f t="shared" si="4"/>
        <v>1141</v>
      </c>
      <c r="I93" s="181">
        <v>28717</v>
      </c>
      <c r="J93" s="181">
        <v>29236</v>
      </c>
      <c r="K93" s="181">
        <f t="shared" si="5"/>
        <v>57953</v>
      </c>
    </row>
    <row r="94" spans="1:11" ht="17.25" customHeight="1">
      <c r="A94" s="347"/>
      <c r="B94" s="180" t="s">
        <v>403</v>
      </c>
      <c r="C94" s="181">
        <v>621</v>
      </c>
      <c r="D94" s="181">
        <v>570</v>
      </c>
      <c r="E94" s="181">
        <f t="shared" si="3"/>
        <v>1191</v>
      </c>
      <c r="F94" s="181">
        <v>353</v>
      </c>
      <c r="G94" s="181">
        <v>372</v>
      </c>
      <c r="H94" s="181">
        <f t="shared" si="4"/>
        <v>725</v>
      </c>
      <c r="I94" s="181">
        <v>22640</v>
      </c>
      <c r="J94" s="181">
        <v>29527</v>
      </c>
      <c r="K94" s="181">
        <f t="shared" si="5"/>
        <v>52167</v>
      </c>
    </row>
    <row r="95" spans="1:11" ht="17.25" customHeight="1">
      <c r="A95" s="347"/>
      <c r="B95" s="180" t="s">
        <v>404</v>
      </c>
      <c r="C95" s="181">
        <v>486</v>
      </c>
      <c r="D95" s="181">
        <v>455</v>
      </c>
      <c r="E95" s="181">
        <f t="shared" si="3"/>
        <v>941</v>
      </c>
      <c r="F95" s="181">
        <v>86</v>
      </c>
      <c r="G95" s="181">
        <v>77</v>
      </c>
      <c r="H95" s="181">
        <f t="shared" si="4"/>
        <v>163</v>
      </c>
      <c r="I95" s="181">
        <v>11155</v>
      </c>
      <c r="J95" s="181">
        <v>7672</v>
      </c>
      <c r="K95" s="181">
        <f t="shared" si="5"/>
        <v>18827</v>
      </c>
    </row>
    <row r="96" spans="1:11" ht="17.25" customHeight="1">
      <c r="A96" s="347"/>
      <c r="B96" s="180" t="s">
        <v>405</v>
      </c>
      <c r="C96" s="181">
        <v>117</v>
      </c>
      <c r="D96" s="181">
        <v>59</v>
      </c>
      <c r="E96" s="181">
        <f t="shared" si="3"/>
        <v>176</v>
      </c>
      <c r="F96" s="181">
        <v>48</v>
      </c>
      <c r="G96" s="181">
        <v>64</v>
      </c>
      <c r="H96" s="181">
        <f t="shared" si="4"/>
        <v>112</v>
      </c>
      <c r="I96" s="181">
        <v>9963</v>
      </c>
      <c r="J96" s="181">
        <v>5396</v>
      </c>
      <c r="K96" s="181">
        <f t="shared" si="5"/>
        <v>15359</v>
      </c>
    </row>
    <row r="97" spans="1:11" ht="17.25" customHeight="1">
      <c r="A97" s="347"/>
      <c r="B97" s="180" t="s">
        <v>406</v>
      </c>
      <c r="C97" s="181">
        <v>241</v>
      </c>
      <c r="D97" s="181">
        <v>471</v>
      </c>
      <c r="E97" s="181">
        <f t="shared" si="3"/>
        <v>712</v>
      </c>
      <c r="F97" s="181">
        <v>64</v>
      </c>
      <c r="G97" s="181">
        <v>168</v>
      </c>
      <c r="H97" s="181">
        <f t="shared" si="4"/>
        <v>232</v>
      </c>
      <c r="I97" s="181">
        <v>4763</v>
      </c>
      <c r="J97" s="181">
        <v>8341</v>
      </c>
      <c r="K97" s="181">
        <f t="shared" si="5"/>
        <v>13104</v>
      </c>
    </row>
    <row r="98" spans="1:11" ht="17.25" customHeight="1">
      <c r="A98" s="347"/>
      <c r="B98" s="180" t="s">
        <v>407</v>
      </c>
      <c r="C98" s="181">
        <v>368</v>
      </c>
      <c r="D98" s="181">
        <v>272</v>
      </c>
      <c r="E98" s="181">
        <f t="shared" si="3"/>
        <v>640</v>
      </c>
      <c r="F98" s="181">
        <v>95</v>
      </c>
      <c r="G98" s="181">
        <v>161</v>
      </c>
      <c r="H98" s="181">
        <f t="shared" si="4"/>
        <v>256</v>
      </c>
      <c r="I98" s="181">
        <v>3390</v>
      </c>
      <c r="J98" s="181">
        <v>2427</v>
      </c>
      <c r="K98" s="181">
        <f t="shared" si="5"/>
        <v>5817</v>
      </c>
    </row>
    <row r="99" spans="1:11" ht="17.25" customHeight="1">
      <c r="A99" s="347"/>
      <c r="B99" s="180" t="s">
        <v>408</v>
      </c>
      <c r="C99" s="181">
        <v>157</v>
      </c>
      <c r="D99" s="181">
        <v>71</v>
      </c>
      <c r="E99" s="181">
        <f t="shared" si="3"/>
        <v>228</v>
      </c>
      <c r="F99" s="181">
        <v>26</v>
      </c>
      <c r="G99" s="181">
        <v>10</v>
      </c>
      <c r="H99" s="181">
        <f t="shared" si="4"/>
        <v>36</v>
      </c>
      <c r="I99" s="181">
        <v>592</v>
      </c>
      <c r="J99" s="181">
        <v>561</v>
      </c>
      <c r="K99" s="181">
        <f t="shared" si="5"/>
        <v>1153</v>
      </c>
    </row>
    <row r="100" spans="1:11" ht="17.25" customHeight="1">
      <c r="A100" s="347"/>
      <c r="B100" s="180" t="s">
        <v>409</v>
      </c>
      <c r="C100" s="181">
        <v>3254</v>
      </c>
      <c r="D100" s="181">
        <v>3185</v>
      </c>
      <c r="E100" s="181">
        <f t="shared" si="3"/>
        <v>6439</v>
      </c>
      <c r="F100" s="181">
        <v>3204</v>
      </c>
      <c r="G100" s="181">
        <v>2817</v>
      </c>
      <c r="H100" s="181">
        <f t="shared" si="4"/>
        <v>6021</v>
      </c>
      <c r="I100" s="181">
        <v>146832</v>
      </c>
      <c r="J100" s="181">
        <v>152431</v>
      </c>
      <c r="K100" s="181">
        <f t="shared" si="5"/>
        <v>299263</v>
      </c>
    </row>
    <row r="101" spans="1:11" ht="17.25" customHeight="1">
      <c r="A101" s="182" t="s">
        <v>410</v>
      </c>
      <c r="B101" s="180"/>
      <c r="C101" s="181">
        <v>15</v>
      </c>
      <c r="D101" s="181">
        <v>89</v>
      </c>
      <c r="E101" s="181">
        <f t="shared" si="3"/>
        <v>104</v>
      </c>
      <c r="F101" s="181">
        <v>21</v>
      </c>
      <c r="G101" s="181">
        <v>83</v>
      </c>
      <c r="H101" s="181">
        <f t="shared" si="4"/>
        <v>104</v>
      </c>
      <c r="I101" s="181">
        <v>174</v>
      </c>
      <c r="J101" s="181">
        <v>2619</v>
      </c>
      <c r="K101" s="181">
        <f t="shared" si="5"/>
        <v>2793</v>
      </c>
    </row>
  </sheetData>
  <mergeCells count="14">
    <mergeCell ref="A91:A100"/>
    <mergeCell ref="A1:K1"/>
    <mergeCell ref="A14:A26"/>
    <mergeCell ref="A28:A32"/>
    <mergeCell ref="A34:A36"/>
    <mergeCell ref="A37:A47"/>
    <mergeCell ref="A54:A70"/>
    <mergeCell ref="A74:A90"/>
    <mergeCell ref="A2:B3"/>
    <mergeCell ref="C2:E2"/>
    <mergeCell ref="F2:H2"/>
    <mergeCell ref="I2:K2"/>
    <mergeCell ref="A4:A9"/>
    <mergeCell ref="A11:B11"/>
  </mergeCells>
  <pageMargins left="0.7" right="0.33" top="0.46" bottom="0.39" header="0.3" footer="0.21"/>
  <pageSetup paperSize="9" scale="85" firstPageNumber="38" orientation="portrait" useFirstPageNumber="1" horizontalDpi="200" r:id="rId1"/>
  <headerFooter>
    <oddFooter>&amp;L&amp;"Arial,Italic"&amp;9AISHE 2010-11&amp;RT-&amp;P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SheetLayoutView="100" workbookViewId="0">
      <pane xSplit="2" ySplit="3" topLeftCell="C28" activePane="bottomRight" state="frozen"/>
      <selection activeCell="I28" sqref="I28"/>
      <selection pane="topRight" activeCell="I28" sqref="I28"/>
      <selection pane="bottomLeft" activeCell="I28" sqref="I28"/>
      <selection pane="bottomRight" activeCell="C40" sqref="C40:N40"/>
    </sheetView>
  </sheetViews>
  <sheetFormatPr defaultRowHeight="15"/>
  <cols>
    <col min="1" max="1" width="5.140625" style="198" customWidth="1"/>
    <col min="2" max="2" width="18.5703125" style="198" customWidth="1"/>
    <col min="3" max="3" width="9.28515625" style="198" customWidth="1"/>
    <col min="4" max="4" width="9.140625" style="198" customWidth="1"/>
    <col min="5" max="5" width="9" style="198" customWidth="1"/>
    <col min="6" max="6" width="7.85546875" style="198" customWidth="1"/>
    <col min="7" max="8" width="7.7109375" style="198" customWidth="1"/>
    <col min="9" max="9" width="7.28515625" style="198" customWidth="1"/>
    <col min="10" max="10" width="7" style="198" customWidth="1"/>
    <col min="11" max="11" width="7.85546875" style="198" customWidth="1"/>
    <col min="12" max="12" width="7.7109375" style="198" customWidth="1"/>
    <col min="13" max="13" width="8.140625" style="198" customWidth="1"/>
    <col min="14" max="14" width="7.7109375" style="198" customWidth="1"/>
    <col min="15" max="16384" width="9.140625" style="198"/>
  </cols>
  <sheetData>
    <row r="1" spans="1:14" s="114" customFormat="1" ht="27" customHeight="1">
      <c r="B1" s="117" t="s">
        <v>412</v>
      </c>
      <c r="C1" s="115" t="s">
        <v>413</v>
      </c>
      <c r="L1" s="115"/>
    </row>
    <row r="2" spans="1:14" s="190" customFormat="1" ht="30" customHeight="1">
      <c r="A2" s="356" t="s">
        <v>116</v>
      </c>
      <c r="B2" s="344" t="s">
        <v>2</v>
      </c>
      <c r="C2" s="352" t="s">
        <v>129</v>
      </c>
      <c r="D2" s="353"/>
      <c r="E2" s="354"/>
      <c r="F2" s="352" t="s">
        <v>130</v>
      </c>
      <c r="G2" s="353"/>
      <c r="H2" s="354"/>
      <c r="I2" s="352" t="s">
        <v>131</v>
      </c>
      <c r="J2" s="353"/>
      <c r="K2" s="354"/>
      <c r="L2" s="352" t="s">
        <v>132</v>
      </c>
      <c r="M2" s="353"/>
      <c r="N2" s="354"/>
    </row>
    <row r="3" spans="1:14" s="191" customFormat="1" ht="24.75" customHeight="1">
      <c r="A3" s="357"/>
      <c r="B3" s="344"/>
      <c r="C3" s="122" t="s">
        <v>119</v>
      </c>
      <c r="D3" s="122" t="s">
        <v>120</v>
      </c>
      <c r="E3" s="122" t="s">
        <v>12</v>
      </c>
      <c r="F3" s="122" t="s">
        <v>119</v>
      </c>
      <c r="G3" s="122" t="s">
        <v>120</v>
      </c>
      <c r="H3" s="122" t="s">
        <v>12</v>
      </c>
      <c r="I3" s="122" t="s">
        <v>119</v>
      </c>
      <c r="J3" s="122" t="s">
        <v>120</v>
      </c>
      <c r="K3" s="122" t="s">
        <v>12</v>
      </c>
      <c r="L3" s="122" t="s">
        <v>119</v>
      </c>
      <c r="M3" s="122" t="s">
        <v>120</v>
      </c>
      <c r="N3" s="122" t="s">
        <v>12</v>
      </c>
    </row>
    <row r="4" spans="1:14" s="191" customFormat="1" ht="13.5" customHeight="1">
      <c r="A4" s="143">
        <v>1</v>
      </c>
      <c r="B4" s="143">
        <v>2</v>
      </c>
      <c r="C4" s="143">
        <v>3</v>
      </c>
      <c r="D4" s="143">
        <v>4</v>
      </c>
      <c r="E4" s="143">
        <v>5</v>
      </c>
      <c r="F4" s="143">
        <v>6</v>
      </c>
      <c r="G4" s="143">
        <v>7</v>
      </c>
      <c r="H4" s="143">
        <v>8</v>
      </c>
      <c r="I4" s="143">
        <v>9</v>
      </c>
      <c r="J4" s="143">
        <v>10</v>
      </c>
      <c r="K4" s="143">
        <v>11</v>
      </c>
      <c r="L4" s="143">
        <v>12</v>
      </c>
      <c r="M4" s="143">
        <v>13</v>
      </c>
      <c r="N4" s="143">
        <v>14</v>
      </c>
    </row>
    <row r="5" spans="1:14" s="191" customFormat="1" ht="30.75" customHeight="1">
      <c r="A5" s="192">
        <v>1</v>
      </c>
      <c r="B5" s="193" t="s">
        <v>55</v>
      </c>
      <c r="C5" s="194">
        <f>[1]TotalEnr!AA4</f>
        <v>2728</v>
      </c>
      <c r="D5" s="194">
        <f>[1]TotalEnr!AB4</f>
        <v>3180</v>
      </c>
      <c r="E5" s="195">
        <f>C5+D5</f>
        <v>5908</v>
      </c>
      <c r="F5" s="194">
        <f>ROUND([1]percentageCategory!B5*'14TotalEnrCategory'!$C5/100,0)</f>
        <v>29</v>
      </c>
      <c r="G5" s="194">
        <f>ROUND([1]percentageCategory!C5*'14TotalEnrCategory'!$D5/100,0)</f>
        <v>13</v>
      </c>
      <c r="H5" s="195">
        <f>F5+G5</f>
        <v>42</v>
      </c>
      <c r="I5" s="194">
        <f>ROUND([1]percentageCategory!D5*'14TotalEnrCategory'!$C5/100,0)</f>
        <v>82</v>
      </c>
      <c r="J5" s="194">
        <f>ROUND([1]percentageCategory!E5*'14TotalEnrCategory'!$D5/100,0)</f>
        <v>167</v>
      </c>
      <c r="K5" s="195">
        <f>I5+J5</f>
        <v>249</v>
      </c>
      <c r="L5" s="194">
        <f>ROUND([1]percentageCategory!F5*'14TotalEnrCategory'!$C5/100,0)</f>
        <v>344</v>
      </c>
      <c r="M5" s="194">
        <f>ROUND([1]percentageCategory!G5*'14TotalEnrCategory'!$D5/100,0)</f>
        <v>372</v>
      </c>
      <c r="N5" s="195">
        <f>L5+M5</f>
        <v>716</v>
      </c>
    </row>
    <row r="6" spans="1:14" s="191" customFormat="1" ht="21.75" customHeight="1">
      <c r="A6" s="192">
        <v>2</v>
      </c>
      <c r="B6" s="196" t="s">
        <v>15</v>
      </c>
      <c r="C6" s="194">
        <f>[1]TotalEnr!AA5</f>
        <v>1633068</v>
      </c>
      <c r="D6" s="194">
        <f>[1]TotalEnr!AB5</f>
        <v>1173299</v>
      </c>
      <c r="E6" s="195">
        <f t="shared" ref="E6:E39" si="0">C6+D6</f>
        <v>2806367</v>
      </c>
      <c r="F6" s="194">
        <f>ROUND([1]percentageCategory!B6*'14TotalEnrCategory'!C6/100,0)</f>
        <v>236465</v>
      </c>
      <c r="G6" s="194">
        <f>ROUND([1]percentageCategory!C6*'14TotalEnrCategory'!D6/100,0)</f>
        <v>169626</v>
      </c>
      <c r="H6" s="195">
        <f t="shared" ref="H6:H39" si="1">F6+G6</f>
        <v>406091</v>
      </c>
      <c r="I6" s="194">
        <f>ROUND([1]percentageCategory!D6*'14TotalEnrCategory'!$C6/100,0)</f>
        <v>87556</v>
      </c>
      <c r="J6" s="194">
        <f>ROUND([1]percentageCategory!E6*'14TotalEnrCategory'!$D6/100,0)</f>
        <v>51481</v>
      </c>
      <c r="K6" s="195">
        <f t="shared" ref="K6:K39" si="2">I6+J6</f>
        <v>139037</v>
      </c>
      <c r="L6" s="194">
        <f>ROUND([1]percentageCategory!F6*'14TotalEnrCategory'!$C6/100,0)</f>
        <v>619071</v>
      </c>
      <c r="M6" s="194">
        <f>ROUND([1]percentageCategory!G6*'14TotalEnrCategory'!$D6/100,0)</f>
        <v>425594</v>
      </c>
      <c r="N6" s="195">
        <f t="shared" ref="N6:N39" si="3">L6+M6</f>
        <v>1044665</v>
      </c>
    </row>
    <row r="7" spans="1:14" s="191" customFormat="1" ht="21.75" customHeight="1">
      <c r="A7" s="192">
        <v>3</v>
      </c>
      <c r="B7" s="196" t="s">
        <v>16</v>
      </c>
      <c r="C7" s="194">
        <f>[1]TotalEnr!AA6</f>
        <v>30680</v>
      </c>
      <c r="D7" s="194">
        <f>[1]TotalEnr!AB6</f>
        <v>16237</v>
      </c>
      <c r="E7" s="195">
        <f t="shared" si="0"/>
        <v>46917</v>
      </c>
      <c r="F7" s="194">
        <f>ROUND([1]percentageCategory!B7*'14TotalEnrCategory'!C7/100,0)</f>
        <v>1253</v>
      </c>
      <c r="G7" s="194">
        <f>ROUND([1]percentageCategory!C7*'14TotalEnrCategory'!D7/100,0)</f>
        <v>270</v>
      </c>
      <c r="H7" s="195">
        <f t="shared" si="1"/>
        <v>1523</v>
      </c>
      <c r="I7" s="194">
        <f>ROUND([1]percentageCategory!D7*'14TotalEnrCategory'!$C7/100,0)</f>
        <v>12848</v>
      </c>
      <c r="J7" s="194">
        <f>ROUND([1]percentageCategory!E7*'14TotalEnrCategory'!$D7/100,0)</f>
        <v>8991</v>
      </c>
      <c r="K7" s="195">
        <f t="shared" si="2"/>
        <v>21839</v>
      </c>
      <c r="L7" s="194">
        <f>ROUND([1]percentageCategory!F7*'14TotalEnrCategory'!$C7/100,0)</f>
        <v>2824</v>
      </c>
      <c r="M7" s="194">
        <f>ROUND([1]percentageCategory!G7*'14TotalEnrCategory'!$D7/100,0)</f>
        <v>757</v>
      </c>
      <c r="N7" s="195">
        <f t="shared" si="3"/>
        <v>3581</v>
      </c>
    </row>
    <row r="8" spans="1:14" s="191" customFormat="1" ht="21.75" customHeight="1">
      <c r="A8" s="192">
        <v>4</v>
      </c>
      <c r="B8" s="196" t="s">
        <v>17</v>
      </c>
      <c r="C8" s="194">
        <f>[1]TotalEnr!AA7</f>
        <v>259691</v>
      </c>
      <c r="D8" s="194">
        <f>[1]TotalEnr!AB7</f>
        <v>243547</v>
      </c>
      <c r="E8" s="195">
        <f t="shared" si="0"/>
        <v>503238</v>
      </c>
      <c r="F8" s="194">
        <f>ROUND([1]percentageCategory!B8*'14TotalEnrCategory'!C8/100,0)</f>
        <v>14538</v>
      </c>
      <c r="G8" s="194">
        <f>ROUND([1]percentageCategory!C8*'14TotalEnrCategory'!D8/100,0)</f>
        <v>14632</v>
      </c>
      <c r="H8" s="195">
        <f t="shared" si="1"/>
        <v>29170</v>
      </c>
      <c r="I8" s="194">
        <f>ROUND([1]percentageCategory!D8*'14TotalEnrCategory'!$C8/100,0)</f>
        <v>32727</v>
      </c>
      <c r="J8" s="194">
        <f>ROUND([1]percentageCategory!E8*'14TotalEnrCategory'!$D8/100,0)</f>
        <v>32940</v>
      </c>
      <c r="K8" s="195">
        <f t="shared" si="2"/>
        <v>65667</v>
      </c>
      <c r="L8" s="194">
        <f>ROUND([1]percentageCategory!F8*'14TotalEnrCategory'!$C8/100,0)</f>
        <v>46709</v>
      </c>
      <c r="M8" s="194">
        <f>ROUND([1]percentageCategory!G8*'14TotalEnrCategory'!$D8/100,0)</f>
        <v>58384</v>
      </c>
      <c r="N8" s="195">
        <f t="shared" si="3"/>
        <v>105093</v>
      </c>
    </row>
    <row r="9" spans="1:14" s="191" customFormat="1" ht="21.75" customHeight="1">
      <c r="A9" s="192">
        <v>5</v>
      </c>
      <c r="B9" s="196" t="s">
        <v>18</v>
      </c>
      <c r="C9" s="194">
        <f>[1]TotalEnr!AA8</f>
        <v>789110</v>
      </c>
      <c r="D9" s="194">
        <f>[1]TotalEnr!AB8</f>
        <v>522875</v>
      </c>
      <c r="E9" s="195">
        <f t="shared" si="0"/>
        <v>1311985</v>
      </c>
      <c r="F9" s="194">
        <f>ROUND([1]percentageCategory!B9*'14TotalEnrCategory'!C9/100,0)</f>
        <v>66766</v>
      </c>
      <c r="G9" s="194">
        <f>ROUND([1]percentageCategory!C9*'14TotalEnrCategory'!D9/100,0)</f>
        <v>42528</v>
      </c>
      <c r="H9" s="195">
        <f t="shared" si="1"/>
        <v>109294</v>
      </c>
      <c r="I9" s="194">
        <f>ROUND([1]percentageCategory!D9*'14TotalEnrCategory'!$C9/100,0)</f>
        <v>11864</v>
      </c>
      <c r="J9" s="194">
        <f>ROUND([1]percentageCategory!E9*'14TotalEnrCategory'!$D9/100,0)</f>
        <v>10200</v>
      </c>
      <c r="K9" s="195">
        <f t="shared" si="2"/>
        <v>22064</v>
      </c>
      <c r="L9" s="194">
        <f>ROUND([1]percentageCategory!F9*'14TotalEnrCategory'!$C9/100,0)</f>
        <v>245762</v>
      </c>
      <c r="M9" s="194">
        <f>ROUND([1]percentageCategory!G9*'14TotalEnrCategory'!$D9/100,0)</f>
        <v>164929</v>
      </c>
      <c r="N9" s="195">
        <f t="shared" si="3"/>
        <v>410691</v>
      </c>
    </row>
    <row r="10" spans="1:14" s="191" customFormat="1" ht="21.75" customHeight="1">
      <c r="A10" s="192">
        <v>6</v>
      </c>
      <c r="B10" s="196" t="s">
        <v>19</v>
      </c>
      <c r="C10" s="194">
        <f>[1]TotalEnr!AA9</f>
        <v>36500</v>
      </c>
      <c r="D10" s="194">
        <f>[1]TotalEnr!AB9</f>
        <v>24801</v>
      </c>
      <c r="E10" s="195">
        <f t="shared" si="0"/>
        <v>61301</v>
      </c>
      <c r="F10" s="194">
        <f>ROUND([1]percentageCategory!B10*'14TotalEnrCategory'!C10/100,0)</f>
        <v>1687</v>
      </c>
      <c r="G10" s="194">
        <f>ROUND([1]percentageCategory!C10*'14TotalEnrCategory'!D10/100,0)</f>
        <v>2323</v>
      </c>
      <c r="H10" s="195">
        <f t="shared" si="1"/>
        <v>4010</v>
      </c>
      <c r="I10" s="194">
        <f>ROUND([1]percentageCategory!D10*'14TotalEnrCategory'!$C10/100,0)</f>
        <v>270</v>
      </c>
      <c r="J10" s="194">
        <f>ROUND([1]percentageCategory!E10*'14TotalEnrCategory'!$D10/100,0)</f>
        <v>421</v>
      </c>
      <c r="K10" s="195">
        <f t="shared" si="2"/>
        <v>691</v>
      </c>
      <c r="L10" s="194">
        <f>ROUND([1]percentageCategory!F10*'14TotalEnrCategory'!$C10/100,0)</f>
        <v>892</v>
      </c>
      <c r="M10" s="194">
        <f>ROUND([1]percentageCategory!G10*'14TotalEnrCategory'!$D10/100,0)</f>
        <v>596</v>
      </c>
      <c r="N10" s="195">
        <f t="shared" si="3"/>
        <v>1488</v>
      </c>
    </row>
    <row r="11" spans="1:14" s="191" customFormat="1" ht="21.75" customHeight="1">
      <c r="A11" s="192">
        <v>7</v>
      </c>
      <c r="B11" s="196" t="s">
        <v>56</v>
      </c>
      <c r="C11" s="194">
        <f>[1]TotalEnr!AA10</f>
        <v>237229</v>
      </c>
      <c r="D11" s="194">
        <f>[1]TotalEnr!AB10</f>
        <v>161884</v>
      </c>
      <c r="E11" s="195">
        <f t="shared" si="0"/>
        <v>399113</v>
      </c>
      <c r="F11" s="194">
        <f>ROUND([1]percentageCategory!B11*'14TotalEnrCategory'!C11/100,0)</f>
        <v>21554</v>
      </c>
      <c r="G11" s="194">
        <f>ROUND([1]percentageCategory!C11*'14TotalEnrCategory'!D11/100,0)</f>
        <v>16763</v>
      </c>
      <c r="H11" s="195">
        <f t="shared" si="1"/>
        <v>38317</v>
      </c>
      <c r="I11" s="194">
        <f>ROUND([1]percentageCategory!D11*'14TotalEnrCategory'!$C11/100,0)</f>
        <v>25312</v>
      </c>
      <c r="J11" s="194">
        <f>ROUND([1]percentageCategory!E11*'14TotalEnrCategory'!$D11/100,0)</f>
        <v>21445</v>
      </c>
      <c r="K11" s="195">
        <f t="shared" si="2"/>
        <v>46757</v>
      </c>
      <c r="L11" s="194">
        <f>ROUND([1]percentageCategory!F11*'14TotalEnrCategory'!$C11/100,0)</f>
        <v>63039</v>
      </c>
      <c r="M11" s="194">
        <f>ROUND([1]percentageCategory!G11*'14TotalEnrCategory'!$D11/100,0)</f>
        <v>52375</v>
      </c>
      <c r="N11" s="195">
        <f t="shared" si="3"/>
        <v>115414</v>
      </c>
    </row>
    <row r="12" spans="1:14" s="191" customFormat="1" ht="30">
      <c r="A12" s="192">
        <v>8</v>
      </c>
      <c r="B12" s="193" t="s">
        <v>21</v>
      </c>
      <c r="C12" s="194">
        <f>[1]TotalEnr!AA11</f>
        <v>1013</v>
      </c>
      <c r="D12" s="194">
        <f>[1]TotalEnr!AB11</f>
        <v>674</v>
      </c>
      <c r="E12" s="195">
        <f t="shared" si="0"/>
        <v>1687</v>
      </c>
      <c r="F12" s="194">
        <f>ROUND([1]percentageCategory!B12*'14TotalEnrCategory'!C12/100,0)</f>
        <v>11</v>
      </c>
      <c r="G12" s="194">
        <f>ROUND([1]percentageCategory!C12*'14TotalEnrCategory'!D12/100,0)</f>
        <v>18</v>
      </c>
      <c r="H12" s="195">
        <f t="shared" si="1"/>
        <v>29</v>
      </c>
      <c r="I12" s="194">
        <f>ROUND([1]percentageCategory!D12*'14TotalEnrCategory'!$C12/100,0)</f>
        <v>193</v>
      </c>
      <c r="J12" s="194">
        <f>ROUND([1]percentageCategory!E12*'14TotalEnrCategory'!$D12/100,0)</f>
        <v>127</v>
      </c>
      <c r="K12" s="195">
        <f t="shared" si="2"/>
        <v>320</v>
      </c>
      <c r="L12" s="194">
        <f>ROUND([1]percentageCategory!F12*'14TotalEnrCategory'!$C12/100,0)</f>
        <v>36</v>
      </c>
      <c r="M12" s="194">
        <f>ROUND([1]percentageCategory!G12*'14TotalEnrCategory'!$D12/100,0)</f>
        <v>28</v>
      </c>
      <c r="N12" s="195">
        <f t="shared" si="3"/>
        <v>64</v>
      </c>
    </row>
    <row r="13" spans="1:14" s="191" customFormat="1" ht="21.75" customHeight="1">
      <c r="A13" s="192">
        <v>9</v>
      </c>
      <c r="B13" s="196" t="s">
        <v>22</v>
      </c>
      <c r="C13" s="194">
        <f>[1]TotalEnr!AA12</f>
        <v>887</v>
      </c>
      <c r="D13" s="194">
        <f>[1]TotalEnr!AB12</f>
        <v>674</v>
      </c>
      <c r="E13" s="195">
        <f t="shared" si="0"/>
        <v>1561</v>
      </c>
      <c r="F13" s="194">
        <f>ROUND([1]percentageCategory!B13*'14TotalEnrCategory'!C13/100,0)</f>
        <v>67</v>
      </c>
      <c r="G13" s="194">
        <f>ROUND([1]percentageCategory!C13*'14TotalEnrCategory'!D13/100,0)</f>
        <v>99</v>
      </c>
      <c r="H13" s="195">
        <f t="shared" si="1"/>
        <v>166</v>
      </c>
      <c r="I13" s="194">
        <f>ROUND([1]percentageCategory!D13*'14TotalEnrCategory'!$C13/100,0)</f>
        <v>177</v>
      </c>
      <c r="J13" s="194">
        <f>ROUND([1]percentageCategory!E13*'14TotalEnrCategory'!$D13/100,0)</f>
        <v>66</v>
      </c>
      <c r="K13" s="195">
        <f t="shared" si="2"/>
        <v>243</v>
      </c>
      <c r="L13" s="194">
        <f>ROUND([1]percentageCategory!F13*'14TotalEnrCategory'!$C13/100,0)</f>
        <v>96</v>
      </c>
      <c r="M13" s="194">
        <f>ROUND([1]percentageCategory!G13*'14TotalEnrCategory'!$D13/100,0)</f>
        <v>104</v>
      </c>
      <c r="N13" s="195">
        <f t="shared" si="3"/>
        <v>200</v>
      </c>
    </row>
    <row r="14" spans="1:14" s="191" customFormat="1" ht="21.75" customHeight="1">
      <c r="A14" s="192">
        <v>10</v>
      </c>
      <c r="B14" s="196" t="s">
        <v>23</v>
      </c>
      <c r="C14" s="194">
        <f>[1]TotalEnr!AA13</f>
        <v>391924</v>
      </c>
      <c r="D14" s="194">
        <f>[1]TotalEnr!AB13</f>
        <v>314057</v>
      </c>
      <c r="E14" s="195">
        <f t="shared" si="0"/>
        <v>705981</v>
      </c>
      <c r="F14" s="194">
        <f>ROUND([1]percentageCategory!B14*'14TotalEnrCategory'!C14/100,0)</f>
        <v>22590</v>
      </c>
      <c r="G14" s="194">
        <f>ROUND([1]percentageCategory!C14*'14TotalEnrCategory'!D14/100,0)</f>
        <v>16770</v>
      </c>
      <c r="H14" s="195">
        <f t="shared" si="1"/>
        <v>39360</v>
      </c>
      <c r="I14" s="194">
        <f>ROUND([1]percentageCategory!D14*'14TotalEnrCategory'!$C14/100,0)</f>
        <v>5765</v>
      </c>
      <c r="J14" s="194">
        <f>ROUND([1]percentageCategory!E14*'14TotalEnrCategory'!$D14/100,0)</f>
        <v>4080</v>
      </c>
      <c r="K14" s="195">
        <f t="shared" si="2"/>
        <v>9845</v>
      </c>
      <c r="L14" s="194">
        <f>ROUND([1]percentageCategory!F14*'14TotalEnrCategory'!$C14/100,0)</f>
        <v>22494</v>
      </c>
      <c r="M14" s="194">
        <f>ROUND([1]percentageCategory!G14*'14TotalEnrCategory'!$D14/100,0)</f>
        <v>12622</v>
      </c>
      <c r="N14" s="195">
        <f t="shared" si="3"/>
        <v>35116</v>
      </c>
    </row>
    <row r="15" spans="1:14" s="191" customFormat="1" ht="21.75" customHeight="1">
      <c r="A15" s="192">
        <v>11</v>
      </c>
      <c r="B15" s="196" t="s">
        <v>24</v>
      </c>
      <c r="C15" s="194">
        <f>[1]TotalEnr!AA14</f>
        <v>30678</v>
      </c>
      <c r="D15" s="194">
        <f>[1]TotalEnr!AB14</f>
        <v>30973</v>
      </c>
      <c r="E15" s="195">
        <f t="shared" si="0"/>
        <v>61651</v>
      </c>
      <c r="F15" s="194">
        <f>ROUND([1]percentageCategory!B15*'14TotalEnrCategory'!C15/100,0)</f>
        <v>476</v>
      </c>
      <c r="G15" s="194">
        <f>ROUND([1]percentageCategory!C15*'14TotalEnrCategory'!D15/100,0)</f>
        <v>413</v>
      </c>
      <c r="H15" s="195">
        <f t="shared" si="1"/>
        <v>889</v>
      </c>
      <c r="I15" s="194">
        <f>ROUND([1]percentageCategory!D15*'14TotalEnrCategory'!$C15/100,0)</f>
        <v>1562</v>
      </c>
      <c r="J15" s="194">
        <f>ROUND([1]percentageCategory!E15*'14TotalEnrCategory'!$D15/100,0)</f>
        <v>1381</v>
      </c>
      <c r="K15" s="195">
        <f t="shared" si="2"/>
        <v>2943</v>
      </c>
      <c r="L15" s="194">
        <f>ROUND([1]percentageCategory!F15*'14TotalEnrCategory'!$C15/100,0)</f>
        <v>3508</v>
      </c>
      <c r="M15" s="194">
        <f>ROUND([1]percentageCategory!G15*'14TotalEnrCategory'!$D15/100,0)</f>
        <v>2793</v>
      </c>
      <c r="N15" s="195">
        <f t="shared" si="3"/>
        <v>6301</v>
      </c>
    </row>
    <row r="16" spans="1:14" s="191" customFormat="1" ht="21.75" customHeight="1">
      <c r="A16" s="192">
        <v>12</v>
      </c>
      <c r="B16" s="196" t="s">
        <v>25</v>
      </c>
      <c r="C16" s="194">
        <f>[1]TotalEnr!AA15</f>
        <v>847044</v>
      </c>
      <c r="D16" s="194">
        <f>[1]TotalEnr!AB15</f>
        <v>606682</v>
      </c>
      <c r="E16" s="195">
        <f t="shared" si="0"/>
        <v>1453726</v>
      </c>
      <c r="F16" s="194">
        <f>ROUND([1]percentageCategory!B16*'14TotalEnrCategory'!C16/100,0)</f>
        <v>54086</v>
      </c>
      <c r="G16" s="194">
        <f>ROUND([1]percentageCategory!C16*'14TotalEnrCategory'!D16/100,0)</f>
        <v>36244</v>
      </c>
      <c r="H16" s="195">
        <f t="shared" si="1"/>
        <v>90330</v>
      </c>
      <c r="I16" s="194">
        <f>ROUND([1]percentageCategory!D16*'14TotalEnrCategory'!$C16/100,0)</f>
        <v>49008</v>
      </c>
      <c r="J16" s="194">
        <f>ROUND([1]percentageCategory!E16*'14TotalEnrCategory'!$D16/100,0)</f>
        <v>40523</v>
      </c>
      <c r="K16" s="195">
        <f t="shared" si="2"/>
        <v>89531</v>
      </c>
      <c r="L16" s="194">
        <f>ROUND([1]percentageCategory!F16*'14TotalEnrCategory'!$C16/100,0)</f>
        <v>183741</v>
      </c>
      <c r="M16" s="194">
        <f>ROUND([1]percentageCategory!G16*'14TotalEnrCategory'!$D16/100,0)</f>
        <v>111214</v>
      </c>
      <c r="N16" s="195">
        <f t="shared" si="3"/>
        <v>294955</v>
      </c>
    </row>
    <row r="17" spans="1:14" s="191" customFormat="1" ht="21.75" customHeight="1">
      <c r="A17" s="192">
        <v>13</v>
      </c>
      <c r="B17" s="196" t="s">
        <v>26</v>
      </c>
      <c r="C17" s="194">
        <f>[1]TotalEnr!AA16</f>
        <v>458239</v>
      </c>
      <c r="D17" s="194">
        <f>[1]TotalEnr!AB16</f>
        <v>305283</v>
      </c>
      <c r="E17" s="195">
        <f t="shared" si="0"/>
        <v>763522</v>
      </c>
      <c r="F17" s="194">
        <f>ROUND([1]percentageCategory!B17*'14TotalEnrCategory'!C17/100,0)</f>
        <v>53733</v>
      </c>
      <c r="G17" s="194">
        <f>ROUND([1]percentageCategory!C17*'14TotalEnrCategory'!D17/100,0)</f>
        <v>32196</v>
      </c>
      <c r="H17" s="195">
        <f t="shared" si="1"/>
        <v>85929</v>
      </c>
      <c r="I17" s="194">
        <f>ROUND([1]percentageCategory!D17*'14TotalEnrCategory'!$C17/100,0)</f>
        <v>800</v>
      </c>
      <c r="J17" s="194">
        <f>ROUND([1]percentageCategory!E17*'14TotalEnrCategory'!$D17/100,0)</f>
        <v>410</v>
      </c>
      <c r="K17" s="195">
        <f t="shared" si="2"/>
        <v>1210</v>
      </c>
      <c r="L17" s="194">
        <f>ROUND([1]percentageCategory!F17*'14TotalEnrCategory'!$C17/100,0)</f>
        <v>87388</v>
      </c>
      <c r="M17" s="194">
        <f>ROUND([1]percentageCategory!G17*'14TotalEnrCategory'!$D17/100,0)</f>
        <v>56979</v>
      </c>
      <c r="N17" s="195">
        <f t="shared" si="3"/>
        <v>144367</v>
      </c>
    </row>
    <row r="18" spans="1:14" s="191" customFormat="1" ht="21.75" customHeight="1">
      <c r="A18" s="192">
        <v>14</v>
      </c>
      <c r="B18" s="196" t="s">
        <v>27</v>
      </c>
      <c r="C18" s="194">
        <f>[1]TotalEnr!AA17</f>
        <v>105180</v>
      </c>
      <c r="D18" s="194">
        <f>[1]TotalEnr!AB17</f>
        <v>98440</v>
      </c>
      <c r="E18" s="195">
        <f t="shared" si="0"/>
        <v>203620</v>
      </c>
      <c r="F18" s="194">
        <f>ROUND([1]percentageCategory!B18*'14TotalEnrCategory'!C18/100,0)</f>
        <v>13252</v>
      </c>
      <c r="G18" s="194">
        <f>ROUND([1]percentageCategory!C18*'14TotalEnrCategory'!D18/100,0)</f>
        <v>12762</v>
      </c>
      <c r="H18" s="195">
        <f t="shared" si="1"/>
        <v>26014</v>
      </c>
      <c r="I18" s="194">
        <f>ROUND([1]percentageCategory!D18*'14TotalEnrCategory'!$C18/100,0)</f>
        <v>4561</v>
      </c>
      <c r="J18" s="194">
        <f>ROUND([1]percentageCategory!E18*'14TotalEnrCategory'!$D18/100,0)</f>
        <v>4502</v>
      </c>
      <c r="K18" s="195">
        <f t="shared" si="2"/>
        <v>9063</v>
      </c>
      <c r="L18" s="194">
        <f>ROUND([1]percentageCategory!F18*'14TotalEnrCategory'!$C18/100,0)</f>
        <v>9031</v>
      </c>
      <c r="M18" s="194">
        <f>ROUND([1]percentageCategory!G18*'14TotalEnrCategory'!$D18/100,0)</f>
        <v>9160</v>
      </c>
      <c r="N18" s="195">
        <f t="shared" si="3"/>
        <v>18191</v>
      </c>
    </row>
    <row r="19" spans="1:14" s="191" customFormat="1" ht="21.75" customHeight="1">
      <c r="A19" s="192">
        <v>15</v>
      </c>
      <c r="B19" s="193" t="s">
        <v>57</v>
      </c>
      <c r="C19" s="194">
        <f>[1]TotalEnr!AA18</f>
        <v>139522</v>
      </c>
      <c r="D19" s="194">
        <f>[1]TotalEnr!AB18</f>
        <v>124828</v>
      </c>
      <c r="E19" s="195">
        <f t="shared" si="0"/>
        <v>264350</v>
      </c>
      <c r="F19" s="194">
        <f>ROUND([1]percentageCategory!B19*'14TotalEnrCategory'!C19/100,0)</f>
        <v>4203</v>
      </c>
      <c r="G19" s="194">
        <f>ROUND([1]percentageCategory!C19*'14TotalEnrCategory'!D19/100,0)</f>
        <v>3763</v>
      </c>
      <c r="H19" s="195">
        <f t="shared" si="1"/>
        <v>7966</v>
      </c>
      <c r="I19" s="194">
        <f>ROUND([1]percentageCategory!D19*'14TotalEnrCategory'!$C19/100,0)</f>
        <v>4542</v>
      </c>
      <c r="J19" s="194">
        <f>ROUND([1]percentageCategory!E19*'14TotalEnrCategory'!$D19/100,0)</f>
        <v>1761</v>
      </c>
      <c r="K19" s="195">
        <f t="shared" si="2"/>
        <v>6303</v>
      </c>
      <c r="L19" s="194">
        <f>ROUND([1]percentageCategory!F19*'14TotalEnrCategory'!$C19/100,0)</f>
        <v>7113</v>
      </c>
      <c r="M19" s="194">
        <f>ROUND([1]percentageCategory!G19*'14TotalEnrCategory'!$D19/100,0)</f>
        <v>4180</v>
      </c>
      <c r="N19" s="195">
        <f t="shared" si="3"/>
        <v>11293</v>
      </c>
    </row>
    <row r="20" spans="1:14" s="191" customFormat="1" ht="21.75" customHeight="1">
      <c r="A20" s="192">
        <v>16</v>
      </c>
      <c r="B20" s="196" t="s">
        <v>29</v>
      </c>
      <c r="C20" s="194">
        <f>[1]TotalEnr!AA19</f>
        <v>184287</v>
      </c>
      <c r="D20" s="194">
        <f>[1]TotalEnr!AB19</f>
        <v>144209</v>
      </c>
      <c r="E20" s="195">
        <f t="shared" si="0"/>
        <v>328496</v>
      </c>
      <c r="F20" s="194">
        <f>ROUND([1]percentageCategory!B20*'14TotalEnrCategory'!C20/100,0)</f>
        <v>13495</v>
      </c>
      <c r="G20" s="194">
        <f>ROUND([1]percentageCategory!C20*'14TotalEnrCategory'!D20/100,0)</f>
        <v>8854</v>
      </c>
      <c r="H20" s="195">
        <f t="shared" si="1"/>
        <v>22349</v>
      </c>
      <c r="I20" s="194">
        <f>ROUND([1]percentageCategory!D20*'14TotalEnrCategory'!$C20/100,0)</f>
        <v>28561</v>
      </c>
      <c r="J20" s="194">
        <f>ROUND([1]percentageCategory!E20*'14TotalEnrCategory'!$D20/100,0)</f>
        <v>32504</v>
      </c>
      <c r="K20" s="195">
        <f t="shared" si="2"/>
        <v>61065</v>
      </c>
      <c r="L20" s="194">
        <f>ROUND([1]percentageCategory!F20*'14TotalEnrCategory'!$C20/100,0)</f>
        <v>36102</v>
      </c>
      <c r="M20" s="194">
        <f>ROUND([1]percentageCategory!G20*'14TotalEnrCategory'!$D20/100,0)</f>
        <v>28294</v>
      </c>
      <c r="N20" s="195">
        <f t="shared" si="3"/>
        <v>64396</v>
      </c>
    </row>
    <row r="21" spans="1:14" s="191" customFormat="1" ht="21.75" customHeight="1">
      <c r="A21" s="192">
        <v>17</v>
      </c>
      <c r="B21" s="196" t="s">
        <v>30</v>
      </c>
      <c r="C21" s="194">
        <f>[1]TotalEnr!AA20</f>
        <v>965333</v>
      </c>
      <c r="D21" s="194">
        <f>[1]TotalEnr!AB20</f>
        <v>827710</v>
      </c>
      <c r="E21" s="195">
        <f t="shared" si="0"/>
        <v>1793043</v>
      </c>
      <c r="F21" s="194">
        <f>ROUND([1]percentageCategory!B21*'14TotalEnrCategory'!C21/100,0)</f>
        <v>118759</v>
      </c>
      <c r="G21" s="194">
        <f>ROUND([1]percentageCategory!C21*'14TotalEnrCategory'!D21/100,0)</f>
        <v>96545</v>
      </c>
      <c r="H21" s="195">
        <f t="shared" si="1"/>
        <v>215304</v>
      </c>
      <c r="I21" s="194">
        <f>ROUND([1]percentageCategory!D21*'14TotalEnrCategory'!$C21/100,0)</f>
        <v>43403</v>
      </c>
      <c r="J21" s="194">
        <f>ROUND([1]percentageCategory!E21*'14TotalEnrCategory'!$D21/100,0)</f>
        <v>33590</v>
      </c>
      <c r="K21" s="195">
        <f t="shared" si="2"/>
        <v>76993</v>
      </c>
      <c r="L21" s="194">
        <f>ROUND([1]percentageCategory!F21*'14TotalEnrCategory'!$C21/100,0)</f>
        <v>342201</v>
      </c>
      <c r="M21" s="194">
        <f>ROUND([1]percentageCategory!G21*'14TotalEnrCategory'!$D21/100,0)</f>
        <v>322768</v>
      </c>
      <c r="N21" s="195">
        <f t="shared" si="3"/>
        <v>664969</v>
      </c>
    </row>
    <row r="22" spans="1:14" s="191" customFormat="1" ht="21.75" customHeight="1">
      <c r="A22" s="192">
        <v>18</v>
      </c>
      <c r="B22" s="196" t="s">
        <v>31</v>
      </c>
      <c r="C22" s="194">
        <f>[1]TotalEnr!AA21</f>
        <v>306650</v>
      </c>
      <c r="D22" s="194">
        <f>[1]TotalEnr!AB21</f>
        <v>408400</v>
      </c>
      <c r="E22" s="195">
        <f t="shared" si="0"/>
        <v>715050</v>
      </c>
      <c r="F22" s="194">
        <f>ROUND([1]percentageCategory!B22*'14TotalEnrCategory'!C22/100,0)</f>
        <v>17019</v>
      </c>
      <c r="G22" s="194">
        <f>ROUND([1]percentageCategory!C22*'14TotalEnrCategory'!D22/100,0)</f>
        <v>30746</v>
      </c>
      <c r="H22" s="195">
        <f t="shared" si="1"/>
        <v>47765</v>
      </c>
      <c r="I22" s="194">
        <f>ROUND([1]percentageCategory!D22*'14TotalEnrCategory'!$C22/100,0)</f>
        <v>3569</v>
      </c>
      <c r="J22" s="194">
        <f>ROUND([1]percentageCategory!E22*'14TotalEnrCategory'!$D22/100,0)</f>
        <v>4368</v>
      </c>
      <c r="K22" s="195">
        <f t="shared" si="2"/>
        <v>7937</v>
      </c>
      <c r="L22" s="194">
        <f>ROUND([1]percentageCategory!F22*'14TotalEnrCategory'!$C22/100,0)</f>
        <v>81936</v>
      </c>
      <c r="M22" s="194">
        <f>ROUND([1]percentageCategory!G22*'14TotalEnrCategory'!$D22/100,0)</f>
        <v>129702</v>
      </c>
      <c r="N22" s="195">
        <f t="shared" si="3"/>
        <v>211638</v>
      </c>
    </row>
    <row r="23" spans="1:14" s="191" customFormat="1" ht="21.75" customHeight="1">
      <c r="A23" s="192">
        <v>19</v>
      </c>
      <c r="B23" s="196" t="s">
        <v>32</v>
      </c>
      <c r="C23" s="194">
        <f>[1]TotalEnr!AA22</f>
        <v>0</v>
      </c>
      <c r="D23" s="194">
        <f>[1]TotalEnr!AB22</f>
        <v>0</v>
      </c>
      <c r="E23" s="195">
        <f t="shared" si="0"/>
        <v>0</v>
      </c>
      <c r="F23" s="194">
        <f>ROUND([1]percentageCategory!B23*'14TotalEnrCategory'!C23/100,0)</f>
        <v>0</v>
      </c>
      <c r="G23" s="194">
        <f>ROUND([1]percentageCategory!C23*'14TotalEnrCategory'!D23/100,0)</f>
        <v>0</v>
      </c>
      <c r="H23" s="195">
        <f t="shared" si="1"/>
        <v>0</v>
      </c>
      <c r="I23" s="194">
        <f>ROUND([1]percentageCategory!D23*'14TotalEnrCategory'!$C23/100,0)</f>
        <v>0</v>
      </c>
      <c r="J23" s="194">
        <f>ROUND([1]percentageCategory!E23*'14TotalEnrCategory'!$D23/100,0)</f>
        <v>0</v>
      </c>
      <c r="K23" s="195">
        <f t="shared" si="2"/>
        <v>0</v>
      </c>
      <c r="L23" s="194">
        <f>ROUND([1]percentageCategory!F23*'14TotalEnrCategory'!$C23/100,0)</f>
        <v>0</v>
      </c>
      <c r="M23" s="194">
        <f>ROUND([1]percentageCategory!G23*'14TotalEnrCategory'!$D23/100,0)</f>
        <v>0</v>
      </c>
      <c r="N23" s="195">
        <f t="shared" si="3"/>
        <v>0</v>
      </c>
    </row>
    <row r="24" spans="1:14" s="191" customFormat="1" ht="21.75" customHeight="1">
      <c r="A24" s="192">
        <v>20</v>
      </c>
      <c r="B24" s="196" t="s">
        <v>33</v>
      </c>
      <c r="C24" s="194">
        <f>[1]TotalEnr!AA23</f>
        <v>683783</v>
      </c>
      <c r="D24" s="194">
        <f>[1]TotalEnr!AB23</f>
        <v>483999</v>
      </c>
      <c r="E24" s="195">
        <f t="shared" si="0"/>
        <v>1167782</v>
      </c>
      <c r="F24" s="194">
        <f>ROUND([1]percentageCategory!B24*'14TotalEnrCategory'!C24/100,0)</f>
        <v>84115</v>
      </c>
      <c r="G24" s="194">
        <f>ROUND([1]percentageCategory!C24*'14TotalEnrCategory'!D24/100,0)</f>
        <v>49113</v>
      </c>
      <c r="H24" s="195">
        <f t="shared" si="1"/>
        <v>133228</v>
      </c>
      <c r="I24" s="194">
        <f>ROUND([1]percentageCategory!D24*'14TotalEnrCategory'!$C24/100,0)</f>
        <v>45731</v>
      </c>
      <c r="J24" s="194">
        <f>ROUND([1]percentageCategory!E24*'14TotalEnrCategory'!$D24/100,0)</f>
        <v>27900</v>
      </c>
      <c r="K24" s="195">
        <f t="shared" si="2"/>
        <v>73631</v>
      </c>
      <c r="L24" s="194">
        <f>ROUND([1]percentageCategory!F24*'14TotalEnrCategory'!$C24/100,0)</f>
        <v>185725</v>
      </c>
      <c r="M24" s="194">
        <f>ROUND([1]percentageCategory!G24*'14TotalEnrCategory'!$D24/100,0)</f>
        <v>129442</v>
      </c>
      <c r="N24" s="195">
        <f t="shared" si="3"/>
        <v>315167</v>
      </c>
    </row>
    <row r="25" spans="1:14" s="191" customFormat="1" ht="21.75" customHeight="1">
      <c r="A25" s="192">
        <v>21</v>
      </c>
      <c r="B25" s="196" t="s">
        <v>34</v>
      </c>
      <c r="C25" s="194">
        <f>[1]TotalEnr!AA24</f>
        <v>2092954</v>
      </c>
      <c r="D25" s="194">
        <f>[1]TotalEnr!AB24</f>
        <v>1485020</v>
      </c>
      <c r="E25" s="195">
        <f t="shared" si="0"/>
        <v>3577974</v>
      </c>
      <c r="F25" s="194">
        <f>ROUND([1]percentageCategory!B25*'14TotalEnrCategory'!C25/100,0)</f>
        <v>220779</v>
      </c>
      <c r="G25" s="194">
        <f>ROUND([1]percentageCategory!C25*'14TotalEnrCategory'!D25/100,0)</f>
        <v>157962</v>
      </c>
      <c r="H25" s="195">
        <f t="shared" si="1"/>
        <v>378741</v>
      </c>
      <c r="I25" s="194">
        <f>ROUND([1]percentageCategory!D25*'14TotalEnrCategory'!$C25/100,0)</f>
        <v>80837</v>
      </c>
      <c r="J25" s="194">
        <f>ROUND([1]percentageCategory!E25*'14TotalEnrCategory'!$D25/100,0)</f>
        <v>46039</v>
      </c>
      <c r="K25" s="195">
        <f t="shared" si="2"/>
        <v>126876</v>
      </c>
      <c r="L25" s="194">
        <f>ROUND([1]percentageCategory!F25*'14TotalEnrCategory'!$C25/100,0)</f>
        <v>515469</v>
      </c>
      <c r="M25" s="194">
        <f>ROUND([1]percentageCategory!G25*'14TotalEnrCategory'!$D25/100,0)</f>
        <v>369360</v>
      </c>
      <c r="N25" s="195">
        <f t="shared" si="3"/>
        <v>884829</v>
      </c>
    </row>
    <row r="26" spans="1:14" s="191" customFormat="1" ht="21.75" customHeight="1">
      <c r="A26" s="192">
        <v>22</v>
      </c>
      <c r="B26" s="196" t="s">
        <v>35</v>
      </c>
      <c r="C26" s="194">
        <f>[1]TotalEnr!AA25</f>
        <v>66708</v>
      </c>
      <c r="D26" s="194">
        <f>[1]TotalEnr!AB25</f>
        <v>56789</v>
      </c>
      <c r="E26" s="195">
        <f t="shared" si="0"/>
        <v>123497</v>
      </c>
      <c r="F26" s="194">
        <f>ROUND([1]percentageCategory!B26*'14TotalEnrCategory'!C26/100,0)</f>
        <v>5991</v>
      </c>
      <c r="G26" s="194">
        <f>ROUND([1]percentageCategory!C26*'14TotalEnrCategory'!D26/100,0)</f>
        <v>4802</v>
      </c>
      <c r="H26" s="195">
        <f t="shared" si="1"/>
        <v>10793</v>
      </c>
      <c r="I26" s="194">
        <f>ROUND([1]percentageCategory!D26*'14TotalEnrCategory'!$C26/100,0)</f>
        <v>28074</v>
      </c>
      <c r="J26" s="194">
        <f>ROUND([1]percentageCategory!E26*'14TotalEnrCategory'!$D26/100,0)</f>
        <v>21619</v>
      </c>
      <c r="K26" s="195">
        <f t="shared" si="2"/>
        <v>49693</v>
      </c>
      <c r="L26" s="194">
        <f>ROUND([1]percentageCategory!F26*'14TotalEnrCategory'!$C26/100,0)</f>
        <v>14626</v>
      </c>
      <c r="M26" s="194">
        <f>ROUND([1]percentageCategory!G26*'14TotalEnrCategory'!$D26/100,0)</f>
        <v>16950</v>
      </c>
      <c r="N26" s="195">
        <f t="shared" si="3"/>
        <v>31576</v>
      </c>
    </row>
    <row r="27" spans="1:14" s="191" customFormat="1" ht="21.75" customHeight="1">
      <c r="A27" s="192">
        <v>23</v>
      </c>
      <c r="B27" s="196" t="s">
        <v>36</v>
      </c>
      <c r="C27" s="194">
        <f>[1]TotalEnr!AA26</f>
        <v>28787</v>
      </c>
      <c r="D27" s="194">
        <f>[1]TotalEnr!AB26</f>
        <v>36495</v>
      </c>
      <c r="E27" s="195">
        <f t="shared" si="0"/>
        <v>65282</v>
      </c>
      <c r="F27" s="194">
        <f>ROUND([1]percentageCategory!B27*'14TotalEnrCategory'!C27/100,0)</f>
        <v>348</v>
      </c>
      <c r="G27" s="194">
        <f>ROUND([1]percentageCategory!C27*'14TotalEnrCategory'!D27/100,0)</f>
        <v>252</v>
      </c>
      <c r="H27" s="195">
        <f t="shared" si="1"/>
        <v>600</v>
      </c>
      <c r="I27" s="194">
        <f>ROUND([1]percentageCategory!D27*'14TotalEnrCategory'!$C27/100,0)</f>
        <v>20057</v>
      </c>
      <c r="J27" s="194">
        <f>ROUND([1]percentageCategory!E27*'14TotalEnrCategory'!$D27/100,0)</f>
        <v>27638</v>
      </c>
      <c r="K27" s="195">
        <f t="shared" si="2"/>
        <v>47695</v>
      </c>
      <c r="L27" s="194">
        <f>ROUND([1]percentageCategory!F27*'14TotalEnrCategory'!$C27/100,0)</f>
        <v>519</v>
      </c>
      <c r="M27" s="194">
        <f>ROUND([1]percentageCategory!G27*'14TotalEnrCategory'!$D27/100,0)</f>
        <v>413</v>
      </c>
      <c r="N27" s="195">
        <f t="shared" si="3"/>
        <v>932</v>
      </c>
    </row>
    <row r="28" spans="1:14" s="191" customFormat="1" ht="21.75" customHeight="1">
      <c r="A28" s="192">
        <v>24</v>
      </c>
      <c r="B28" s="196" t="s">
        <v>37</v>
      </c>
      <c r="C28" s="194">
        <f>[1]TotalEnr!AA27</f>
        <v>15476</v>
      </c>
      <c r="D28" s="194">
        <f>[1]TotalEnr!AB27</f>
        <v>14370</v>
      </c>
      <c r="E28" s="195">
        <f t="shared" si="0"/>
        <v>29846</v>
      </c>
      <c r="F28" s="194">
        <f>ROUND([1]percentageCategory!B28*'14TotalEnrCategory'!C28/100,0)</f>
        <v>1324</v>
      </c>
      <c r="G28" s="194">
        <f>ROUND([1]percentageCategory!C28*'14TotalEnrCategory'!D28/100,0)</f>
        <v>1026</v>
      </c>
      <c r="H28" s="195">
        <f t="shared" si="1"/>
        <v>2350</v>
      </c>
      <c r="I28" s="194">
        <f>ROUND([1]percentageCategory!D28*'14TotalEnrCategory'!$C28/100,0)</f>
        <v>13524</v>
      </c>
      <c r="J28" s="194">
        <f>ROUND([1]percentageCategory!E28*'14TotalEnrCategory'!$D28/100,0)</f>
        <v>12847</v>
      </c>
      <c r="K28" s="195">
        <f t="shared" si="2"/>
        <v>26371</v>
      </c>
      <c r="L28" s="194">
        <f>ROUND([1]percentageCategory!F28*'14TotalEnrCategory'!$C28/100,0)</f>
        <v>117</v>
      </c>
      <c r="M28" s="194">
        <f>ROUND([1]percentageCategory!G28*'14TotalEnrCategory'!$D28/100,0)</f>
        <v>101</v>
      </c>
      <c r="N28" s="195">
        <f t="shared" si="3"/>
        <v>218</v>
      </c>
    </row>
    <row r="29" spans="1:14" s="191" customFormat="1" ht="21.75" customHeight="1">
      <c r="A29" s="192">
        <v>25</v>
      </c>
      <c r="B29" s="196" t="s">
        <v>38</v>
      </c>
      <c r="C29" s="194">
        <f>[1]TotalEnr!AA28</f>
        <v>35182</v>
      </c>
      <c r="D29" s="194">
        <f>[1]TotalEnr!AB28</f>
        <v>21207</v>
      </c>
      <c r="E29" s="195">
        <f t="shared" si="0"/>
        <v>56389</v>
      </c>
      <c r="F29" s="194">
        <f>ROUND([1]percentageCategory!B29*'14TotalEnrCategory'!C29/100,0)</f>
        <v>380</v>
      </c>
      <c r="G29" s="194">
        <f>ROUND([1]percentageCategory!C29*'14TotalEnrCategory'!D29/100,0)</f>
        <v>279</v>
      </c>
      <c r="H29" s="195">
        <f t="shared" si="1"/>
        <v>659</v>
      </c>
      <c r="I29" s="194">
        <f>ROUND([1]percentageCategory!D29*'14TotalEnrCategory'!$C29/100,0)</f>
        <v>19244</v>
      </c>
      <c r="J29" s="194">
        <f>ROUND([1]percentageCategory!E29*'14TotalEnrCategory'!$D29/100,0)</f>
        <v>18120</v>
      </c>
      <c r="K29" s="195">
        <f t="shared" si="2"/>
        <v>37364</v>
      </c>
      <c r="L29" s="194">
        <f>ROUND([1]percentageCategory!F29*'14TotalEnrCategory'!$C29/100,0)</f>
        <v>275</v>
      </c>
      <c r="M29" s="194">
        <f>ROUND([1]percentageCategory!G29*'14TotalEnrCategory'!$D29/100,0)</f>
        <v>257</v>
      </c>
      <c r="N29" s="195">
        <f t="shared" si="3"/>
        <v>532</v>
      </c>
    </row>
    <row r="30" spans="1:14" s="191" customFormat="1" ht="21.75" customHeight="1">
      <c r="A30" s="192">
        <v>26</v>
      </c>
      <c r="B30" s="196" t="s">
        <v>39</v>
      </c>
      <c r="C30" s="194">
        <f>[1]TotalEnr!AA29</f>
        <v>443822</v>
      </c>
      <c r="D30" s="194">
        <f>[1]TotalEnr!AB29</f>
        <v>336595</v>
      </c>
      <c r="E30" s="195">
        <f t="shared" si="0"/>
        <v>780417</v>
      </c>
      <c r="F30" s="194">
        <f>ROUND([1]percentageCategory!B30*'14TotalEnrCategory'!C30/100,0)</f>
        <v>42101</v>
      </c>
      <c r="G30" s="194">
        <f>ROUND([1]percentageCategory!C30*'14TotalEnrCategory'!D30/100,0)</f>
        <v>30431</v>
      </c>
      <c r="H30" s="195">
        <f t="shared" si="1"/>
        <v>72532</v>
      </c>
      <c r="I30" s="194">
        <f>ROUND([1]percentageCategory!D30*'14TotalEnrCategory'!$C30/100,0)</f>
        <v>31252</v>
      </c>
      <c r="J30" s="194">
        <f>ROUND([1]percentageCategory!E30*'14TotalEnrCategory'!$D30/100,0)</f>
        <v>24995</v>
      </c>
      <c r="K30" s="195">
        <f t="shared" si="2"/>
        <v>56247</v>
      </c>
      <c r="L30" s="194">
        <f>ROUND([1]percentageCategory!F30*'14TotalEnrCategory'!$C30/100,0)</f>
        <v>54629</v>
      </c>
      <c r="M30" s="194">
        <f>ROUND([1]percentageCategory!G30*'14TotalEnrCategory'!$D30/100,0)</f>
        <v>57601</v>
      </c>
      <c r="N30" s="195">
        <f t="shared" si="3"/>
        <v>112230</v>
      </c>
    </row>
    <row r="31" spans="1:14" s="191" customFormat="1" ht="21.75" customHeight="1">
      <c r="A31" s="192">
        <v>27</v>
      </c>
      <c r="B31" s="196" t="s">
        <v>40</v>
      </c>
      <c r="C31" s="194">
        <f>[1]TotalEnr!AA30</f>
        <v>24188</v>
      </c>
      <c r="D31" s="194">
        <f>[1]TotalEnr!AB30</f>
        <v>23394</v>
      </c>
      <c r="E31" s="195">
        <f t="shared" si="0"/>
        <v>47582</v>
      </c>
      <c r="F31" s="194">
        <f>ROUND([1]percentageCategory!B31*'14TotalEnrCategory'!C31/100,0)</f>
        <v>3567</v>
      </c>
      <c r="G31" s="194">
        <f>ROUND([1]percentageCategory!C31*'14TotalEnrCategory'!D31/100,0)</f>
        <v>3058</v>
      </c>
      <c r="H31" s="195">
        <f t="shared" si="1"/>
        <v>6625</v>
      </c>
      <c r="I31" s="194">
        <f>ROUND([1]percentageCategory!D31*'14TotalEnrCategory'!$C31/100,0)</f>
        <v>422</v>
      </c>
      <c r="J31" s="194">
        <f>ROUND([1]percentageCategory!E31*'14TotalEnrCategory'!$D31/100,0)</f>
        <v>186</v>
      </c>
      <c r="K31" s="195">
        <f t="shared" si="2"/>
        <v>608</v>
      </c>
      <c r="L31" s="194">
        <f>ROUND([1]percentageCategory!F31*'14TotalEnrCategory'!$C31/100,0)</f>
        <v>13553</v>
      </c>
      <c r="M31" s="194">
        <f>ROUND([1]percentageCategory!G31*'14TotalEnrCategory'!$D31/100,0)</f>
        <v>14724</v>
      </c>
      <c r="N31" s="195">
        <f t="shared" si="3"/>
        <v>28277</v>
      </c>
    </row>
    <row r="32" spans="1:14" s="191" customFormat="1" ht="21.75" customHeight="1">
      <c r="A32" s="192">
        <v>28</v>
      </c>
      <c r="B32" s="196" t="s">
        <v>41</v>
      </c>
      <c r="C32" s="194">
        <f>[1]TotalEnr!AA31</f>
        <v>412161</v>
      </c>
      <c r="D32" s="194">
        <f>[1]TotalEnr!AB31</f>
        <v>218917</v>
      </c>
      <c r="E32" s="195">
        <f t="shared" si="0"/>
        <v>631078</v>
      </c>
      <c r="F32" s="194">
        <f>ROUND([1]percentageCategory!B32*'14TotalEnrCategory'!C32/100,0)</f>
        <v>40686</v>
      </c>
      <c r="G32" s="194">
        <f>ROUND([1]percentageCategory!C32*'14TotalEnrCategory'!D32/100,0)</f>
        <v>26969</v>
      </c>
      <c r="H32" s="195">
        <f t="shared" si="1"/>
        <v>67655</v>
      </c>
      <c r="I32" s="194">
        <f>ROUND([1]percentageCategory!D32*'14TotalEnrCategory'!$C32/100,0)</f>
        <v>1596</v>
      </c>
      <c r="J32" s="194">
        <f>ROUND([1]percentageCategory!E32*'14TotalEnrCategory'!$D32/100,0)</f>
        <v>396</v>
      </c>
      <c r="K32" s="195">
        <f t="shared" si="2"/>
        <v>1992</v>
      </c>
      <c r="L32" s="194">
        <f>ROUND([1]percentageCategory!F32*'14TotalEnrCategory'!$C32/100,0)</f>
        <v>19069</v>
      </c>
      <c r="M32" s="194">
        <f>ROUND([1]percentageCategory!G32*'14TotalEnrCategory'!$D32/100,0)</f>
        <v>11112</v>
      </c>
      <c r="N32" s="195">
        <f t="shared" si="3"/>
        <v>30181</v>
      </c>
    </row>
    <row r="33" spans="1:14" s="191" customFormat="1" ht="21.75" customHeight="1">
      <c r="A33" s="192">
        <v>29</v>
      </c>
      <c r="B33" s="196" t="s">
        <v>42</v>
      </c>
      <c r="C33" s="194">
        <f>[1]TotalEnr!AA32</f>
        <v>918947</v>
      </c>
      <c r="D33" s="194">
        <f>[1]TotalEnr!AB32</f>
        <v>590817</v>
      </c>
      <c r="E33" s="195">
        <f t="shared" si="0"/>
        <v>1509764</v>
      </c>
      <c r="F33" s="194">
        <f>ROUND([1]percentageCategory!B33*'14TotalEnrCategory'!C33/100,0)</f>
        <v>102166</v>
      </c>
      <c r="G33" s="194">
        <f>ROUND([1]percentageCategory!C33*'14TotalEnrCategory'!D33/100,0)</f>
        <v>55128</v>
      </c>
      <c r="H33" s="195">
        <f t="shared" si="1"/>
        <v>157294</v>
      </c>
      <c r="I33" s="194">
        <f>ROUND([1]percentageCategory!D33*'14TotalEnrCategory'!$C33/100,0)</f>
        <v>76392</v>
      </c>
      <c r="J33" s="194">
        <f>ROUND([1]percentageCategory!E33*'14TotalEnrCategory'!$D33/100,0)</f>
        <v>48230</v>
      </c>
      <c r="K33" s="195">
        <f t="shared" si="2"/>
        <v>124622</v>
      </c>
      <c r="L33" s="194">
        <f>ROUND([1]percentageCategory!F33*'14TotalEnrCategory'!$C33/100,0)</f>
        <v>284333</v>
      </c>
      <c r="M33" s="194">
        <f>ROUND([1]percentageCategory!G33*'14TotalEnrCategory'!$D33/100,0)</f>
        <v>182485</v>
      </c>
      <c r="N33" s="195">
        <f t="shared" si="3"/>
        <v>466818</v>
      </c>
    </row>
    <row r="34" spans="1:14" s="191" customFormat="1" ht="21.75" customHeight="1">
      <c r="A34" s="192">
        <v>30</v>
      </c>
      <c r="B34" s="196" t="s">
        <v>43</v>
      </c>
      <c r="C34" s="194">
        <f>[1]TotalEnr!AA33</f>
        <v>10834</v>
      </c>
      <c r="D34" s="194">
        <f>[1]TotalEnr!AB33</f>
        <v>8171</v>
      </c>
      <c r="E34" s="195">
        <f t="shared" si="0"/>
        <v>19005</v>
      </c>
      <c r="F34" s="194">
        <f>ROUND([1]percentageCategory!B34*'14TotalEnrCategory'!C34/100,0)</f>
        <v>239</v>
      </c>
      <c r="G34" s="194">
        <f>ROUND([1]percentageCategory!C34*'14TotalEnrCategory'!D34/100,0)</f>
        <v>237</v>
      </c>
      <c r="H34" s="195">
        <f t="shared" si="1"/>
        <v>476</v>
      </c>
      <c r="I34" s="194">
        <f>ROUND([1]percentageCategory!D34*'14TotalEnrCategory'!$C34/100,0)</f>
        <v>1292</v>
      </c>
      <c r="J34" s="194">
        <f>ROUND([1]percentageCategory!E34*'14TotalEnrCategory'!$D34/100,0)</f>
        <v>1742</v>
      </c>
      <c r="K34" s="195">
        <f t="shared" si="2"/>
        <v>3034</v>
      </c>
      <c r="L34" s="194">
        <f>ROUND([1]percentageCategory!F34*'14TotalEnrCategory'!$C34/100,0)</f>
        <v>1495</v>
      </c>
      <c r="M34" s="194">
        <f>ROUND([1]percentageCategory!G34*'14TotalEnrCategory'!$D34/100,0)</f>
        <v>1565</v>
      </c>
      <c r="N34" s="195">
        <f t="shared" si="3"/>
        <v>3060</v>
      </c>
    </row>
    <row r="35" spans="1:14" s="191" customFormat="1" ht="21.75" customHeight="1">
      <c r="A35" s="192">
        <v>31</v>
      </c>
      <c r="B35" s="196" t="s">
        <v>44</v>
      </c>
      <c r="C35" s="194">
        <f>[1]TotalEnr!AA34</f>
        <v>1369840</v>
      </c>
      <c r="D35" s="194">
        <f>[1]TotalEnr!AB34</f>
        <v>1038680</v>
      </c>
      <c r="E35" s="195">
        <f t="shared" si="0"/>
        <v>2408520</v>
      </c>
      <c r="F35" s="194">
        <f>ROUND([1]percentageCategory!B35*'14TotalEnrCategory'!C35/100,0)</f>
        <v>167296</v>
      </c>
      <c r="G35" s="194">
        <f>ROUND([1]percentageCategory!C35*'14TotalEnrCategory'!D35/100,0)</f>
        <v>138354</v>
      </c>
      <c r="H35" s="195">
        <f t="shared" si="1"/>
        <v>305650</v>
      </c>
      <c r="I35" s="194">
        <f>ROUND([1]percentageCategory!D35*'14TotalEnrCategory'!$C35/100,0)</f>
        <v>10637</v>
      </c>
      <c r="J35" s="194">
        <f>ROUND([1]percentageCategory!E35*'14TotalEnrCategory'!$D35/100,0)</f>
        <v>6618</v>
      </c>
      <c r="K35" s="195">
        <f t="shared" si="2"/>
        <v>17255</v>
      </c>
      <c r="L35" s="194">
        <f>ROUND([1]percentageCategory!F35*'14TotalEnrCategory'!$C35/100,0)</f>
        <v>678265</v>
      </c>
      <c r="M35" s="194">
        <f>ROUND([1]percentageCategory!G35*'14TotalEnrCategory'!$D35/100,0)</f>
        <v>555511</v>
      </c>
      <c r="N35" s="195">
        <f t="shared" si="3"/>
        <v>1233776</v>
      </c>
    </row>
    <row r="36" spans="1:14" s="191" customFormat="1" ht="21.75" customHeight="1">
      <c r="A36" s="192">
        <v>32</v>
      </c>
      <c r="B36" s="196" t="s">
        <v>45</v>
      </c>
      <c r="C36" s="194">
        <f>[1]TotalEnr!AA35</f>
        <v>38697</v>
      </c>
      <c r="D36" s="194">
        <f>[1]TotalEnr!AB35</f>
        <v>25475</v>
      </c>
      <c r="E36" s="195">
        <f t="shared" si="0"/>
        <v>64172</v>
      </c>
      <c r="F36" s="194">
        <f>ROUND([1]percentageCategory!B36*'14TotalEnrCategory'!C36/100,0)</f>
        <v>5262</v>
      </c>
      <c r="G36" s="194">
        <f>ROUND([1]percentageCategory!C36*'14TotalEnrCategory'!D36/100,0)</f>
        <v>3524</v>
      </c>
      <c r="H36" s="195">
        <f t="shared" si="1"/>
        <v>8786</v>
      </c>
      <c r="I36" s="194">
        <f>ROUND([1]percentageCategory!D36*'14TotalEnrCategory'!$C36/100,0)</f>
        <v>5323</v>
      </c>
      <c r="J36" s="194">
        <f>ROUND([1]percentageCategory!E36*'14TotalEnrCategory'!$D36/100,0)</f>
        <v>3434</v>
      </c>
      <c r="K36" s="195">
        <f t="shared" si="2"/>
        <v>8757</v>
      </c>
      <c r="L36" s="194">
        <f>ROUND([1]percentageCategory!F36*'14TotalEnrCategory'!$C36/100,0)</f>
        <v>2731</v>
      </c>
      <c r="M36" s="194">
        <f>ROUND([1]percentageCategory!G36*'14TotalEnrCategory'!$D36/100,0)</f>
        <v>1834</v>
      </c>
      <c r="N36" s="195">
        <f t="shared" si="3"/>
        <v>4565</v>
      </c>
    </row>
    <row r="37" spans="1:14" s="191" customFormat="1" ht="21.75" customHeight="1">
      <c r="A37" s="192">
        <v>33</v>
      </c>
      <c r="B37" s="196" t="s">
        <v>47</v>
      </c>
      <c r="C37" s="194">
        <f>[1]TotalEnr!AA36</f>
        <v>1976910</v>
      </c>
      <c r="D37" s="194">
        <f>[1]TotalEnr!AB36</f>
        <v>1948882</v>
      </c>
      <c r="E37" s="195">
        <f t="shared" si="0"/>
        <v>3925792</v>
      </c>
      <c r="F37" s="194">
        <f>ROUND([1]percentageCategory!B37*'14TotalEnrCategory'!C37/100,0)</f>
        <v>291422</v>
      </c>
      <c r="G37" s="194">
        <f>ROUND([1]percentageCategory!C37*'14TotalEnrCategory'!D37/100,0)</f>
        <v>275857</v>
      </c>
      <c r="H37" s="195">
        <f t="shared" si="1"/>
        <v>567279</v>
      </c>
      <c r="I37" s="194">
        <f>ROUND([1]percentageCategory!D37*'14TotalEnrCategory'!$C37/100,0)</f>
        <v>13530</v>
      </c>
      <c r="J37" s="194">
        <f>ROUND([1]percentageCategory!E37*'14TotalEnrCategory'!$D37/100,0)</f>
        <v>8575</v>
      </c>
      <c r="K37" s="195">
        <f t="shared" si="2"/>
        <v>22105</v>
      </c>
      <c r="L37" s="194">
        <f>ROUND([1]percentageCategory!F37*'14TotalEnrCategory'!$C37/100,0)</f>
        <v>597618</v>
      </c>
      <c r="M37" s="194">
        <f>ROUND([1]percentageCategory!G37*'14TotalEnrCategory'!$D37/100,0)</f>
        <v>647038</v>
      </c>
      <c r="N37" s="195">
        <f t="shared" si="3"/>
        <v>1244656</v>
      </c>
    </row>
    <row r="38" spans="1:14" s="191" customFormat="1" ht="21.75" customHeight="1">
      <c r="A38" s="192">
        <v>34</v>
      </c>
      <c r="B38" s="196" t="s">
        <v>58</v>
      </c>
      <c r="C38" s="194">
        <f>[1]TotalEnr!AA37</f>
        <v>166979</v>
      </c>
      <c r="D38" s="194">
        <f>[1]TotalEnr!AB37</f>
        <v>174217</v>
      </c>
      <c r="E38" s="195">
        <f t="shared" si="0"/>
        <v>341196</v>
      </c>
      <c r="F38" s="194">
        <f>ROUND([1]percentageCategory!B38*'14TotalEnrCategory'!C38/100,0)</f>
        <v>19388</v>
      </c>
      <c r="G38" s="194">
        <f>ROUND([1]percentageCategory!C38*'14TotalEnrCategory'!D38/100,0)</f>
        <v>17731</v>
      </c>
      <c r="H38" s="195">
        <f t="shared" si="1"/>
        <v>37119</v>
      </c>
      <c r="I38" s="194">
        <f>ROUND([1]percentageCategory!D38*'14TotalEnrCategory'!$C38/100,0)</f>
        <v>8003</v>
      </c>
      <c r="J38" s="194">
        <f>ROUND([1]percentageCategory!E38*'14TotalEnrCategory'!$D38/100,0)</f>
        <v>8365</v>
      </c>
      <c r="K38" s="195">
        <f t="shared" si="2"/>
        <v>16368</v>
      </c>
      <c r="L38" s="194">
        <f>ROUND([1]percentageCategory!F38*'14TotalEnrCategory'!$C38/100,0)</f>
        <v>17532</v>
      </c>
      <c r="M38" s="194">
        <f>ROUND([1]percentageCategory!G38*'14TotalEnrCategory'!$D38/100,0)</f>
        <v>16023</v>
      </c>
      <c r="N38" s="195">
        <f t="shared" si="3"/>
        <v>33555</v>
      </c>
    </row>
    <row r="39" spans="1:14" s="191" customFormat="1" ht="21.75" customHeight="1">
      <c r="A39" s="192">
        <v>35</v>
      </c>
      <c r="B39" s="196" t="s">
        <v>48</v>
      </c>
      <c r="C39" s="194">
        <f>[1]TotalEnr!AA38</f>
        <v>761528</v>
      </c>
      <c r="D39" s="194">
        <f>[1]TotalEnr!AB38</f>
        <v>562409</v>
      </c>
      <c r="E39" s="195">
        <f t="shared" si="0"/>
        <v>1323937</v>
      </c>
      <c r="F39" s="194">
        <f>ROUND([1]percentageCategory!B39*'14TotalEnrCategory'!C39/100,0)</f>
        <v>100033</v>
      </c>
      <c r="G39" s="194">
        <f>ROUND([1]percentageCategory!C39*'14TotalEnrCategory'!D39/100,0)</f>
        <v>70757</v>
      </c>
      <c r="H39" s="195">
        <f t="shared" si="1"/>
        <v>170790</v>
      </c>
      <c r="I39" s="194">
        <f>ROUND([1]percentageCategory!D39*'14TotalEnrCategory'!$C39/100,0)</f>
        <v>19976</v>
      </c>
      <c r="J39" s="194">
        <f>ROUND([1]percentageCategory!E39*'14TotalEnrCategory'!$D39/100,0)</f>
        <v>14084</v>
      </c>
      <c r="K39" s="195">
        <f t="shared" si="2"/>
        <v>34060</v>
      </c>
      <c r="L39" s="194">
        <f>ROUND([1]percentageCategory!F39*'14TotalEnrCategory'!$C39/100,0)</f>
        <v>34891</v>
      </c>
      <c r="M39" s="194">
        <f>ROUND([1]percentageCategory!G39*'14TotalEnrCategory'!$D39/100,0)</f>
        <v>23295</v>
      </c>
      <c r="N39" s="195">
        <f t="shared" si="3"/>
        <v>58186</v>
      </c>
    </row>
    <row r="40" spans="1:14" s="197" customFormat="1" ht="21.75" customHeight="1">
      <c r="A40" s="355" t="s">
        <v>49</v>
      </c>
      <c r="B40" s="355"/>
      <c r="C40" s="308">
        <f>SUM(C5:C39)</f>
        <v>15466559</v>
      </c>
      <c r="D40" s="308">
        <f t="shared" ref="D40:N40" si="4">SUM(D5:D39)</f>
        <v>12033190</v>
      </c>
      <c r="E40" s="308">
        <f t="shared" si="4"/>
        <v>27499749</v>
      </c>
      <c r="F40" s="308">
        <f t="shared" si="4"/>
        <v>1725080</v>
      </c>
      <c r="G40" s="308">
        <f t="shared" si="4"/>
        <v>1320045</v>
      </c>
      <c r="H40" s="308">
        <f t="shared" si="4"/>
        <v>3045125</v>
      </c>
      <c r="I40" s="308">
        <f t="shared" si="4"/>
        <v>688690</v>
      </c>
      <c r="J40" s="308">
        <f t="shared" si="4"/>
        <v>519745</v>
      </c>
      <c r="K40" s="308">
        <f t="shared" si="4"/>
        <v>1208435</v>
      </c>
      <c r="L40" s="308">
        <f t="shared" si="4"/>
        <v>4173134</v>
      </c>
      <c r="M40" s="308">
        <f t="shared" si="4"/>
        <v>3408562</v>
      </c>
      <c r="N40" s="308">
        <f t="shared" si="4"/>
        <v>7581696</v>
      </c>
    </row>
    <row r="41" spans="1:14">
      <c r="C41" s="199">
        <f>C40/E40%</f>
        <v>56.242546068329574</v>
      </c>
      <c r="F41" s="199">
        <f>F40/H40%</f>
        <v>56.650548007060465</v>
      </c>
      <c r="H41" s="200">
        <f>H40/$E$40%</f>
        <v>11.073282887054715</v>
      </c>
      <c r="I41" s="199">
        <f>I40/K40%</f>
        <v>56.990239441922817</v>
      </c>
      <c r="K41" s="200">
        <f>K40/$E$40%</f>
        <v>4.3943491993326926</v>
      </c>
      <c r="L41" s="199">
        <f>L40/N40%</f>
        <v>55.042222742774172</v>
      </c>
      <c r="N41" s="200">
        <f>N40/$E$40%</f>
        <v>27.570055275777246</v>
      </c>
    </row>
  </sheetData>
  <mergeCells count="7">
    <mergeCell ref="I2:K2"/>
    <mergeCell ref="L2:N2"/>
    <mergeCell ref="A40:B40"/>
    <mergeCell ref="A2:A3"/>
    <mergeCell ref="B2:B3"/>
    <mergeCell ref="C2:E2"/>
    <mergeCell ref="F2:H2"/>
  </mergeCells>
  <printOptions horizontalCentered="1"/>
  <pageMargins left="0.41" right="0.16" top="0.52" bottom="0.38" header="0.2" footer="0.16"/>
  <pageSetup paperSize="9" scale="80" firstPageNumber="40" orientation="portrait" useFirstPageNumber="1" r:id="rId1"/>
  <headerFooter>
    <oddFooter>&amp;L&amp;"Arial,Italic"&amp;9AISHE 2010-11&amp;RT-&amp;P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K41"/>
  <sheetViews>
    <sheetView view="pageBreakPreview" zoomScaleSheetLayoutView="100" workbookViewId="0">
      <pane xSplit="2" ySplit="3" topLeftCell="C22" activePane="bottomRight" state="frozen"/>
      <selection activeCell="I28" sqref="I28"/>
      <selection pane="topRight" activeCell="I28" sqref="I28"/>
      <selection pane="bottomLeft" activeCell="I28" sqref="I28"/>
      <selection pane="bottomRight" activeCell="C33" sqref="C33"/>
    </sheetView>
  </sheetViews>
  <sheetFormatPr defaultRowHeight="15"/>
  <cols>
    <col min="1" max="1" width="5.140625" style="198" customWidth="1"/>
    <col min="2" max="2" width="18.5703125" style="198" customWidth="1"/>
    <col min="3" max="11" width="9" style="198" customWidth="1"/>
    <col min="12" max="16384" width="9.140625" style="198"/>
  </cols>
  <sheetData>
    <row r="1" spans="1:11" s="114" customFormat="1" ht="34.5" customHeight="1">
      <c r="B1" s="117" t="s">
        <v>414</v>
      </c>
      <c r="C1" s="358" t="s">
        <v>418</v>
      </c>
      <c r="D1" s="359"/>
      <c r="E1" s="359"/>
      <c r="F1" s="359"/>
      <c r="G1" s="359"/>
      <c r="H1" s="359"/>
      <c r="I1" s="359"/>
      <c r="J1" s="359"/>
      <c r="K1" s="359"/>
    </row>
    <row r="2" spans="1:11" s="190" customFormat="1" ht="20.25" customHeight="1">
      <c r="A2" s="356" t="s">
        <v>116</v>
      </c>
      <c r="B2" s="344" t="s">
        <v>2</v>
      </c>
      <c r="C2" s="352" t="s">
        <v>415</v>
      </c>
      <c r="D2" s="353"/>
      <c r="E2" s="354"/>
      <c r="F2" s="352" t="s">
        <v>416</v>
      </c>
      <c r="G2" s="353"/>
      <c r="H2" s="354"/>
      <c r="I2" s="352" t="s">
        <v>417</v>
      </c>
      <c r="J2" s="353"/>
      <c r="K2" s="354"/>
    </row>
    <row r="3" spans="1:11" s="191" customFormat="1" ht="20.25" customHeight="1">
      <c r="A3" s="357"/>
      <c r="B3" s="344"/>
      <c r="C3" s="122" t="s">
        <v>119</v>
      </c>
      <c r="D3" s="122" t="s">
        <v>120</v>
      </c>
      <c r="E3" s="122" t="s">
        <v>12</v>
      </c>
      <c r="F3" s="122" t="s">
        <v>119</v>
      </c>
      <c r="G3" s="122" t="s">
        <v>120</v>
      </c>
      <c r="H3" s="122" t="s">
        <v>12</v>
      </c>
      <c r="I3" s="122" t="s">
        <v>119</v>
      </c>
      <c r="J3" s="122" t="s">
        <v>120</v>
      </c>
      <c r="K3" s="122" t="s">
        <v>12</v>
      </c>
    </row>
    <row r="4" spans="1:11" s="191" customFormat="1" ht="13.5" customHeight="1">
      <c r="A4" s="143">
        <v>1</v>
      </c>
      <c r="B4" s="143">
        <v>2</v>
      </c>
      <c r="C4" s="143">
        <v>3</v>
      </c>
      <c r="D4" s="143">
        <v>4</v>
      </c>
      <c r="E4" s="143">
        <v>5</v>
      </c>
      <c r="F4" s="143">
        <v>6</v>
      </c>
      <c r="G4" s="143">
        <v>7</v>
      </c>
      <c r="H4" s="143">
        <v>8</v>
      </c>
      <c r="I4" s="143">
        <v>9</v>
      </c>
      <c r="J4" s="143">
        <v>10</v>
      </c>
      <c r="K4" s="143">
        <v>11</v>
      </c>
    </row>
    <row r="5" spans="1:11" s="191" customFormat="1" ht="30.75" customHeight="1">
      <c r="A5" s="192">
        <v>1</v>
      </c>
      <c r="B5" s="193" t="s">
        <v>55</v>
      </c>
      <c r="C5" s="194">
        <v>14</v>
      </c>
      <c r="D5" s="194">
        <v>6</v>
      </c>
      <c r="E5" s="195">
        <f>C5+D5</f>
        <v>20</v>
      </c>
      <c r="F5" s="194">
        <v>130</v>
      </c>
      <c r="G5" s="194">
        <v>258</v>
      </c>
      <c r="H5" s="195">
        <f>F5+G5</f>
        <v>388</v>
      </c>
      <c r="I5" s="194">
        <v>83</v>
      </c>
      <c r="J5" s="194">
        <v>167</v>
      </c>
      <c r="K5" s="195">
        <f>I5+J5</f>
        <v>250</v>
      </c>
    </row>
    <row r="6" spans="1:11" s="191" customFormat="1" ht="19.5" customHeight="1">
      <c r="A6" s="192">
        <v>2</v>
      </c>
      <c r="B6" s="196" t="s">
        <v>15</v>
      </c>
      <c r="C6" s="194">
        <v>2968</v>
      </c>
      <c r="D6" s="194">
        <v>1629</v>
      </c>
      <c r="E6" s="195">
        <f t="shared" ref="E6:E39" si="0">C6+D6</f>
        <v>4597</v>
      </c>
      <c r="F6" s="194">
        <v>66979</v>
      </c>
      <c r="G6" s="194">
        <v>51157</v>
      </c>
      <c r="H6" s="195">
        <f t="shared" ref="H6:H39" si="1">F6+G6</f>
        <v>118136</v>
      </c>
      <c r="I6" s="194">
        <v>10401</v>
      </c>
      <c r="J6" s="194">
        <v>10811</v>
      </c>
      <c r="K6" s="195">
        <f t="shared" ref="K6:K39" si="2">I6+J6</f>
        <v>21212</v>
      </c>
    </row>
    <row r="7" spans="1:11" s="191" customFormat="1" ht="19.5" customHeight="1">
      <c r="A7" s="192">
        <v>3</v>
      </c>
      <c r="B7" s="196" t="s">
        <v>16</v>
      </c>
      <c r="C7" s="194">
        <v>165</v>
      </c>
      <c r="D7" s="194">
        <v>37</v>
      </c>
      <c r="E7" s="195">
        <f t="shared" si="0"/>
        <v>202</v>
      </c>
      <c r="F7" s="194">
        <v>316</v>
      </c>
      <c r="G7" s="194">
        <v>69</v>
      </c>
      <c r="H7" s="195">
        <f t="shared" si="1"/>
        <v>385</v>
      </c>
      <c r="I7" s="194">
        <v>4293</v>
      </c>
      <c r="J7" s="194">
        <v>2417</v>
      </c>
      <c r="K7" s="195">
        <f t="shared" si="2"/>
        <v>6710</v>
      </c>
    </row>
    <row r="8" spans="1:11" s="191" customFormat="1" ht="19.5" customHeight="1">
      <c r="A8" s="192">
        <v>4</v>
      </c>
      <c r="B8" s="196" t="s">
        <v>17</v>
      </c>
      <c r="C8" s="194">
        <v>166</v>
      </c>
      <c r="D8" s="194">
        <v>66</v>
      </c>
      <c r="E8" s="195">
        <f t="shared" si="0"/>
        <v>232</v>
      </c>
      <c r="F8" s="194">
        <v>8496</v>
      </c>
      <c r="G8" s="194">
        <v>9088</v>
      </c>
      <c r="H8" s="195">
        <f t="shared" si="1"/>
        <v>17584</v>
      </c>
      <c r="I8" s="194">
        <v>882</v>
      </c>
      <c r="J8" s="194">
        <v>1003</v>
      </c>
      <c r="K8" s="195">
        <f t="shared" si="2"/>
        <v>1885</v>
      </c>
    </row>
    <row r="9" spans="1:11" s="191" customFormat="1" ht="19.5" customHeight="1">
      <c r="A9" s="192">
        <v>5</v>
      </c>
      <c r="B9" s="196" t="s">
        <v>18</v>
      </c>
      <c r="C9" s="194">
        <v>1270</v>
      </c>
      <c r="D9" s="194">
        <v>305</v>
      </c>
      <c r="E9" s="195">
        <f t="shared" si="0"/>
        <v>1575</v>
      </c>
      <c r="F9" s="194">
        <v>34843</v>
      </c>
      <c r="G9" s="194">
        <v>23899</v>
      </c>
      <c r="H9" s="195">
        <f t="shared" si="1"/>
        <v>58742</v>
      </c>
      <c r="I9" s="194">
        <v>420</v>
      </c>
      <c r="J9" s="194">
        <v>390</v>
      </c>
      <c r="K9" s="195">
        <f t="shared" si="2"/>
        <v>810</v>
      </c>
    </row>
    <row r="10" spans="1:11" s="191" customFormat="1" ht="19.5" customHeight="1">
      <c r="A10" s="192">
        <v>6</v>
      </c>
      <c r="B10" s="196" t="s">
        <v>19</v>
      </c>
      <c r="C10" s="194">
        <v>37</v>
      </c>
      <c r="D10" s="194">
        <v>31</v>
      </c>
      <c r="E10" s="195">
        <f t="shared" si="0"/>
        <v>68</v>
      </c>
      <c r="F10" s="194">
        <v>62</v>
      </c>
      <c r="G10" s="194">
        <v>37</v>
      </c>
      <c r="H10" s="195">
        <f t="shared" si="1"/>
        <v>99</v>
      </c>
      <c r="I10" s="194">
        <v>1205</v>
      </c>
      <c r="J10" s="194">
        <v>961</v>
      </c>
      <c r="K10" s="195">
        <f t="shared" si="2"/>
        <v>2166</v>
      </c>
    </row>
    <row r="11" spans="1:11" s="191" customFormat="1" ht="19.5" customHeight="1">
      <c r="A11" s="192">
        <v>7</v>
      </c>
      <c r="B11" s="196" t="s">
        <v>56</v>
      </c>
      <c r="C11" s="194">
        <v>178</v>
      </c>
      <c r="D11" s="194">
        <v>126</v>
      </c>
      <c r="E11" s="195">
        <f t="shared" si="0"/>
        <v>304</v>
      </c>
      <c r="F11" s="194">
        <v>927</v>
      </c>
      <c r="G11" s="194">
        <v>967</v>
      </c>
      <c r="H11" s="195">
        <f t="shared" si="1"/>
        <v>1894</v>
      </c>
      <c r="I11" s="194">
        <v>1660</v>
      </c>
      <c r="J11" s="194">
        <v>1252</v>
      </c>
      <c r="K11" s="195">
        <f t="shared" si="2"/>
        <v>2912</v>
      </c>
    </row>
    <row r="12" spans="1:11" s="191" customFormat="1" ht="30">
      <c r="A12" s="192">
        <v>8</v>
      </c>
      <c r="B12" s="193" t="s">
        <v>21</v>
      </c>
      <c r="C12" s="194">
        <v>0</v>
      </c>
      <c r="D12" s="194">
        <v>0</v>
      </c>
      <c r="E12" s="195">
        <f t="shared" si="0"/>
        <v>0</v>
      </c>
      <c r="F12" s="194">
        <v>9</v>
      </c>
      <c r="G12" s="194">
        <v>6</v>
      </c>
      <c r="H12" s="195">
        <f t="shared" si="1"/>
        <v>15</v>
      </c>
      <c r="I12" s="194">
        <v>0</v>
      </c>
      <c r="J12" s="194">
        <v>1</v>
      </c>
      <c r="K12" s="195">
        <f t="shared" si="2"/>
        <v>1</v>
      </c>
    </row>
    <row r="13" spans="1:11" s="191" customFormat="1" ht="21" customHeight="1">
      <c r="A13" s="192">
        <v>9</v>
      </c>
      <c r="B13" s="196" t="s">
        <v>22</v>
      </c>
      <c r="C13" s="194">
        <v>0</v>
      </c>
      <c r="D13" s="194">
        <v>1</v>
      </c>
      <c r="E13" s="195">
        <f t="shared" si="0"/>
        <v>1</v>
      </c>
      <c r="F13" s="194">
        <v>41</v>
      </c>
      <c r="G13" s="194">
        <v>32</v>
      </c>
      <c r="H13" s="195">
        <f t="shared" si="1"/>
        <v>73</v>
      </c>
      <c r="I13" s="194">
        <v>5</v>
      </c>
      <c r="J13" s="194">
        <v>11</v>
      </c>
      <c r="K13" s="195">
        <f t="shared" si="2"/>
        <v>16</v>
      </c>
    </row>
    <row r="14" spans="1:11" s="191" customFormat="1" ht="21" customHeight="1">
      <c r="A14" s="192">
        <v>10</v>
      </c>
      <c r="B14" s="196" t="s">
        <v>23</v>
      </c>
      <c r="C14" s="194">
        <v>1493</v>
      </c>
      <c r="D14" s="194">
        <v>638</v>
      </c>
      <c r="E14" s="195">
        <f t="shared" si="0"/>
        <v>2131</v>
      </c>
      <c r="F14" s="194">
        <v>3599</v>
      </c>
      <c r="G14" s="194">
        <v>2336</v>
      </c>
      <c r="H14" s="195">
        <f t="shared" si="1"/>
        <v>5935</v>
      </c>
      <c r="I14" s="194">
        <v>2936</v>
      </c>
      <c r="J14" s="194">
        <v>3530</v>
      </c>
      <c r="K14" s="195">
        <f t="shared" si="2"/>
        <v>6466</v>
      </c>
    </row>
    <row r="15" spans="1:11" s="191" customFormat="1" ht="21" customHeight="1">
      <c r="A15" s="192">
        <v>11</v>
      </c>
      <c r="B15" s="196" t="s">
        <v>24</v>
      </c>
      <c r="C15" s="194">
        <v>63</v>
      </c>
      <c r="D15" s="194">
        <v>33</v>
      </c>
      <c r="E15" s="195">
        <f t="shared" si="0"/>
        <v>96</v>
      </c>
      <c r="F15" s="194">
        <v>8162</v>
      </c>
      <c r="G15" s="194">
        <v>6496</v>
      </c>
      <c r="H15" s="195">
        <f t="shared" si="1"/>
        <v>14658</v>
      </c>
      <c r="I15" s="194">
        <v>1947</v>
      </c>
      <c r="J15" s="194">
        <v>2939</v>
      </c>
      <c r="K15" s="195">
        <f t="shared" si="2"/>
        <v>4886</v>
      </c>
    </row>
    <row r="16" spans="1:11" s="191" customFormat="1" ht="21" customHeight="1">
      <c r="A16" s="192">
        <v>12</v>
      </c>
      <c r="B16" s="196" t="s">
        <v>25</v>
      </c>
      <c r="C16" s="194">
        <v>1486</v>
      </c>
      <c r="D16" s="194">
        <v>925</v>
      </c>
      <c r="E16" s="195">
        <f t="shared" si="0"/>
        <v>2411</v>
      </c>
      <c r="F16" s="194">
        <v>10800</v>
      </c>
      <c r="G16" s="194">
        <v>7630</v>
      </c>
      <c r="H16" s="195">
        <f t="shared" si="1"/>
        <v>18430</v>
      </c>
      <c r="I16" s="194">
        <v>1688</v>
      </c>
      <c r="J16" s="194">
        <v>1739</v>
      </c>
      <c r="K16" s="195">
        <f t="shared" si="2"/>
        <v>3427</v>
      </c>
    </row>
    <row r="17" spans="1:11" s="191" customFormat="1" ht="21" customHeight="1">
      <c r="A17" s="192">
        <v>13</v>
      </c>
      <c r="B17" s="196" t="s">
        <v>26</v>
      </c>
      <c r="C17" s="194">
        <v>3700</v>
      </c>
      <c r="D17" s="194">
        <v>1508</v>
      </c>
      <c r="E17" s="195">
        <f t="shared" si="0"/>
        <v>5208</v>
      </c>
      <c r="F17" s="194">
        <v>1210</v>
      </c>
      <c r="G17" s="194">
        <v>237</v>
      </c>
      <c r="H17" s="195">
        <f t="shared" si="1"/>
        <v>1447</v>
      </c>
      <c r="I17" s="194">
        <v>1941</v>
      </c>
      <c r="J17" s="194">
        <v>1690</v>
      </c>
      <c r="K17" s="195">
        <f t="shared" si="2"/>
        <v>3631</v>
      </c>
    </row>
    <row r="18" spans="1:11" s="191" customFormat="1" ht="21" customHeight="1">
      <c r="A18" s="192">
        <v>14</v>
      </c>
      <c r="B18" s="196" t="s">
        <v>27</v>
      </c>
      <c r="C18" s="194">
        <v>143</v>
      </c>
      <c r="D18" s="194">
        <v>48</v>
      </c>
      <c r="E18" s="195">
        <f t="shared" si="0"/>
        <v>191</v>
      </c>
      <c r="F18" s="194">
        <v>157</v>
      </c>
      <c r="G18" s="194">
        <v>115</v>
      </c>
      <c r="H18" s="195">
        <f t="shared" si="1"/>
        <v>272</v>
      </c>
      <c r="I18" s="194">
        <v>947</v>
      </c>
      <c r="J18" s="194">
        <v>1113</v>
      </c>
      <c r="K18" s="195">
        <f t="shared" si="2"/>
        <v>2060</v>
      </c>
    </row>
    <row r="19" spans="1:11" s="191" customFormat="1" ht="21" customHeight="1">
      <c r="A19" s="192">
        <v>15</v>
      </c>
      <c r="B19" s="193" t="s">
        <v>57</v>
      </c>
      <c r="C19" s="194">
        <v>51</v>
      </c>
      <c r="D19" s="194">
        <v>27</v>
      </c>
      <c r="E19" s="195">
        <f t="shared" si="0"/>
        <v>78</v>
      </c>
      <c r="F19" s="194">
        <v>36598</v>
      </c>
      <c r="G19" s="194">
        <v>19625</v>
      </c>
      <c r="H19" s="195">
        <f t="shared" si="1"/>
        <v>56223</v>
      </c>
      <c r="I19" s="194">
        <v>1024</v>
      </c>
      <c r="J19" s="194">
        <v>1498</v>
      </c>
      <c r="K19" s="195">
        <f t="shared" si="2"/>
        <v>2522</v>
      </c>
    </row>
    <row r="20" spans="1:11" s="191" customFormat="1" ht="21" customHeight="1">
      <c r="A20" s="192">
        <v>16</v>
      </c>
      <c r="B20" s="196" t="s">
        <v>29</v>
      </c>
      <c r="C20" s="194">
        <v>191</v>
      </c>
      <c r="D20" s="194">
        <v>167</v>
      </c>
      <c r="E20" s="195">
        <f t="shared" si="0"/>
        <v>358</v>
      </c>
      <c r="F20" s="194">
        <v>3386</v>
      </c>
      <c r="G20" s="194">
        <v>2771</v>
      </c>
      <c r="H20" s="195">
        <f t="shared" si="1"/>
        <v>6157</v>
      </c>
      <c r="I20" s="194">
        <v>577</v>
      </c>
      <c r="J20" s="194">
        <v>1250</v>
      </c>
      <c r="K20" s="195">
        <f t="shared" si="2"/>
        <v>1827</v>
      </c>
    </row>
    <row r="21" spans="1:11" s="191" customFormat="1" ht="21" customHeight="1">
      <c r="A21" s="192">
        <v>17</v>
      </c>
      <c r="B21" s="196" t="s">
        <v>30</v>
      </c>
      <c r="C21" s="194">
        <v>2228</v>
      </c>
      <c r="D21" s="194">
        <v>1174</v>
      </c>
      <c r="E21" s="195">
        <f t="shared" si="0"/>
        <v>3402</v>
      </c>
      <c r="F21" s="194">
        <v>40184</v>
      </c>
      <c r="G21" s="194">
        <v>31530</v>
      </c>
      <c r="H21" s="195">
        <f t="shared" si="1"/>
        <v>71714</v>
      </c>
      <c r="I21" s="194">
        <v>17336</v>
      </c>
      <c r="J21" s="194">
        <v>25698</v>
      </c>
      <c r="K21" s="195">
        <f t="shared" si="2"/>
        <v>43034</v>
      </c>
    </row>
    <row r="22" spans="1:11" s="191" customFormat="1" ht="21" customHeight="1">
      <c r="A22" s="192">
        <v>18</v>
      </c>
      <c r="B22" s="196" t="s">
        <v>31</v>
      </c>
      <c r="C22" s="194">
        <v>899</v>
      </c>
      <c r="D22" s="194">
        <v>939</v>
      </c>
      <c r="E22" s="195">
        <f t="shared" si="0"/>
        <v>1838</v>
      </c>
      <c r="F22" s="194">
        <v>21332</v>
      </c>
      <c r="G22" s="194">
        <v>31056</v>
      </c>
      <c r="H22" s="195">
        <f t="shared" si="1"/>
        <v>52388</v>
      </c>
      <c r="I22" s="194">
        <v>22478</v>
      </c>
      <c r="J22" s="194">
        <v>32462</v>
      </c>
      <c r="K22" s="195">
        <f t="shared" si="2"/>
        <v>54940</v>
      </c>
    </row>
    <row r="23" spans="1:11" s="191" customFormat="1" ht="21" customHeight="1">
      <c r="A23" s="192">
        <v>19</v>
      </c>
      <c r="B23" s="196" t="s">
        <v>32</v>
      </c>
      <c r="C23" s="194"/>
      <c r="D23" s="194"/>
      <c r="E23" s="195"/>
      <c r="F23" s="194"/>
      <c r="G23" s="194"/>
      <c r="H23" s="195"/>
      <c r="I23" s="194"/>
      <c r="J23" s="194"/>
      <c r="K23" s="195"/>
    </row>
    <row r="24" spans="1:11" s="191" customFormat="1" ht="21" customHeight="1">
      <c r="A24" s="192">
        <v>20</v>
      </c>
      <c r="B24" s="196" t="s">
        <v>33</v>
      </c>
      <c r="C24" s="194">
        <v>506</v>
      </c>
      <c r="D24" s="194">
        <v>234</v>
      </c>
      <c r="E24" s="195">
        <f t="shared" si="0"/>
        <v>740</v>
      </c>
      <c r="F24" s="194">
        <v>1844</v>
      </c>
      <c r="G24" s="194">
        <v>2059</v>
      </c>
      <c r="H24" s="195">
        <f t="shared" si="1"/>
        <v>3903</v>
      </c>
      <c r="I24" s="194">
        <v>1026</v>
      </c>
      <c r="J24" s="194">
        <v>1249</v>
      </c>
      <c r="K24" s="195">
        <f t="shared" si="2"/>
        <v>2275</v>
      </c>
    </row>
    <row r="25" spans="1:11" s="191" customFormat="1" ht="21" customHeight="1">
      <c r="A25" s="192">
        <v>21</v>
      </c>
      <c r="B25" s="196" t="s">
        <v>34</v>
      </c>
      <c r="C25" s="194">
        <v>1927</v>
      </c>
      <c r="D25" s="194">
        <v>951</v>
      </c>
      <c r="E25" s="195">
        <f t="shared" si="0"/>
        <v>2878</v>
      </c>
      <c r="F25" s="194">
        <v>25696</v>
      </c>
      <c r="G25" s="194">
        <v>22127</v>
      </c>
      <c r="H25" s="195">
        <f t="shared" si="1"/>
        <v>47823</v>
      </c>
      <c r="I25" s="194">
        <v>13584</v>
      </c>
      <c r="J25" s="194">
        <v>13489</v>
      </c>
      <c r="K25" s="195">
        <f t="shared" si="2"/>
        <v>27073</v>
      </c>
    </row>
    <row r="26" spans="1:11" s="191" customFormat="1" ht="21" customHeight="1">
      <c r="A26" s="192">
        <v>22</v>
      </c>
      <c r="B26" s="196" t="s">
        <v>35</v>
      </c>
      <c r="C26" s="194">
        <v>37</v>
      </c>
      <c r="D26" s="194">
        <v>12</v>
      </c>
      <c r="E26" s="195">
        <f t="shared" si="0"/>
        <v>49</v>
      </c>
      <c r="F26" s="194">
        <v>585</v>
      </c>
      <c r="G26" s="194">
        <v>404</v>
      </c>
      <c r="H26" s="195">
        <f t="shared" si="1"/>
        <v>989</v>
      </c>
      <c r="I26" s="194">
        <v>1642</v>
      </c>
      <c r="J26" s="194">
        <v>1245</v>
      </c>
      <c r="K26" s="195">
        <f t="shared" si="2"/>
        <v>2887</v>
      </c>
    </row>
    <row r="27" spans="1:11" s="191" customFormat="1" ht="21" customHeight="1">
      <c r="A27" s="192">
        <v>23</v>
      </c>
      <c r="B27" s="196" t="s">
        <v>36</v>
      </c>
      <c r="C27" s="194">
        <v>12</v>
      </c>
      <c r="D27" s="194">
        <v>5</v>
      </c>
      <c r="E27" s="195">
        <f t="shared" si="0"/>
        <v>17</v>
      </c>
      <c r="F27" s="194">
        <v>138</v>
      </c>
      <c r="G27" s="194">
        <v>177</v>
      </c>
      <c r="H27" s="195">
        <f t="shared" si="1"/>
        <v>315</v>
      </c>
      <c r="I27" s="194">
        <v>2172</v>
      </c>
      <c r="J27" s="194">
        <v>2915</v>
      </c>
      <c r="K27" s="195">
        <f t="shared" si="2"/>
        <v>5087</v>
      </c>
    </row>
    <row r="28" spans="1:11" s="191" customFormat="1" ht="21" customHeight="1">
      <c r="A28" s="192">
        <v>24</v>
      </c>
      <c r="B28" s="196" t="s">
        <v>37</v>
      </c>
      <c r="C28" s="194">
        <v>3</v>
      </c>
      <c r="D28" s="194">
        <v>13</v>
      </c>
      <c r="E28" s="195">
        <f t="shared" si="0"/>
        <v>16</v>
      </c>
      <c r="F28" s="194">
        <v>4</v>
      </c>
      <c r="G28" s="194">
        <v>4</v>
      </c>
      <c r="H28" s="195">
        <f t="shared" si="1"/>
        <v>8</v>
      </c>
      <c r="I28" s="194">
        <v>1986</v>
      </c>
      <c r="J28" s="194">
        <v>1881</v>
      </c>
      <c r="K28" s="195">
        <f t="shared" si="2"/>
        <v>3867</v>
      </c>
    </row>
    <row r="29" spans="1:11" s="191" customFormat="1" ht="21" customHeight="1">
      <c r="A29" s="192">
        <v>25</v>
      </c>
      <c r="B29" s="196" t="s">
        <v>38</v>
      </c>
      <c r="C29" s="194">
        <v>43</v>
      </c>
      <c r="D29" s="194">
        <v>17</v>
      </c>
      <c r="E29" s="195">
        <f t="shared" si="0"/>
        <v>60</v>
      </c>
      <c r="F29" s="194">
        <v>60</v>
      </c>
      <c r="G29" s="194">
        <v>63</v>
      </c>
      <c r="H29" s="195">
        <f t="shared" si="1"/>
        <v>123</v>
      </c>
      <c r="I29" s="194">
        <v>6426</v>
      </c>
      <c r="J29" s="194">
        <v>6751</v>
      </c>
      <c r="K29" s="195">
        <f t="shared" si="2"/>
        <v>13177</v>
      </c>
    </row>
    <row r="30" spans="1:11" s="191" customFormat="1" ht="21" customHeight="1">
      <c r="A30" s="192">
        <v>26</v>
      </c>
      <c r="B30" s="196" t="s">
        <v>39</v>
      </c>
      <c r="C30" s="194">
        <v>1410</v>
      </c>
      <c r="D30" s="194">
        <v>241</v>
      </c>
      <c r="E30" s="195">
        <f t="shared" si="0"/>
        <v>1651</v>
      </c>
      <c r="F30" s="194">
        <v>1703</v>
      </c>
      <c r="G30" s="194">
        <v>1344</v>
      </c>
      <c r="H30" s="195">
        <f t="shared" si="1"/>
        <v>3047</v>
      </c>
      <c r="I30" s="194">
        <v>590</v>
      </c>
      <c r="J30" s="194">
        <v>442</v>
      </c>
      <c r="K30" s="195">
        <f t="shared" si="2"/>
        <v>1032</v>
      </c>
    </row>
    <row r="31" spans="1:11" s="191" customFormat="1" ht="21" customHeight="1">
      <c r="A31" s="192">
        <v>27</v>
      </c>
      <c r="B31" s="196" t="s">
        <v>40</v>
      </c>
      <c r="C31" s="194">
        <v>87</v>
      </c>
      <c r="D31" s="194">
        <v>63</v>
      </c>
      <c r="E31" s="195">
        <f t="shared" si="0"/>
        <v>150</v>
      </c>
      <c r="F31" s="194">
        <v>656</v>
      </c>
      <c r="G31" s="194">
        <v>673</v>
      </c>
      <c r="H31" s="195">
        <f t="shared" si="1"/>
        <v>1329</v>
      </c>
      <c r="I31" s="194">
        <v>1166</v>
      </c>
      <c r="J31" s="194">
        <v>1443</v>
      </c>
      <c r="K31" s="195">
        <f t="shared" si="2"/>
        <v>2609</v>
      </c>
    </row>
    <row r="32" spans="1:11" s="191" customFormat="1" ht="21" customHeight="1">
      <c r="A32" s="192">
        <v>28</v>
      </c>
      <c r="B32" s="196" t="s">
        <v>41</v>
      </c>
      <c r="C32" s="194">
        <v>417</v>
      </c>
      <c r="D32" s="194">
        <v>149</v>
      </c>
      <c r="E32" s="195">
        <f t="shared" si="0"/>
        <v>566</v>
      </c>
      <c r="F32" s="194">
        <v>1808</v>
      </c>
      <c r="G32" s="194">
        <v>298</v>
      </c>
      <c r="H32" s="195">
        <f t="shared" si="1"/>
        <v>2106</v>
      </c>
      <c r="I32" s="194">
        <v>28017</v>
      </c>
      <c r="J32" s="194">
        <v>13497</v>
      </c>
      <c r="K32" s="195">
        <f t="shared" si="2"/>
        <v>41514</v>
      </c>
    </row>
    <row r="33" spans="1:11" s="191" customFormat="1" ht="21" customHeight="1">
      <c r="A33" s="192">
        <v>29</v>
      </c>
      <c r="B33" s="196" t="s">
        <v>42</v>
      </c>
      <c r="C33" s="194">
        <v>893</v>
      </c>
      <c r="D33" s="194">
        <v>319</v>
      </c>
      <c r="E33" s="195">
        <f t="shared" si="0"/>
        <v>1212</v>
      </c>
      <c r="F33" s="194">
        <v>5968</v>
      </c>
      <c r="G33" s="194">
        <v>4321</v>
      </c>
      <c r="H33" s="195">
        <f t="shared" si="1"/>
        <v>10289</v>
      </c>
      <c r="I33" s="194">
        <v>945</v>
      </c>
      <c r="J33" s="194">
        <v>1112</v>
      </c>
      <c r="K33" s="195">
        <f t="shared" si="2"/>
        <v>2057</v>
      </c>
    </row>
    <row r="34" spans="1:11" s="191" customFormat="1" ht="21" customHeight="1">
      <c r="A34" s="192">
        <v>30</v>
      </c>
      <c r="B34" s="196" t="s">
        <v>43</v>
      </c>
      <c r="C34" s="194">
        <v>22</v>
      </c>
      <c r="D34" s="194">
        <v>12</v>
      </c>
      <c r="E34" s="195">
        <f t="shared" si="0"/>
        <v>34</v>
      </c>
      <c r="F34" s="194">
        <v>53</v>
      </c>
      <c r="G34" s="194">
        <v>27</v>
      </c>
      <c r="H34" s="195">
        <f t="shared" si="1"/>
        <v>80</v>
      </c>
      <c r="I34" s="194">
        <v>330</v>
      </c>
      <c r="J34" s="194">
        <v>518</v>
      </c>
      <c r="K34" s="195">
        <f t="shared" si="2"/>
        <v>848</v>
      </c>
    </row>
    <row r="35" spans="1:11" s="191" customFormat="1" ht="21" customHeight="1">
      <c r="A35" s="192">
        <v>31</v>
      </c>
      <c r="B35" s="196" t="s">
        <v>44</v>
      </c>
      <c r="C35" s="194">
        <v>1797</v>
      </c>
      <c r="D35" s="194">
        <v>880</v>
      </c>
      <c r="E35" s="195">
        <f t="shared" si="0"/>
        <v>2677</v>
      </c>
      <c r="F35" s="194">
        <v>25160</v>
      </c>
      <c r="G35" s="194">
        <v>12623</v>
      </c>
      <c r="H35" s="195">
        <f t="shared" si="1"/>
        <v>37783</v>
      </c>
      <c r="I35" s="194">
        <v>38353</v>
      </c>
      <c r="J35" s="194">
        <v>26483</v>
      </c>
      <c r="K35" s="195">
        <f t="shared" si="2"/>
        <v>64836</v>
      </c>
    </row>
    <row r="36" spans="1:11" s="191" customFormat="1" ht="21" customHeight="1">
      <c r="A36" s="192">
        <v>32</v>
      </c>
      <c r="B36" s="196" t="s">
        <v>45</v>
      </c>
      <c r="C36" s="194">
        <v>107</v>
      </c>
      <c r="D36" s="194">
        <v>19</v>
      </c>
      <c r="E36" s="195">
        <f t="shared" si="0"/>
        <v>126</v>
      </c>
      <c r="F36" s="194">
        <v>952</v>
      </c>
      <c r="G36" s="194">
        <v>519</v>
      </c>
      <c r="H36" s="195">
        <f t="shared" si="1"/>
        <v>1471</v>
      </c>
      <c r="I36" s="194">
        <v>219</v>
      </c>
      <c r="J36" s="194">
        <v>190</v>
      </c>
      <c r="K36" s="195">
        <f t="shared" si="2"/>
        <v>409</v>
      </c>
    </row>
    <row r="37" spans="1:11" s="191" customFormat="1" ht="21" customHeight="1">
      <c r="A37" s="192">
        <v>33</v>
      </c>
      <c r="B37" s="196" t="s">
        <v>47</v>
      </c>
      <c r="C37" s="194">
        <v>2567</v>
      </c>
      <c r="D37" s="194">
        <v>16115</v>
      </c>
      <c r="E37" s="195">
        <f t="shared" si="0"/>
        <v>18682</v>
      </c>
      <c r="F37" s="194">
        <v>36437</v>
      </c>
      <c r="G37" s="194">
        <v>37769</v>
      </c>
      <c r="H37" s="195">
        <f t="shared" si="1"/>
        <v>74206</v>
      </c>
      <c r="I37" s="194">
        <v>3920</v>
      </c>
      <c r="J37" s="194">
        <v>3875</v>
      </c>
      <c r="K37" s="195">
        <f t="shared" si="2"/>
        <v>7795</v>
      </c>
    </row>
    <row r="38" spans="1:11" s="191" customFormat="1" ht="21" customHeight="1">
      <c r="A38" s="192">
        <v>34</v>
      </c>
      <c r="B38" s="196" t="s">
        <v>58</v>
      </c>
      <c r="C38" s="194">
        <v>192</v>
      </c>
      <c r="D38" s="194">
        <v>77</v>
      </c>
      <c r="E38" s="195">
        <f t="shared" si="0"/>
        <v>269</v>
      </c>
      <c r="F38" s="194">
        <v>2413</v>
      </c>
      <c r="G38" s="194">
        <v>1776</v>
      </c>
      <c r="H38" s="195">
        <f t="shared" si="1"/>
        <v>4189</v>
      </c>
      <c r="I38" s="194">
        <v>445</v>
      </c>
      <c r="J38" s="194">
        <v>520</v>
      </c>
      <c r="K38" s="195">
        <f t="shared" si="2"/>
        <v>965</v>
      </c>
    </row>
    <row r="39" spans="1:11" s="191" customFormat="1" ht="21" customHeight="1">
      <c r="A39" s="192">
        <v>35</v>
      </c>
      <c r="B39" s="196" t="s">
        <v>48</v>
      </c>
      <c r="C39" s="194">
        <v>1435</v>
      </c>
      <c r="D39" s="194">
        <v>701</v>
      </c>
      <c r="E39" s="195">
        <f t="shared" si="0"/>
        <v>2136</v>
      </c>
      <c r="F39" s="194">
        <v>49835</v>
      </c>
      <c r="G39" s="194">
        <v>34588</v>
      </c>
      <c r="H39" s="195">
        <f t="shared" si="1"/>
        <v>84423</v>
      </c>
      <c r="I39" s="194">
        <v>2268</v>
      </c>
      <c r="J39" s="194">
        <v>2913</v>
      </c>
      <c r="K39" s="195">
        <f t="shared" si="2"/>
        <v>5181</v>
      </c>
    </row>
    <row r="40" spans="1:11" s="197" customFormat="1" ht="21" customHeight="1">
      <c r="A40" s="355" t="s">
        <v>49</v>
      </c>
      <c r="B40" s="355"/>
      <c r="C40" s="196">
        <f>SUM(C5:C39)</f>
        <v>26507</v>
      </c>
      <c r="D40" s="196">
        <f t="shared" ref="D40:K40" si="3">SUM(D5:D39)</f>
        <v>27468</v>
      </c>
      <c r="E40" s="196">
        <f t="shared" si="3"/>
        <v>53975</v>
      </c>
      <c r="F40" s="196">
        <f t="shared" si="3"/>
        <v>390543</v>
      </c>
      <c r="G40" s="196">
        <f t="shared" si="3"/>
        <v>306081</v>
      </c>
      <c r="H40" s="196">
        <f t="shared" si="3"/>
        <v>696624</v>
      </c>
      <c r="I40" s="196">
        <f t="shared" si="3"/>
        <v>172912</v>
      </c>
      <c r="J40" s="196">
        <f t="shared" si="3"/>
        <v>167455</v>
      </c>
      <c r="K40" s="196">
        <f t="shared" si="3"/>
        <v>340367</v>
      </c>
    </row>
    <row r="41" spans="1:11">
      <c r="C41" s="199">
        <f>C40/E40%</f>
        <v>49.109773043075499</v>
      </c>
      <c r="F41" s="199">
        <f>F40/H40%</f>
        <v>56.062237304485635</v>
      </c>
      <c r="H41" s="200"/>
      <c r="I41" s="199">
        <f>I40/K40%</f>
        <v>50.801634706067276</v>
      </c>
      <c r="K41" s="200"/>
    </row>
  </sheetData>
  <mergeCells count="7">
    <mergeCell ref="A40:B40"/>
    <mergeCell ref="C1:K1"/>
    <mergeCell ref="A2:A3"/>
    <mergeCell ref="B2:B3"/>
    <mergeCell ref="C2:E2"/>
    <mergeCell ref="F2:H2"/>
    <mergeCell ref="I2:K2"/>
  </mergeCells>
  <printOptions horizontalCentered="1"/>
  <pageMargins left="0.41" right="0.16" top="0.52" bottom="0.38" header="0.2" footer="0.16"/>
  <pageSetup paperSize="9" scale="90" firstPageNumber="41" orientation="portrait" useFirstPageNumber="1" r:id="rId1"/>
  <headerFooter>
    <oddFooter>&amp;L&amp;"Arial,Italic"&amp;9AISHE 2010-11&amp;RT-&amp;P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P159"/>
  <sheetViews>
    <sheetView showGridLines="0" showZeros="0" view="pageBreakPreview" topLeftCell="A88" zoomScaleSheetLayoutView="100" workbookViewId="0">
      <selection activeCell="D108" sqref="D108"/>
    </sheetView>
  </sheetViews>
  <sheetFormatPr defaultRowHeight="14.25"/>
  <cols>
    <col min="1" max="1" width="25.85546875" style="216" customWidth="1"/>
    <col min="2" max="4" width="7.85546875" style="213" customWidth="1"/>
    <col min="5" max="5" width="5.42578125" style="213" customWidth="1"/>
    <col min="6" max="6" width="8" style="213" customWidth="1"/>
    <col min="7" max="7" width="7" style="213" customWidth="1"/>
    <col min="8" max="8" width="6.140625" style="213" customWidth="1"/>
    <col min="9" max="9" width="8.28515625" style="213" customWidth="1"/>
    <col min="10" max="10" width="7" style="213" customWidth="1"/>
    <col min="11" max="16" width="9.85546875" style="213" customWidth="1"/>
    <col min="17" max="16384" width="9.140625" style="213"/>
  </cols>
  <sheetData>
    <row r="1" spans="1:16" s="218" customFormat="1" ht="33.75" customHeight="1">
      <c r="A1" s="117" t="s">
        <v>573</v>
      </c>
      <c r="B1" s="360" t="s">
        <v>619</v>
      </c>
      <c r="C1" s="360"/>
      <c r="D1" s="360"/>
      <c r="E1" s="360"/>
      <c r="F1" s="360"/>
      <c r="G1" s="360"/>
      <c r="H1" s="360"/>
      <c r="I1" s="360"/>
      <c r="J1" s="360"/>
      <c r="K1" s="360" t="s">
        <v>619</v>
      </c>
      <c r="L1" s="361"/>
      <c r="M1" s="361"/>
      <c r="N1" s="361"/>
      <c r="O1" s="361"/>
      <c r="P1" s="361"/>
    </row>
    <row r="2" spans="1:16">
      <c r="A2" s="363" t="s">
        <v>419</v>
      </c>
      <c r="B2" s="362" t="s">
        <v>420</v>
      </c>
      <c r="C2" s="362"/>
      <c r="D2" s="362"/>
      <c r="E2" s="362" t="s">
        <v>122</v>
      </c>
      <c r="F2" s="362"/>
      <c r="G2" s="362"/>
      <c r="H2" s="362" t="s">
        <v>121</v>
      </c>
      <c r="I2" s="362"/>
      <c r="J2" s="362"/>
      <c r="K2" s="362" t="s">
        <v>117</v>
      </c>
      <c r="L2" s="362"/>
      <c r="M2" s="362"/>
      <c r="N2" s="362" t="s">
        <v>118</v>
      </c>
      <c r="O2" s="362"/>
      <c r="P2" s="362"/>
    </row>
    <row r="3" spans="1:16">
      <c r="A3" s="363"/>
      <c r="B3" s="202" t="s">
        <v>119</v>
      </c>
      <c r="C3" s="202" t="s">
        <v>120</v>
      </c>
      <c r="D3" s="202" t="s">
        <v>12</v>
      </c>
      <c r="E3" s="202" t="s">
        <v>119</v>
      </c>
      <c r="F3" s="202" t="s">
        <v>120</v>
      </c>
      <c r="G3" s="202" t="s">
        <v>12</v>
      </c>
      <c r="H3" s="202" t="s">
        <v>119</v>
      </c>
      <c r="I3" s="202" t="s">
        <v>120</v>
      </c>
      <c r="J3" s="202" t="s">
        <v>12</v>
      </c>
      <c r="K3" s="202" t="s">
        <v>119</v>
      </c>
      <c r="L3" s="202" t="s">
        <v>120</v>
      </c>
      <c r="M3" s="202" t="s">
        <v>12</v>
      </c>
      <c r="N3" s="202" t="s">
        <v>119</v>
      </c>
      <c r="O3" s="202" t="s">
        <v>120</v>
      </c>
      <c r="P3" s="202" t="s">
        <v>12</v>
      </c>
    </row>
    <row r="4" spans="1:16" s="215" customFormat="1" ht="12">
      <c r="A4" s="214">
        <v>1</v>
      </c>
      <c r="B4" s="214">
        <v>2</v>
      </c>
      <c r="C4" s="214">
        <v>3</v>
      </c>
      <c r="D4" s="214">
        <v>4</v>
      </c>
      <c r="E4" s="214">
        <v>5</v>
      </c>
      <c r="F4" s="214">
        <v>6</v>
      </c>
      <c r="G4" s="214">
        <v>7</v>
      </c>
      <c r="H4" s="214">
        <v>8</v>
      </c>
      <c r="I4" s="214">
        <v>9</v>
      </c>
      <c r="J4" s="214">
        <v>10</v>
      </c>
      <c r="K4" s="214">
        <v>11</v>
      </c>
      <c r="L4" s="214">
        <v>12</v>
      </c>
      <c r="M4" s="214">
        <v>13</v>
      </c>
      <c r="N4" s="214">
        <v>14</v>
      </c>
      <c r="O4" s="214">
        <v>15</v>
      </c>
      <c r="P4" s="214">
        <v>16</v>
      </c>
    </row>
    <row r="5" spans="1:16">
      <c r="A5" s="206" t="s">
        <v>421</v>
      </c>
      <c r="B5" s="210">
        <v>2608</v>
      </c>
      <c r="C5" s="211">
        <v>2436</v>
      </c>
      <c r="D5" s="210">
        <f t="shared" ref="D5:D68" si="0">B5+C5</f>
        <v>5044</v>
      </c>
      <c r="E5" s="207">
        <v>12</v>
      </c>
      <c r="F5" s="207">
        <v>2</v>
      </c>
      <c r="G5" s="210">
        <f t="shared" ref="G5:G68" si="1">E5+F5</f>
        <v>14</v>
      </c>
      <c r="H5" s="207">
        <v>19</v>
      </c>
      <c r="I5" s="207">
        <v>7</v>
      </c>
      <c r="J5" s="210">
        <f t="shared" ref="J5:J68" si="2">H5+I5</f>
        <v>26</v>
      </c>
      <c r="K5" s="207">
        <v>548</v>
      </c>
      <c r="L5" s="207">
        <v>215</v>
      </c>
      <c r="M5" s="210">
        <f t="shared" ref="M5:M68" si="3">K5+L5</f>
        <v>763</v>
      </c>
      <c r="N5" s="209">
        <v>1980</v>
      </c>
      <c r="O5" s="209">
        <v>2002</v>
      </c>
      <c r="P5" s="210">
        <f t="shared" ref="P5:P68" si="4">N5+O5</f>
        <v>3982</v>
      </c>
    </row>
    <row r="6" spans="1:16" ht="28.5">
      <c r="A6" s="206" t="s">
        <v>422</v>
      </c>
      <c r="B6" s="210">
        <v>1306</v>
      </c>
      <c r="C6" s="211">
        <v>1283</v>
      </c>
      <c r="D6" s="210">
        <f t="shared" si="0"/>
        <v>2589</v>
      </c>
      <c r="E6" s="207">
        <v>9</v>
      </c>
      <c r="F6" s="207">
        <v>8</v>
      </c>
      <c r="G6" s="210">
        <f t="shared" si="1"/>
        <v>17</v>
      </c>
      <c r="H6" s="207">
        <v>192</v>
      </c>
      <c r="I6" s="207">
        <v>135</v>
      </c>
      <c r="J6" s="210">
        <f t="shared" si="2"/>
        <v>327</v>
      </c>
      <c r="K6" s="207">
        <v>528</v>
      </c>
      <c r="L6" s="207">
        <v>523</v>
      </c>
      <c r="M6" s="210">
        <f t="shared" si="3"/>
        <v>1051</v>
      </c>
      <c r="N6" s="207">
        <v>565</v>
      </c>
      <c r="O6" s="207">
        <v>603</v>
      </c>
      <c r="P6" s="210">
        <f t="shared" si="4"/>
        <v>1168</v>
      </c>
    </row>
    <row r="7" spans="1:16">
      <c r="A7" s="206" t="s">
        <v>423</v>
      </c>
      <c r="B7" s="210">
        <v>1950</v>
      </c>
      <c r="C7" s="211">
        <v>216</v>
      </c>
      <c r="D7" s="210">
        <f t="shared" si="0"/>
        <v>2166</v>
      </c>
      <c r="E7" s="207">
        <v>2</v>
      </c>
      <c r="F7" s="207">
        <v>0</v>
      </c>
      <c r="G7" s="210">
        <f t="shared" si="1"/>
        <v>2</v>
      </c>
      <c r="H7" s="207">
        <v>2</v>
      </c>
      <c r="I7" s="207">
        <v>0</v>
      </c>
      <c r="J7" s="210">
        <f t="shared" si="2"/>
        <v>2</v>
      </c>
      <c r="K7" s="207">
        <v>311</v>
      </c>
      <c r="L7" s="207">
        <v>22</v>
      </c>
      <c r="M7" s="210">
        <f t="shared" si="3"/>
        <v>333</v>
      </c>
      <c r="N7" s="209">
        <v>1463</v>
      </c>
      <c r="O7" s="207">
        <v>156</v>
      </c>
      <c r="P7" s="210">
        <f t="shared" si="4"/>
        <v>1619</v>
      </c>
    </row>
    <row r="8" spans="1:16">
      <c r="A8" s="206" t="s">
        <v>424</v>
      </c>
      <c r="B8" s="210">
        <v>765</v>
      </c>
      <c r="C8" s="211">
        <v>488</v>
      </c>
      <c r="D8" s="210">
        <f t="shared" si="0"/>
        <v>1253</v>
      </c>
      <c r="E8" s="208"/>
      <c r="F8" s="208"/>
      <c r="G8" s="210">
        <f t="shared" si="1"/>
        <v>0</v>
      </c>
      <c r="H8" s="207">
        <v>4</v>
      </c>
      <c r="I8" s="207">
        <v>1</v>
      </c>
      <c r="J8" s="210">
        <f t="shared" si="2"/>
        <v>5</v>
      </c>
      <c r="K8" s="207">
        <v>72</v>
      </c>
      <c r="L8" s="207">
        <v>19</v>
      </c>
      <c r="M8" s="210">
        <f t="shared" si="3"/>
        <v>91</v>
      </c>
      <c r="N8" s="207">
        <v>648</v>
      </c>
      <c r="O8" s="207">
        <v>386</v>
      </c>
      <c r="P8" s="210">
        <f t="shared" si="4"/>
        <v>1034</v>
      </c>
    </row>
    <row r="9" spans="1:16">
      <c r="A9" s="206" t="s">
        <v>425</v>
      </c>
      <c r="B9" s="210">
        <v>1113</v>
      </c>
      <c r="C9" s="211">
        <v>53</v>
      </c>
      <c r="D9" s="210">
        <f t="shared" si="0"/>
        <v>1166</v>
      </c>
      <c r="E9" s="207">
        <v>0</v>
      </c>
      <c r="F9" s="207">
        <v>1</v>
      </c>
      <c r="G9" s="210">
        <f t="shared" si="1"/>
        <v>1</v>
      </c>
      <c r="H9" s="207">
        <v>10</v>
      </c>
      <c r="I9" s="207">
        <v>1</v>
      </c>
      <c r="J9" s="210">
        <f t="shared" si="2"/>
        <v>11</v>
      </c>
      <c r="K9" s="207">
        <v>52</v>
      </c>
      <c r="L9" s="207">
        <v>7</v>
      </c>
      <c r="M9" s="210">
        <f t="shared" si="3"/>
        <v>59</v>
      </c>
      <c r="N9" s="209">
        <v>1048</v>
      </c>
      <c r="O9" s="207">
        <v>44</v>
      </c>
      <c r="P9" s="210">
        <f t="shared" si="4"/>
        <v>1092</v>
      </c>
    </row>
    <row r="10" spans="1:16">
      <c r="A10" s="206" t="s">
        <v>426</v>
      </c>
      <c r="B10" s="210">
        <v>493</v>
      </c>
      <c r="C10" s="211">
        <v>522</v>
      </c>
      <c r="D10" s="210">
        <f t="shared" si="0"/>
        <v>1015</v>
      </c>
      <c r="E10" s="207">
        <v>1</v>
      </c>
      <c r="F10" s="207">
        <v>1</v>
      </c>
      <c r="G10" s="210">
        <f t="shared" si="1"/>
        <v>2</v>
      </c>
      <c r="H10" s="207">
        <v>1</v>
      </c>
      <c r="I10" s="207">
        <v>1</v>
      </c>
      <c r="J10" s="210">
        <f t="shared" si="2"/>
        <v>2</v>
      </c>
      <c r="K10" s="207">
        <v>63</v>
      </c>
      <c r="L10" s="207">
        <v>49</v>
      </c>
      <c r="M10" s="210">
        <f t="shared" si="3"/>
        <v>112</v>
      </c>
      <c r="N10" s="207">
        <v>408</v>
      </c>
      <c r="O10" s="207">
        <v>451</v>
      </c>
      <c r="P10" s="210">
        <f t="shared" si="4"/>
        <v>859</v>
      </c>
    </row>
    <row r="11" spans="1:16">
      <c r="A11" s="206" t="s">
        <v>427</v>
      </c>
      <c r="B11" s="210">
        <v>669</v>
      </c>
      <c r="C11" s="211">
        <v>282</v>
      </c>
      <c r="D11" s="210">
        <f t="shared" si="0"/>
        <v>951</v>
      </c>
      <c r="E11" s="207">
        <v>2</v>
      </c>
      <c r="F11" s="207">
        <v>1</v>
      </c>
      <c r="G11" s="210">
        <f t="shared" si="1"/>
        <v>3</v>
      </c>
      <c r="H11" s="207">
        <v>1</v>
      </c>
      <c r="I11" s="207">
        <v>2</v>
      </c>
      <c r="J11" s="210">
        <f t="shared" si="2"/>
        <v>3</v>
      </c>
      <c r="K11" s="207">
        <v>149</v>
      </c>
      <c r="L11" s="207">
        <v>32</v>
      </c>
      <c r="M11" s="210">
        <f t="shared" si="3"/>
        <v>181</v>
      </c>
      <c r="N11" s="207">
        <v>497</v>
      </c>
      <c r="O11" s="207">
        <v>234</v>
      </c>
      <c r="P11" s="210">
        <f t="shared" si="4"/>
        <v>731</v>
      </c>
    </row>
    <row r="12" spans="1:16">
      <c r="A12" s="206" t="s">
        <v>428</v>
      </c>
      <c r="B12" s="210">
        <v>787</v>
      </c>
      <c r="C12" s="211">
        <v>104</v>
      </c>
      <c r="D12" s="210">
        <f t="shared" si="0"/>
        <v>891</v>
      </c>
      <c r="E12" s="207">
        <v>2</v>
      </c>
      <c r="F12" s="207">
        <v>0</v>
      </c>
      <c r="G12" s="210">
        <f t="shared" si="1"/>
        <v>2</v>
      </c>
      <c r="H12" s="207">
        <v>27</v>
      </c>
      <c r="I12" s="207">
        <v>8</v>
      </c>
      <c r="J12" s="210">
        <f t="shared" si="2"/>
        <v>35</v>
      </c>
      <c r="K12" s="207">
        <v>546</v>
      </c>
      <c r="L12" s="207">
        <v>52</v>
      </c>
      <c r="M12" s="210">
        <f t="shared" si="3"/>
        <v>598</v>
      </c>
      <c r="N12" s="207">
        <v>209</v>
      </c>
      <c r="O12" s="207">
        <v>42</v>
      </c>
      <c r="P12" s="210">
        <f t="shared" si="4"/>
        <v>251</v>
      </c>
    </row>
    <row r="13" spans="1:16">
      <c r="A13" s="206" t="s">
        <v>429</v>
      </c>
      <c r="B13" s="210">
        <v>443</v>
      </c>
      <c r="C13" s="211">
        <v>435</v>
      </c>
      <c r="D13" s="210">
        <f t="shared" si="0"/>
        <v>878</v>
      </c>
      <c r="E13" s="207">
        <v>1</v>
      </c>
      <c r="F13" s="207">
        <v>6</v>
      </c>
      <c r="G13" s="210">
        <f t="shared" si="1"/>
        <v>7</v>
      </c>
      <c r="H13" s="207">
        <v>19</v>
      </c>
      <c r="I13" s="207">
        <v>6</v>
      </c>
      <c r="J13" s="210">
        <f t="shared" si="2"/>
        <v>25</v>
      </c>
      <c r="K13" s="207">
        <v>79</v>
      </c>
      <c r="L13" s="207">
        <v>43</v>
      </c>
      <c r="M13" s="210">
        <f t="shared" si="3"/>
        <v>122</v>
      </c>
      <c r="N13" s="207">
        <v>329</v>
      </c>
      <c r="O13" s="207">
        <v>374</v>
      </c>
      <c r="P13" s="210">
        <f t="shared" si="4"/>
        <v>703</v>
      </c>
    </row>
    <row r="14" spans="1:16">
      <c r="A14" s="206" t="s">
        <v>430</v>
      </c>
      <c r="B14" s="210">
        <v>263</v>
      </c>
      <c r="C14" s="211">
        <v>567</v>
      </c>
      <c r="D14" s="210">
        <f t="shared" si="0"/>
        <v>830</v>
      </c>
      <c r="E14" s="208"/>
      <c r="F14" s="208"/>
      <c r="G14" s="210">
        <f t="shared" si="1"/>
        <v>0</v>
      </c>
      <c r="H14" s="207">
        <v>0</v>
      </c>
      <c r="I14" s="207">
        <v>0</v>
      </c>
      <c r="J14" s="210">
        <f t="shared" si="2"/>
        <v>0</v>
      </c>
      <c r="K14" s="207">
        <v>5</v>
      </c>
      <c r="L14" s="207">
        <v>8</v>
      </c>
      <c r="M14" s="210">
        <f t="shared" si="3"/>
        <v>13</v>
      </c>
      <c r="N14" s="207">
        <v>255</v>
      </c>
      <c r="O14" s="207">
        <v>558</v>
      </c>
      <c r="P14" s="210">
        <f t="shared" si="4"/>
        <v>813</v>
      </c>
    </row>
    <row r="15" spans="1:16">
      <c r="A15" s="206" t="s">
        <v>431</v>
      </c>
      <c r="B15" s="210">
        <v>694</v>
      </c>
      <c r="C15" s="211">
        <v>35</v>
      </c>
      <c r="D15" s="210">
        <f t="shared" si="0"/>
        <v>729</v>
      </c>
      <c r="E15" s="207">
        <v>2</v>
      </c>
      <c r="F15" s="207">
        <v>0</v>
      </c>
      <c r="G15" s="210">
        <f t="shared" si="1"/>
        <v>2</v>
      </c>
      <c r="H15" s="207">
        <v>68</v>
      </c>
      <c r="I15" s="207">
        <v>4</v>
      </c>
      <c r="J15" s="210">
        <f t="shared" si="2"/>
        <v>72</v>
      </c>
      <c r="K15" s="207">
        <v>112</v>
      </c>
      <c r="L15" s="207">
        <v>12</v>
      </c>
      <c r="M15" s="210">
        <f t="shared" si="3"/>
        <v>124</v>
      </c>
      <c r="N15" s="207">
        <v>512</v>
      </c>
      <c r="O15" s="207">
        <v>19</v>
      </c>
      <c r="P15" s="210">
        <f t="shared" si="4"/>
        <v>531</v>
      </c>
    </row>
    <row r="16" spans="1:16" ht="28.5">
      <c r="A16" s="206" t="s">
        <v>432</v>
      </c>
      <c r="B16" s="210">
        <v>401</v>
      </c>
      <c r="C16" s="211">
        <v>315</v>
      </c>
      <c r="D16" s="210">
        <f t="shared" si="0"/>
        <v>716</v>
      </c>
      <c r="E16" s="208"/>
      <c r="F16" s="208"/>
      <c r="G16" s="210">
        <f t="shared" si="1"/>
        <v>0</v>
      </c>
      <c r="H16" s="207">
        <v>2</v>
      </c>
      <c r="I16" s="207">
        <v>1</v>
      </c>
      <c r="J16" s="210">
        <f t="shared" si="2"/>
        <v>3</v>
      </c>
      <c r="K16" s="207">
        <v>47</v>
      </c>
      <c r="L16" s="207">
        <v>23</v>
      </c>
      <c r="M16" s="210">
        <f t="shared" si="3"/>
        <v>70</v>
      </c>
      <c r="N16" s="207">
        <v>346</v>
      </c>
      <c r="O16" s="207">
        <v>288</v>
      </c>
      <c r="P16" s="210">
        <f t="shared" si="4"/>
        <v>634</v>
      </c>
    </row>
    <row r="17" spans="1:16">
      <c r="A17" s="206" t="s">
        <v>433</v>
      </c>
      <c r="B17" s="210">
        <v>318</v>
      </c>
      <c r="C17" s="211">
        <v>237</v>
      </c>
      <c r="D17" s="210">
        <f t="shared" si="0"/>
        <v>555</v>
      </c>
      <c r="E17" s="207">
        <v>1</v>
      </c>
      <c r="F17" s="207">
        <v>4</v>
      </c>
      <c r="G17" s="210">
        <f t="shared" si="1"/>
        <v>5</v>
      </c>
      <c r="H17" s="207">
        <v>7</v>
      </c>
      <c r="I17" s="207">
        <v>4</v>
      </c>
      <c r="J17" s="210">
        <f t="shared" si="2"/>
        <v>11</v>
      </c>
      <c r="K17" s="207">
        <v>65</v>
      </c>
      <c r="L17" s="207">
        <v>49</v>
      </c>
      <c r="M17" s="210">
        <f t="shared" si="3"/>
        <v>114</v>
      </c>
      <c r="N17" s="207">
        <v>230</v>
      </c>
      <c r="O17" s="207">
        <v>171</v>
      </c>
      <c r="P17" s="210">
        <f t="shared" si="4"/>
        <v>401</v>
      </c>
    </row>
    <row r="18" spans="1:16">
      <c r="A18" s="206" t="s">
        <v>434</v>
      </c>
      <c r="B18" s="210">
        <v>473</v>
      </c>
      <c r="C18" s="211">
        <v>45</v>
      </c>
      <c r="D18" s="210">
        <f t="shared" si="0"/>
        <v>518</v>
      </c>
      <c r="E18" s="207">
        <v>1</v>
      </c>
      <c r="F18" s="207">
        <v>0</v>
      </c>
      <c r="G18" s="210">
        <f t="shared" si="1"/>
        <v>1</v>
      </c>
      <c r="H18" s="207">
        <v>84</v>
      </c>
      <c r="I18" s="207">
        <v>1</v>
      </c>
      <c r="J18" s="210">
        <f t="shared" si="2"/>
        <v>85</v>
      </c>
      <c r="K18" s="207">
        <v>207</v>
      </c>
      <c r="L18" s="207">
        <v>24</v>
      </c>
      <c r="M18" s="210">
        <f t="shared" si="3"/>
        <v>231</v>
      </c>
      <c r="N18" s="207">
        <v>179</v>
      </c>
      <c r="O18" s="207">
        <v>20</v>
      </c>
      <c r="P18" s="210">
        <f t="shared" si="4"/>
        <v>199</v>
      </c>
    </row>
    <row r="19" spans="1:16" ht="28.5">
      <c r="A19" s="206" t="s">
        <v>435</v>
      </c>
      <c r="B19" s="210">
        <v>261</v>
      </c>
      <c r="C19" s="211">
        <v>229</v>
      </c>
      <c r="D19" s="210">
        <f t="shared" si="0"/>
        <v>490</v>
      </c>
      <c r="E19" s="208"/>
      <c r="F19" s="208"/>
      <c r="G19" s="210">
        <f t="shared" si="1"/>
        <v>0</v>
      </c>
      <c r="H19" s="207">
        <v>1</v>
      </c>
      <c r="I19" s="207">
        <v>0</v>
      </c>
      <c r="J19" s="210">
        <f t="shared" si="2"/>
        <v>1</v>
      </c>
      <c r="K19" s="207">
        <v>66</v>
      </c>
      <c r="L19" s="207">
        <v>43</v>
      </c>
      <c r="M19" s="210">
        <f t="shared" si="3"/>
        <v>109</v>
      </c>
      <c r="N19" s="207">
        <v>194</v>
      </c>
      <c r="O19" s="207">
        <v>185</v>
      </c>
      <c r="P19" s="210">
        <f t="shared" si="4"/>
        <v>379</v>
      </c>
    </row>
    <row r="20" spans="1:16">
      <c r="A20" s="206" t="s">
        <v>436</v>
      </c>
      <c r="B20" s="210">
        <v>249</v>
      </c>
      <c r="C20" s="211">
        <v>160</v>
      </c>
      <c r="D20" s="210">
        <f t="shared" si="0"/>
        <v>409</v>
      </c>
      <c r="E20" s="208"/>
      <c r="F20" s="208"/>
      <c r="G20" s="210">
        <f t="shared" si="1"/>
        <v>0</v>
      </c>
      <c r="H20" s="207">
        <v>3</v>
      </c>
      <c r="I20" s="207">
        <v>0</v>
      </c>
      <c r="J20" s="210">
        <f t="shared" si="2"/>
        <v>3</v>
      </c>
      <c r="K20" s="207">
        <v>146</v>
      </c>
      <c r="L20" s="207">
        <v>92</v>
      </c>
      <c r="M20" s="210">
        <f t="shared" si="3"/>
        <v>238</v>
      </c>
      <c r="N20" s="207">
        <v>67</v>
      </c>
      <c r="O20" s="207">
        <v>38</v>
      </c>
      <c r="P20" s="210">
        <f t="shared" si="4"/>
        <v>105</v>
      </c>
    </row>
    <row r="21" spans="1:16">
      <c r="A21" s="206" t="s">
        <v>437</v>
      </c>
      <c r="B21" s="210">
        <v>251</v>
      </c>
      <c r="C21" s="211">
        <v>155</v>
      </c>
      <c r="D21" s="210">
        <f t="shared" si="0"/>
        <v>406</v>
      </c>
      <c r="E21" s="208"/>
      <c r="F21" s="208"/>
      <c r="G21" s="210">
        <f t="shared" si="1"/>
        <v>0</v>
      </c>
      <c r="H21" s="207">
        <v>8</v>
      </c>
      <c r="I21" s="207">
        <v>3</v>
      </c>
      <c r="J21" s="210">
        <f t="shared" si="2"/>
        <v>11</v>
      </c>
      <c r="K21" s="207">
        <v>32</v>
      </c>
      <c r="L21" s="207">
        <v>15</v>
      </c>
      <c r="M21" s="210">
        <f t="shared" si="3"/>
        <v>47</v>
      </c>
      <c r="N21" s="207">
        <v>203</v>
      </c>
      <c r="O21" s="207">
        <v>133</v>
      </c>
      <c r="P21" s="210">
        <f t="shared" si="4"/>
        <v>336</v>
      </c>
    </row>
    <row r="22" spans="1:16">
      <c r="A22" s="206" t="s">
        <v>438</v>
      </c>
      <c r="B22" s="210">
        <v>209</v>
      </c>
      <c r="C22" s="211">
        <v>143</v>
      </c>
      <c r="D22" s="210">
        <f t="shared" si="0"/>
        <v>352</v>
      </c>
      <c r="E22" s="207">
        <v>3</v>
      </c>
      <c r="F22" s="207">
        <v>1</v>
      </c>
      <c r="G22" s="210">
        <f t="shared" si="1"/>
        <v>4</v>
      </c>
      <c r="H22" s="207">
        <v>23</v>
      </c>
      <c r="I22" s="207">
        <v>15</v>
      </c>
      <c r="J22" s="210">
        <f t="shared" si="2"/>
        <v>38</v>
      </c>
      <c r="K22" s="207">
        <v>51</v>
      </c>
      <c r="L22" s="207">
        <v>30</v>
      </c>
      <c r="M22" s="210">
        <f t="shared" si="3"/>
        <v>81</v>
      </c>
      <c r="N22" s="207">
        <v>120</v>
      </c>
      <c r="O22" s="207">
        <v>89</v>
      </c>
      <c r="P22" s="210">
        <f t="shared" si="4"/>
        <v>209</v>
      </c>
    </row>
    <row r="23" spans="1:16">
      <c r="A23" s="206" t="s">
        <v>439</v>
      </c>
      <c r="B23" s="210">
        <v>117</v>
      </c>
      <c r="C23" s="211">
        <v>198</v>
      </c>
      <c r="D23" s="210">
        <f t="shared" si="0"/>
        <v>315</v>
      </c>
      <c r="E23" s="207">
        <v>0</v>
      </c>
      <c r="F23" s="207">
        <v>1</v>
      </c>
      <c r="G23" s="210">
        <f t="shared" si="1"/>
        <v>1</v>
      </c>
      <c r="H23" s="207">
        <v>1</v>
      </c>
      <c r="I23" s="207">
        <v>0</v>
      </c>
      <c r="J23" s="210">
        <f t="shared" si="2"/>
        <v>1</v>
      </c>
      <c r="K23" s="207">
        <v>10</v>
      </c>
      <c r="L23" s="207">
        <v>12</v>
      </c>
      <c r="M23" s="210">
        <f t="shared" si="3"/>
        <v>22</v>
      </c>
      <c r="N23" s="207">
        <v>106</v>
      </c>
      <c r="O23" s="207">
        <v>184</v>
      </c>
      <c r="P23" s="210">
        <f t="shared" si="4"/>
        <v>290</v>
      </c>
    </row>
    <row r="24" spans="1:16">
      <c r="A24" s="206" t="s">
        <v>440</v>
      </c>
      <c r="B24" s="210">
        <v>167</v>
      </c>
      <c r="C24" s="211">
        <v>120</v>
      </c>
      <c r="D24" s="210">
        <f t="shared" si="0"/>
        <v>287</v>
      </c>
      <c r="E24" s="207">
        <v>1</v>
      </c>
      <c r="F24" s="207">
        <v>0</v>
      </c>
      <c r="G24" s="210">
        <f t="shared" si="1"/>
        <v>1</v>
      </c>
      <c r="H24" s="207">
        <v>1</v>
      </c>
      <c r="I24" s="207">
        <v>0</v>
      </c>
      <c r="J24" s="210">
        <f t="shared" si="2"/>
        <v>1</v>
      </c>
      <c r="K24" s="207">
        <v>13</v>
      </c>
      <c r="L24" s="207">
        <v>7</v>
      </c>
      <c r="M24" s="210">
        <f t="shared" si="3"/>
        <v>20</v>
      </c>
      <c r="N24" s="207">
        <v>149</v>
      </c>
      <c r="O24" s="207">
        <v>94</v>
      </c>
      <c r="P24" s="210">
        <f t="shared" si="4"/>
        <v>243</v>
      </c>
    </row>
    <row r="25" spans="1:16">
      <c r="A25" s="206" t="s">
        <v>441</v>
      </c>
      <c r="B25" s="210">
        <v>195</v>
      </c>
      <c r="C25" s="211">
        <v>91</v>
      </c>
      <c r="D25" s="210">
        <f t="shared" si="0"/>
        <v>286</v>
      </c>
      <c r="E25" s="207">
        <v>0</v>
      </c>
      <c r="F25" s="207">
        <v>1</v>
      </c>
      <c r="G25" s="210">
        <f t="shared" si="1"/>
        <v>1</v>
      </c>
      <c r="H25" s="208"/>
      <c r="I25" s="208"/>
      <c r="J25" s="210">
        <f t="shared" si="2"/>
        <v>0</v>
      </c>
      <c r="K25" s="207">
        <v>12</v>
      </c>
      <c r="L25" s="207">
        <v>4</v>
      </c>
      <c r="M25" s="210">
        <f t="shared" si="3"/>
        <v>16</v>
      </c>
      <c r="N25" s="207">
        <v>183</v>
      </c>
      <c r="O25" s="207">
        <v>86</v>
      </c>
      <c r="P25" s="210">
        <f t="shared" si="4"/>
        <v>269</v>
      </c>
    </row>
    <row r="26" spans="1:16">
      <c r="A26" s="206" t="s">
        <v>442</v>
      </c>
      <c r="B26" s="210">
        <v>150</v>
      </c>
      <c r="C26" s="211">
        <v>134</v>
      </c>
      <c r="D26" s="210">
        <f t="shared" si="0"/>
        <v>284</v>
      </c>
      <c r="E26" s="207">
        <v>1</v>
      </c>
      <c r="F26" s="207">
        <v>0</v>
      </c>
      <c r="G26" s="210">
        <f t="shared" si="1"/>
        <v>1</v>
      </c>
      <c r="H26" s="207">
        <v>1</v>
      </c>
      <c r="I26" s="207">
        <v>1</v>
      </c>
      <c r="J26" s="210">
        <f t="shared" si="2"/>
        <v>2</v>
      </c>
      <c r="K26" s="207">
        <v>18</v>
      </c>
      <c r="L26" s="207">
        <v>7</v>
      </c>
      <c r="M26" s="210">
        <f t="shared" si="3"/>
        <v>25</v>
      </c>
      <c r="N26" s="207">
        <v>124</v>
      </c>
      <c r="O26" s="207">
        <v>73</v>
      </c>
      <c r="P26" s="210">
        <f t="shared" si="4"/>
        <v>197</v>
      </c>
    </row>
    <row r="27" spans="1:16">
      <c r="A27" s="206" t="s">
        <v>443</v>
      </c>
      <c r="B27" s="210">
        <v>199</v>
      </c>
      <c r="C27" s="211">
        <v>78</v>
      </c>
      <c r="D27" s="210">
        <f t="shared" si="0"/>
        <v>277</v>
      </c>
      <c r="E27" s="208"/>
      <c r="F27" s="208"/>
      <c r="G27" s="210">
        <f t="shared" si="1"/>
        <v>0</v>
      </c>
      <c r="H27" s="207">
        <v>2</v>
      </c>
      <c r="I27" s="207">
        <v>0</v>
      </c>
      <c r="J27" s="210">
        <f t="shared" si="2"/>
        <v>2</v>
      </c>
      <c r="K27" s="207">
        <v>26</v>
      </c>
      <c r="L27" s="207">
        <v>16</v>
      </c>
      <c r="M27" s="210">
        <f t="shared" si="3"/>
        <v>42</v>
      </c>
      <c r="N27" s="207">
        <v>171</v>
      </c>
      <c r="O27" s="207">
        <v>61</v>
      </c>
      <c r="P27" s="210">
        <f t="shared" si="4"/>
        <v>232</v>
      </c>
    </row>
    <row r="28" spans="1:16">
      <c r="A28" s="206" t="s">
        <v>444</v>
      </c>
      <c r="B28" s="210">
        <v>140</v>
      </c>
      <c r="C28" s="211">
        <v>131</v>
      </c>
      <c r="D28" s="210">
        <f t="shared" si="0"/>
        <v>271</v>
      </c>
      <c r="E28" s="208"/>
      <c r="F28" s="208"/>
      <c r="G28" s="210">
        <f t="shared" si="1"/>
        <v>0</v>
      </c>
      <c r="H28" s="207">
        <v>1</v>
      </c>
      <c r="I28" s="207">
        <v>0</v>
      </c>
      <c r="J28" s="210">
        <f t="shared" si="2"/>
        <v>1</v>
      </c>
      <c r="K28" s="207">
        <v>9</v>
      </c>
      <c r="L28" s="207">
        <v>12</v>
      </c>
      <c r="M28" s="210">
        <f t="shared" si="3"/>
        <v>21</v>
      </c>
      <c r="N28" s="207">
        <v>125</v>
      </c>
      <c r="O28" s="207">
        <v>116</v>
      </c>
      <c r="P28" s="210">
        <f t="shared" si="4"/>
        <v>241</v>
      </c>
    </row>
    <row r="29" spans="1:16">
      <c r="A29" s="206" t="s">
        <v>445</v>
      </c>
      <c r="B29" s="210">
        <v>235</v>
      </c>
      <c r="C29" s="211">
        <v>35</v>
      </c>
      <c r="D29" s="210">
        <f t="shared" si="0"/>
        <v>270</v>
      </c>
      <c r="E29" s="208"/>
      <c r="F29" s="208"/>
      <c r="G29" s="210">
        <f t="shared" si="1"/>
        <v>0</v>
      </c>
      <c r="H29" s="208"/>
      <c r="I29" s="208"/>
      <c r="J29" s="210">
        <f t="shared" si="2"/>
        <v>0</v>
      </c>
      <c r="K29" s="207">
        <v>12</v>
      </c>
      <c r="L29" s="207">
        <v>6</v>
      </c>
      <c r="M29" s="210">
        <f t="shared" si="3"/>
        <v>18</v>
      </c>
      <c r="N29" s="207">
        <v>222</v>
      </c>
      <c r="O29" s="207">
        <v>28</v>
      </c>
      <c r="P29" s="210">
        <f t="shared" si="4"/>
        <v>250</v>
      </c>
    </row>
    <row r="30" spans="1:16">
      <c r="A30" s="206" t="s">
        <v>446</v>
      </c>
      <c r="B30" s="210">
        <v>205</v>
      </c>
      <c r="C30" s="211">
        <v>57</v>
      </c>
      <c r="D30" s="210">
        <f t="shared" si="0"/>
        <v>262</v>
      </c>
      <c r="E30" s="208"/>
      <c r="F30" s="208"/>
      <c r="G30" s="210">
        <f t="shared" si="1"/>
        <v>0</v>
      </c>
      <c r="H30" s="208"/>
      <c r="I30" s="208"/>
      <c r="J30" s="210">
        <f t="shared" si="2"/>
        <v>0</v>
      </c>
      <c r="K30" s="207">
        <v>16</v>
      </c>
      <c r="L30" s="207">
        <v>8</v>
      </c>
      <c r="M30" s="210">
        <f t="shared" si="3"/>
        <v>24</v>
      </c>
      <c r="N30" s="207">
        <v>187</v>
      </c>
      <c r="O30" s="207">
        <v>47</v>
      </c>
      <c r="P30" s="210">
        <f t="shared" si="4"/>
        <v>234</v>
      </c>
    </row>
    <row r="31" spans="1:16">
      <c r="A31" s="206" t="s">
        <v>447</v>
      </c>
      <c r="B31" s="210">
        <v>122</v>
      </c>
      <c r="C31" s="211">
        <v>105</v>
      </c>
      <c r="D31" s="210">
        <f t="shared" si="0"/>
        <v>227</v>
      </c>
      <c r="E31" s="207">
        <v>7</v>
      </c>
      <c r="F31" s="207">
        <v>8</v>
      </c>
      <c r="G31" s="210">
        <f t="shared" si="1"/>
        <v>15</v>
      </c>
      <c r="H31" s="207">
        <v>13</v>
      </c>
      <c r="I31" s="207">
        <v>10</v>
      </c>
      <c r="J31" s="210">
        <f t="shared" si="2"/>
        <v>23</v>
      </c>
      <c r="K31" s="207">
        <v>17</v>
      </c>
      <c r="L31" s="207">
        <v>14</v>
      </c>
      <c r="M31" s="210">
        <f t="shared" si="3"/>
        <v>31</v>
      </c>
      <c r="N31" s="207">
        <v>62</v>
      </c>
      <c r="O31" s="207">
        <v>51</v>
      </c>
      <c r="P31" s="210">
        <f t="shared" si="4"/>
        <v>113</v>
      </c>
    </row>
    <row r="32" spans="1:16">
      <c r="A32" s="206" t="s">
        <v>448</v>
      </c>
      <c r="B32" s="210">
        <v>166</v>
      </c>
      <c r="C32" s="211">
        <v>55</v>
      </c>
      <c r="D32" s="210">
        <f t="shared" si="0"/>
        <v>221</v>
      </c>
      <c r="E32" s="208"/>
      <c r="F32" s="208"/>
      <c r="G32" s="210">
        <f t="shared" si="1"/>
        <v>0</v>
      </c>
      <c r="H32" s="208"/>
      <c r="I32" s="208"/>
      <c r="J32" s="210">
        <f t="shared" si="2"/>
        <v>0</v>
      </c>
      <c r="K32" s="207">
        <v>1</v>
      </c>
      <c r="L32" s="207">
        <v>0</v>
      </c>
      <c r="M32" s="210">
        <f t="shared" si="3"/>
        <v>1</v>
      </c>
      <c r="N32" s="207">
        <v>165</v>
      </c>
      <c r="O32" s="207">
        <v>55</v>
      </c>
      <c r="P32" s="210">
        <f t="shared" si="4"/>
        <v>220</v>
      </c>
    </row>
    <row r="33" spans="1:16">
      <c r="A33" s="206" t="s">
        <v>449</v>
      </c>
      <c r="B33" s="210">
        <v>142</v>
      </c>
      <c r="C33" s="211">
        <v>64</v>
      </c>
      <c r="D33" s="210">
        <f t="shared" si="0"/>
        <v>206</v>
      </c>
      <c r="E33" s="208"/>
      <c r="F33" s="208"/>
      <c r="G33" s="210">
        <f t="shared" si="1"/>
        <v>0</v>
      </c>
      <c r="H33" s="207">
        <v>1</v>
      </c>
      <c r="I33" s="207">
        <v>0</v>
      </c>
      <c r="J33" s="210">
        <f t="shared" si="2"/>
        <v>1</v>
      </c>
      <c r="K33" s="207">
        <v>10</v>
      </c>
      <c r="L33" s="207">
        <v>7</v>
      </c>
      <c r="M33" s="210">
        <f t="shared" si="3"/>
        <v>17</v>
      </c>
      <c r="N33" s="207">
        <v>131</v>
      </c>
      <c r="O33" s="207">
        <v>56</v>
      </c>
      <c r="P33" s="210">
        <f t="shared" si="4"/>
        <v>187</v>
      </c>
    </row>
    <row r="34" spans="1:16">
      <c r="A34" s="206" t="s">
        <v>450</v>
      </c>
      <c r="B34" s="210">
        <v>125</v>
      </c>
      <c r="C34" s="211">
        <v>70</v>
      </c>
      <c r="D34" s="210">
        <f t="shared" si="0"/>
        <v>195</v>
      </c>
      <c r="E34" s="207">
        <v>1</v>
      </c>
      <c r="F34" s="207">
        <v>2</v>
      </c>
      <c r="G34" s="210">
        <f t="shared" si="1"/>
        <v>3</v>
      </c>
      <c r="H34" s="207">
        <v>17</v>
      </c>
      <c r="I34" s="207">
        <v>21</v>
      </c>
      <c r="J34" s="210">
        <f t="shared" si="2"/>
        <v>38</v>
      </c>
      <c r="K34" s="207">
        <v>35</v>
      </c>
      <c r="L34" s="207">
        <v>27</v>
      </c>
      <c r="M34" s="210">
        <f t="shared" si="3"/>
        <v>62</v>
      </c>
      <c r="N34" s="207">
        <v>27</v>
      </c>
      <c r="O34" s="207">
        <v>16</v>
      </c>
      <c r="P34" s="210">
        <f t="shared" si="4"/>
        <v>43</v>
      </c>
    </row>
    <row r="35" spans="1:16">
      <c r="A35" s="206" t="s">
        <v>451</v>
      </c>
      <c r="B35" s="210">
        <v>90</v>
      </c>
      <c r="C35" s="211">
        <v>99</v>
      </c>
      <c r="D35" s="210">
        <f t="shared" si="0"/>
        <v>189</v>
      </c>
      <c r="E35" s="207">
        <v>2</v>
      </c>
      <c r="F35" s="207">
        <v>2</v>
      </c>
      <c r="G35" s="210">
        <f t="shared" si="1"/>
        <v>4</v>
      </c>
      <c r="H35" s="207">
        <v>2</v>
      </c>
      <c r="I35" s="207">
        <v>0</v>
      </c>
      <c r="J35" s="210">
        <f t="shared" si="2"/>
        <v>2</v>
      </c>
      <c r="K35" s="207">
        <v>17</v>
      </c>
      <c r="L35" s="207">
        <v>11</v>
      </c>
      <c r="M35" s="210">
        <f t="shared" si="3"/>
        <v>28</v>
      </c>
      <c r="N35" s="207">
        <v>68</v>
      </c>
      <c r="O35" s="207">
        <v>84</v>
      </c>
      <c r="P35" s="210">
        <f t="shared" si="4"/>
        <v>152</v>
      </c>
    </row>
    <row r="36" spans="1:16">
      <c r="A36" s="206" t="s">
        <v>452</v>
      </c>
      <c r="B36" s="210">
        <v>144</v>
      </c>
      <c r="C36" s="211">
        <v>36</v>
      </c>
      <c r="D36" s="210">
        <f t="shared" si="0"/>
        <v>180</v>
      </c>
      <c r="E36" s="208"/>
      <c r="F36" s="208"/>
      <c r="G36" s="210">
        <f t="shared" si="1"/>
        <v>0</v>
      </c>
      <c r="H36" s="207">
        <v>1</v>
      </c>
      <c r="I36" s="207">
        <v>0</v>
      </c>
      <c r="J36" s="210">
        <f t="shared" si="2"/>
        <v>1</v>
      </c>
      <c r="K36" s="207">
        <v>5</v>
      </c>
      <c r="L36" s="207">
        <v>0</v>
      </c>
      <c r="M36" s="210">
        <f t="shared" si="3"/>
        <v>5</v>
      </c>
      <c r="N36" s="207">
        <v>137</v>
      </c>
      <c r="O36" s="207">
        <v>36</v>
      </c>
      <c r="P36" s="210">
        <f t="shared" si="4"/>
        <v>173</v>
      </c>
    </row>
    <row r="37" spans="1:16">
      <c r="A37" s="206" t="s">
        <v>453</v>
      </c>
      <c r="B37" s="210">
        <v>48</v>
      </c>
      <c r="C37" s="211">
        <v>128</v>
      </c>
      <c r="D37" s="210">
        <f t="shared" si="0"/>
        <v>176</v>
      </c>
      <c r="E37" s="208"/>
      <c r="F37" s="208"/>
      <c r="G37" s="210">
        <f t="shared" si="1"/>
        <v>0</v>
      </c>
      <c r="H37" s="207">
        <v>2</v>
      </c>
      <c r="I37" s="207">
        <v>0</v>
      </c>
      <c r="J37" s="210">
        <f t="shared" si="2"/>
        <v>2</v>
      </c>
      <c r="K37" s="207">
        <v>19</v>
      </c>
      <c r="L37" s="207">
        <v>11</v>
      </c>
      <c r="M37" s="210">
        <f t="shared" si="3"/>
        <v>30</v>
      </c>
      <c r="N37" s="207">
        <v>27</v>
      </c>
      <c r="O37" s="207">
        <v>115</v>
      </c>
      <c r="P37" s="210">
        <f t="shared" si="4"/>
        <v>142</v>
      </c>
    </row>
    <row r="38" spans="1:16">
      <c r="A38" s="206" t="s">
        <v>454</v>
      </c>
      <c r="B38" s="210">
        <v>155</v>
      </c>
      <c r="C38" s="211">
        <v>15</v>
      </c>
      <c r="D38" s="210">
        <f t="shared" si="0"/>
        <v>170</v>
      </c>
      <c r="E38" s="207">
        <v>2</v>
      </c>
      <c r="F38" s="207">
        <v>0</v>
      </c>
      <c r="G38" s="210">
        <f t="shared" si="1"/>
        <v>2</v>
      </c>
      <c r="H38" s="207">
        <v>20</v>
      </c>
      <c r="I38" s="207">
        <v>1</v>
      </c>
      <c r="J38" s="210">
        <f t="shared" si="2"/>
        <v>21</v>
      </c>
      <c r="K38" s="207">
        <v>78</v>
      </c>
      <c r="L38" s="207">
        <v>5</v>
      </c>
      <c r="M38" s="210">
        <f t="shared" si="3"/>
        <v>83</v>
      </c>
      <c r="N38" s="207">
        <v>52</v>
      </c>
      <c r="O38" s="207">
        <v>7</v>
      </c>
      <c r="P38" s="210">
        <f t="shared" si="4"/>
        <v>59</v>
      </c>
    </row>
    <row r="39" spans="1:16">
      <c r="A39" s="206" t="s">
        <v>455</v>
      </c>
      <c r="B39" s="210">
        <v>63</v>
      </c>
      <c r="C39" s="211">
        <v>92</v>
      </c>
      <c r="D39" s="210">
        <f t="shared" si="0"/>
        <v>155</v>
      </c>
      <c r="E39" s="208"/>
      <c r="F39" s="208"/>
      <c r="G39" s="210">
        <f t="shared" si="1"/>
        <v>0</v>
      </c>
      <c r="H39" s="208"/>
      <c r="I39" s="208"/>
      <c r="J39" s="210">
        <f t="shared" si="2"/>
        <v>0</v>
      </c>
      <c r="K39" s="207">
        <v>5</v>
      </c>
      <c r="L39" s="207">
        <v>2</v>
      </c>
      <c r="M39" s="210">
        <f t="shared" si="3"/>
        <v>7</v>
      </c>
      <c r="N39" s="207">
        <v>58</v>
      </c>
      <c r="O39" s="207">
        <v>88</v>
      </c>
      <c r="P39" s="210">
        <f t="shared" si="4"/>
        <v>146</v>
      </c>
    </row>
    <row r="40" spans="1:16">
      <c r="A40" s="206" t="s">
        <v>456</v>
      </c>
      <c r="B40" s="210">
        <v>80</v>
      </c>
      <c r="C40" s="211">
        <v>65</v>
      </c>
      <c r="D40" s="210">
        <f t="shared" si="0"/>
        <v>145</v>
      </c>
      <c r="E40" s="208"/>
      <c r="F40" s="208"/>
      <c r="G40" s="210">
        <f t="shared" si="1"/>
        <v>0</v>
      </c>
      <c r="H40" s="208"/>
      <c r="I40" s="208"/>
      <c r="J40" s="210">
        <f t="shared" si="2"/>
        <v>0</v>
      </c>
      <c r="K40" s="207">
        <v>14</v>
      </c>
      <c r="L40" s="207">
        <v>12</v>
      </c>
      <c r="M40" s="210">
        <f t="shared" si="3"/>
        <v>26</v>
      </c>
      <c r="N40" s="207">
        <v>66</v>
      </c>
      <c r="O40" s="207">
        <v>53</v>
      </c>
      <c r="P40" s="210">
        <f t="shared" si="4"/>
        <v>119</v>
      </c>
    </row>
    <row r="41" spans="1:16">
      <c r="A41" s="206" t="s">
        <v>457</v>
      </c>
      <c r="B41" s="210">
        <v>99</v>
      </c>
      <c r="C41" s="211">
        <v>43</v>
      </c>
      <c r="D41" s="210">
        <f t="shared" si="0"/>
        <v>142</v>
      </c>
      <c r="E41" s="208"/>
      <c r="F41" s="208"/>
      <c r="G41" s="210">
        <f t="shared" si="1"/>
        <v>0</v>
      </c>
      <c r="H41" s="208"/>
      <c r="I41" s="208"/>
      <c r="J41" s="210">
        <f t="shared" si="2"/>
        <v>0</v>
      </c>
      <c r="K41" s="207">
        <v>3</v>
      </c>
      <c r="L41" s="207">
        <v>1</v>
      </c>
      <c r="M41" s="210">
        <f t="shared" si="3"/>
        <v>4</v>
      </c>
      <c r="N41" s="207">
        <v>96</v>
      </c>
      <c r="O41" s="207">
        <v>42</v>
      </c>
      <c r="P41" s="210">
        <f t="shared" si="4"/>
        <v>138</v>
      </c>
    </row>
    <row r="42" spans="1:16">
      <c r="A42" s="206" t="s">
        <v>458</v>
      </c>
      <c r="B42" s="210">
        <v>122</v>
      </c>
      <c r="C42" s="211">
        <v>13</v>
      </c>
      <c r="D42" s="210">
        <f t="shared" si="0"/>
        <v>135</v>
      </c>
      <c r="E42" s="208"/>
      <c r="F42" s="208"/>
      <c r="G42" s="210">
        <f t="shared" si="1"/>
        <v>0</v>
      </c>
      <c r="H42" s="207">
        <v>1</v>
      </c>
      <c r="I42" s="207">
        <v>0</v>
      </c>
      <c r="J42" s="210">
        <f t="shared" si="2"/>
        <v>1</v>
      </c>
      <c r="K42" s="207">
        <v>3</v>
      </c>
      <c r="L42" s="207">
        <v>2</v>
      </c>
      <c r="M42" s="210">
        <f t="shared" si="3"/>
        <v>5</v>
      </c>
      <c r="N42" s="207">
        <v>118</v>
      </c>
      <c r="O42" s="207">
        <v>11</v>
      </c>
      <c r="P42" s="210">
        <f t="shared" si="4"/>
        <v>129</v>
      </c>
    </row>
    <row r="43" spans="1:16">
      <c r="A43" s="206" t="s">
        <v>459</v>
      </c>
      <c r="B43" s="210">
        <v>70</v>
      </c>
      <c r="C43" s="211">
        <v>44</v>
      </c>
      <c r="D43" s="210">
        <f t="shared" si="0"/>
        <v>114</v>
      </c>
      <c r="E43" s="207">
        <v>1</v>
      </c>
      <c r="F43" s="207">
        <v>0</v>
      </c>
      <c r="G43" s="210">
        <f t="shared" si="1"/>
        <v>1</v>
      </c>
      <c r="H43" s="208"/>
      <c r="I43" s="208"/>
      <c r="J43" s="210">
        <f t="shared" si="2"/>
        <v>0</v>
      </c>
      <c r="K43" s="207">
        <v>16</v>
      </c>
      <c r="L43" s="207">
        <v>11</v>
      </c>
      <c r="M43" s="210">
        <f t="shared" si="3"/>
        <v>27</v>
      </c>
      <c r="N43" s="207">
        <v>49</v>
      </c>
      <c r="O43" s="207">
        <v>29</v>
      </c>
      <c r="P43" s="210">
        <f t="shared" si="4"/>
        <v>78</v>
      </c>
    </row>
    <row r="44" spans="1:16">
      <c r="A44" s="206" t="s">
        <v>460</v>
      </c>
      <c r="B44" s="210">
        <v>55</v>
      </c>
      <c r="C44" s="211">
        <v>52</v>
      </c>
      <c r="D44" s="210">
        <f t="shared" si="0"/>
        <v>107</v>
      </c>
      <c r="E44" s="208"/>
      <c r="F44" s="208"/>
      <c r="G44" s="210">
        <f t="shared" si="1"/>
        <v>0</v>
      </c>
      <c r="H44" s="208"/>
      <c r="I44" s="208"/>
      <c r="J44" s="210">
        <f t="shared" si="2"/>
        <v>0</v>
      </c>
      <c r="K44" s="207">
        <v>12</v>
      </c>
      <c r="L44" s="207">
        <v>9</v>
      </c>
      <c r="M44" s="210">
        <f t="shared" si="3"/>
        <v>21</v>
      </c>
      <c r="N44" s="207">
        <v>43</v>
      </c>
      <c r="O44" s="207">
        <v>42</v>
      </c>
      <c r="P44" s="210">
        <f t="shared" si="4"/>
        <v>85</v>
      </c>
    </row>
    <row r="45" spans="1:16">
      <c r="A45" s="206" t="s">
        <v>461</v>
      </c>
      <c r="B45" s="210">
        <v>48</v>
      </c>
      <c r="C45" s="211">
        <v>52</v>
      </c>
      <c r="D45" s="210">
        <f t="shared" si="0"/>
        <v>100</v>
      </c>
      <c r="E45" s="208"/>
      <c r="F45" s="208"/>
      <c r="G45" s="210">
        <f t="shared" si="1"/>
        <v>0</v>
      </c>
      <c r="H45" s="208"/>
      <c r="I45" s="208"/>
      <c r="J45" s="210">
        <f t="shared" si="2"/>
        <v>0</v>
      </c>
      <c r="K45" s="208"/>
      <c r="L45" s="208"/>
      <c r="M45" s="210">
        <f t="shared" si="3"/>
        <v>0</v>
      </c>
      <c r="N45" s="207">
        <v>48</v>
      </c>
      <c r="O45" s="207">
        <v>52</v>
      </c>
      <c r="P45" s="210">
        <f t="shared" si="4"/>
        <v>100</v>
      </c>
    </row>
    <row r="46" spans="1:16">
      <c r="A46" s="206" t="s">
        <v>462</v>
      </c>
      <c r="B46" s="210">
        <v>75</v>
      </c>
      <c r="C46" s="211">
        <v>23</v>
      </c>
      <c r="D46" s="210">
        <f t="shared" si="0"/>
        <v>98</v>
      </c>
      <c r="E46" s="208"/>
      <c r="F46" s="208"/>
      <c r="G46" s="210">
        <f t="shared" si="1"/>
        <v>0</v>
      </c>
      <c r="H46" s="208"/>
      <c r="I46" s="208"/>
      <c r="J46" s="210">
        <f t="shared" si="2"/>
        <v>0</v>
      </c>
      <c r="K46" s="207">
        <v>7</v>
      </c>
      <c r="L46" s="207">
        <v>3</v>
      </c>
      <c r="M46" s="210">
        <f t="shared" si="3"/>
        <v>10</v>
      </c>
      <c r="N46" s="207">
        <v>67</v>
      </c>
      <c r="O46" s="207">
        <v>20</v>
      </c>
      <c r="P46" s="210">
        <f t="shared" si="4"/>
        <v>87</v>
      </c>
    </row>
    <row r="47" spans="1:16" ht="28.5">
      <c r="A47" s="206" t="s">
        <v>463</v>
      </c>
      <c r="B47" s="210">
        <v>49</v>
      </c>
      <c r="C47" s="211">
        <v>43</v>
      </c>
      <c r="D47" s="210">
        <f t="shared" si="0"/>
        <v>92</v>
      </c>
      <c r="E47" s="208"/>
      <c r="F47" s="208"/>
      <c r="G47" s="210">
        <f t="shared" si="1"/>
        <v>0</v>
      </c>
      <c r="H47" s="207">
        <v>1</v>
      </c>
      <c r="I47" s="207">
        <v>2</v>
      </c>
      <c r="J47" s="210">
        <f t="shared" si="2"/>
        <v>3</v>
      </c>
      <c r="K47" s="207">
        <v>6</v>
      </c>
      <c r="L47" s="207">
        <v>6</v>
      </c>
      <c r="M47" s="210">
        <f t="shared" si="3"/>
        <v>12</v>
      </c>
      <c r="N47" s="207">
        <v>42</v>
      </c>
      <c r="O47" s="207">
        <v>35</v>
      </c>
      <c r="P47" s="210">
        <f t="shared" si="4"/>
        <v>77</v>
      </c>
    </row>
    <row r="48" spans="1:16">
      <c r="A48" s="206" t="s">
        <v>464</v>
      </c>
      <c r="B48" s="210">
        <v>66</v>
      </c>
      <c r="C48" s="211">
        <v>14</v>
      </c>
      <c r="D48" s="210">
        <f t="shared" si="0"/>
        <v>80</v>
      </c>
      <c r="E48" s="208"/>
      <c r="F48" s="208"/>
      <c r="G48" s="210">
        <f t="shared" si="1"/>
        <v>0</v>
      </c>
      <c r="H48" s="208"/>
      <c r="I48" s="208"/>
      <c r="J48" s="210">
        <f t="shared" si="2"/>
        <v>0</v>
      </c>
      <c r="K48" s="207">
        <v>5</v>
      </c>
      <c r="L48" s="207">
        <v>1</v>
      </c>
      <c r="M48" s="210">
        <f t="shared" si="3"/>
        <v>6</v>
      </c>
      <c r="N48" s="207">
        <v>61</v>
      </c>
      <c r="O48" s="207">
        <v>13</v>
      </c>
      <c r="P48" s="210">
        <f t="shared" si="4"/>
        <v>74</v>
      </c>
    </row>
    <row r="49" spans="1:16" ht="28.5">
      <c r="A49" s="206" t="s">
        <v>465</v>
      </c>
      <c r="B49" s="210">
        <v>60</v>
      </c>
      <c r="C49" s="211">
        <v>14</v>
      </c>
      <c r="D49" s="210">
        <f t="shared" si="0"/>
        <v>74</v>
      </c>
      <c r="E49" s="208"/>
      <c r="F49" s="208"/>
      <c r="G49" s="210">
        <f t="shared" si="1"/>
        <v>0</v>
      </c>
      <c r="H49" s="207">
        <v>5</v>
      </c>
      <c r="I49" s="207">
        <v>2</v>
      </c>
      <c r="J49" s="210">
        <f t="shared" si="2"/>
        <v>7</v>
      </c>
      <c r="K49" s="207">
        <v>51</v>
      </c>
      <c r="L49" s="207">
        <v>9</v>
      </c>
      <c r="M49" s="210">
        <f t="shared" si="3"/>
        <v>60</v>
      </c>
      <c r="N49" s="207">
        <v>2</v>
      </c>
      <c r="O49" s="207">
        <v>2</v>
      </c>
      <c r="P49" s="210">
        <f t="shared" si="4"/>
        <v>4</v>
      </c>
    </row>
    <row r="50" spans="1:16">
      <c r="A50" s="206" t="s">
        <v>466</v>
      </c>
      <c r="B50" s="210">
        <v>29</v>
      </c>
      <c r="C50" s="211">
        <v>35</v>
      </c>
      <c r="D50" s="210">
        <f t="shared" si="0"/>
        <v>64</v>
      </c>
      <c r="E50" s="208"/>
      <c r="F50" s="208"/>
      <c r="G50" s="210">
        <f t="shared" si="1"/>
        <v>0</v>
      </c>
      <c r="H50" s="208"/>
      <c r="I50" s="208"/>
      <c r="J50" s="210">
        <f t="shared" si="2"/>
        <v>0</v>
      </c>
      <c r="K50" s="207">
        <v>2</v>
      </c>
      <c r="L50" s="207">
        <v>6</v>
      </c>
      <c r="M50" s="210">
        <f t="shared" si="3"/>
        <v>8</v>
      </c>
      <c r="N50" s="207">
        <v>27</v>
      </c>
      <c r="O50" s="207">
        <v>29</v>
      </c>
      <c r="P50" s="210">
        <f t="shared" si="4"/>
        <v>56</v>
      </c>
    </row>
    <row r="51" spans="1:16">
      <c r="A51" s="206" t="s">
        <v>467</v>
      </c>
      <c r="B51" s="210">
        <v>42</v>
      </c>
      <c r="C51" s="211">
        <v>22</v>
      </c>
      <c r="D51" s="210">
        <f t="shared" si="0"/>
        <v>64</v>
      </c>
      <c r="E51" s="208"/>
      <c r="F51" s="208"/>
      <c r="G51" s="210">
        <f t="shared" si="1"/>
        <v>0</v>
      </c>
      <c r="H51" s="207">
        <v>1</v>
      </c>
      <c r="I51" s="207">
        <v>0</v>
      </c>
      <c r="J51" s="210">
        <f t="shared" si="2"/>
        <v>1</v>
      </c>
      <c r="K51" s="207">
        <v>30</v>
      </c>
      <c r="L51" s="207">
        <v>16</v>
      </c>
      <c r="M51" s="210">
        <f t="shared" si="3"/>
        <v>46</v>
      </c>
      <c r="N51" s="207">
        <v>9</v>
      </c>
      <c r="O51" s="207">
        <v>5</v>
      </c>
      <c r="P51" s="210">
        <f t="shared" si="4"/>
        <v>14</v>
      </c>
    </row>
    <row r="52" spans="1:16">
      <c r="A52" s="206" t="s">
        <v>468</v>
      </c>
      <c r="B52" s="210">
        <v>29</v>
      </c>
      <c r="C52" s="211">
        <v>33</v>
      </c>
      <c r="D52" s="210">
        <f t="shared" si="0"/>
        <v>62</v>
      </c>
      <c r="E52" s="207">
        <v>0</v>
      </c>
      <c r="F52" s="207">
        <v>1</v>
      </c>
      <c r="G52" s="210">
        <f t="shared" si="1"/>
        <v>1</v>
      </c>
      <c r="H52" s="208"/>
      <c r="I52" s="208"/>
      <c r="J52" s="210">
        <f t="shared" si="2"/>
        <v>0</v>
      </c>
      <c r="K52" s="207">
        <v>6</v>
      </c>
      <c r="L52" s="207">
        <v>3</v>
      </c>
      <c r="M52" s="210">
        <f t="shared" si="3"/>
        <v>9</v>
      </c>
      <c r="N52" s="207">
        <v>21</v>
      </c>
      <c r="O52" s="207">
        <v>19</v>
      </c>
      <c r="P52" s="210">
        <f t="shared" si="4"/>
        <v>40</v>
      </c>
    </row>
    <row r="53" spans="1:16">
      <c r="A53" s="206" t="s">
        <v>469</v>
      </c>
      <c r="B53" s="210">
        <v>25</v>
      </c>
      <c r="C53" s="211">
        <v>31</v>
      </c>
      <c r="D53" s="210">
        <f t="shared" si="0"/>
        <v>56</v>
      </c>
      <c r="E53" s="207">
        <v>0</v>
      </c>
      <c r="F53" s="207">
        <v>2</v>
      </c>
      <c r="G53" s="210">
        <f t="shared" si="1"/>
        <v>2</v>
      </c>
      <c r="H53" s="207">
        <v>3</v>
      </c>
      <c r="I53" s="207">
        <v>4</v>
      </c>
      <c r="J53" s="210">
        <f t="shared" si="2"/>
        <v>7</v>
      </c>
      <c r="K53" s="207">
        <v>9</v>
      </c>
      <c r="L53" s="207">
        <v>14</v>
      </c>
      <c r="M53" s="210">
        <f t="shared" si="3"/>
        <v>23</v>
      </c>
      <c r="N53" s="207">
        <v>5</v>
      </c>
      <c r="O53" s="207">
        <v>5</v>
      </c>
      <c r="P53" s="210">
        <f t="shared" si="4"/>
        <v>10</v>
      </c>
    </row>
    <row r="54" spans="1:16">
      <c r="A54" s="206" t="s">
        <v>470</v>
      </c>
      <c r="B54" s="210">
        <v>26</v>
      </c>
      <c r="C54" s="211">
        <v>27</v>
      </c>
      <c r="D54" s="210">
        <f t="shared" si="0"/>
        <v>53</v>
      </c>
      <c r="E54" s="207">
        <v>0</v>
      </c>
      <c r="F54" s="207">
        <v>1</v>
      </c>
      <c r="G54" s="210">
        <f t="shared" si="1"/>
        <v>1</v>
      </c>
      <c r="H54" s="207">
        <v>4</v>
      </c>
      <c r="I54" s="207">
        <v>4</v>
      </c>
      <c r="J54" s="210">
        <f t="shared" si="2"/>
        <v>8</v>
      </c>
      <c r="K54" s="207">
        <v>10</v>
      </c>
      <c r="L54" s="207">
        <v>15</v>
      </c>
      <c r="M54" s="210">
        <f t="shared" si="3"/>
        <v>25</v>
      </c>
      <c r="N54" s="207">
        <v>7</v>
      </c>
      <c r="O54" s="207">
        <v>4</v>
      </c>
      <c r="P54" s="210">
        <f t="shared" si="4"/>
        <v>11</v>
      </c>
    </row>
    <row r="55" spans="1:16">
      <c r="A55" s="206" t="s">
        <v>471</v>
      </c>
      <c r="B55" s="210">
        <v>19</v>
      </c>
      <c r="C55" s="211">
        <v>30</v>
      </c>
      <c r="D55" s="210">
        <f t="shared" si="0"/>
        <v>49</v>
      </c>
      <c r="E55" s="208"/>
      <c r="F55" s="208"/>
      <c r="G55" s="210">
        <f t="shared" si="1"/>
        <v>0</v>
      </c>
      <c r="H55" s="208"/>
      <c r="I55" s="208"/>
      <c r="J55" s="210">
        <f t="shared" si="2"/>
        <v>0</v>
      </c>
      <c r="K55" s="207">
        <v>12</v>
      </c>
      <c r="L55" s="207">
        <v>3</v>
      </c>
      <c r="M55" s="210">
        <f t="shared" si="3"/>
        <v>15</v>
      </c>
      <c r="N55" s="207">
        <v>7</v>
      </c>
      <c r="O55" s="207">
        <v>27</v>
      </c>
      <c r="P55" s="210">
        <f t="shared" si="4"/>
        <v>34</v>
      </c>
    </row>
    <row r="56" spans="1:16">
      <c r="A56" s="206" t="s">
        <v>472</v>
      </c>
      <c r="B56" s="210">
        <v>20</v>
      </c>
      <c r="C56" s="211">
        <v>28</v>
      </c>
      <c r="D56" s="210">
        <f t="shared" si="0"/>
        <v>48</v>
      </c>
      <c r="E56" s="208"/>
      <c r="F56" s="208"/>
      <c r="G56" s="210">
        <f t="shared" si="1"/>
        <v>0</v>
      </c>
      <c r="H56" s="207">
        <v>0</v>
      </c>
      <c r="I56" s="207">
        <v>1</v>
      </c>
      <c r="J56" s="210">
        <f t="shared" si="2"/>
        <v>1</v>
      </c>
      <c r="K56" s="207">
        <v>17</v>
      </c>
      <c r="L56" s="207">
        <v>21</v>
      </c>
      <c r="M56" s="210">
        <f t="shared" si="3"/>
        <v>38</v>
      </c>
      <c r="N56" s="207">
        <v>3</v>
      </c>
      <c r="O56" s="207">
        <v>6</v>
      </c>
      <c r="P56" s="210">
        <f t="shared" si="4"/>
        <v>9</v>
      </c>
    </row>
    <row r="57" spans="1:16">
      <c r="A57" s="206" t="s">
        <v>473</v>
      </c>
      <c r="B57" s="210">
        <v>33</v>
      </c>
      <c r="C57" s="211">
        <v>12</v>
      </c>
      <c r="D57" s="210">
        <f t="shared" si="0"/>
        <v>45</v>
      </c>
      <c r="E57" s="208"/>
      <c r="F57" s="208"/>
      <c r="G57" s="210">
        <f t="shared" si="1"/>
        <v>0</v>
      </c>
      <c r="H57" s="208"/>
      <c r="I57" s="208"/>
      <c r="J57" s="210">
        <f t="shared" si="2"/>
        <v>0</v>
      </c>
      <c r="K57" s="207">
        <v>33</v>
      </c>
      <c r="L57" s="207">
        <v>12</v>
      </c>
      <c r="M57" s="210">
        <f t="shared" si="3"/>
        <v>45</v>
      </c>
      <c r="N57" s="207">
        <v>0</v>
      </c>
      <c r="O57" s="207">
        <v>0</v>
      </c>
      <c r="P57" s="210">
        <f t="shared" si="4"/>
        <v>0</v>
      </c>
    </row>
    <row r="58" spans="1:16">
      <c r="A58" s="206" t="s">
        <v>474</v>
      </c>
      <c r="B58" s="210">
        <v>22</v>
      </c>
      <c r="C58" s="211">
        <v>23</v>
      </c>
      <c r="D58" s="210">
        <f t="shared" si="0"/>
        <v>45</v>
      </c>
      <c r="E58" s="208"/>
      <c r="F58" s="208"/>
      <c r="G58" s="210">
        <f t="shared" si="1"/>
        <v>0</v>
      </c>
      <c r="H58" s="208"/>
      <c r="I58" s="208"/>
      <c r="J58" s="210">
        <f t="shared" si="2"/>
        <v>0</v>
      </c>
      <c r="K58" s="207">
        <v>2</v>
      </c>
      <c r="L58" s="207">
        <v>1</v>
      </c>
      <c r="M58" s="210">
        <f t="shared" si="3"/>
        <v>3</v>
      </c>
      <c r="N58" s="207">
        <v>19</v>
      </c>
      <c r="O58" s="207">
        <v>22</v>
      </c>
      <c r="P58" s="210">
        <f t="shared" si="4"/>
        <v>41</v>
      </c>
    </row>
    <row r="59" spans="1:16">
      <c r="A59" s="206" t="s">
        <v>475</v>
      </c>
      <c r="B59" s="210">
        <v>28</v>
      </c>
      <c r="C59" s="211">
        <v>14</v>
      </c>
      <c r="D59" s="210">
        <f t="shared" si="0"/>
        <v>42</v>
      </c>
      <c r="E59" s="207">
        <v>0</v>
      </c>
      <c r="F59" s="207">
        <v>1</v>
      </c>
      <c r="G59" s="210">
        <f t="shared" si="1"/>
        <v>1</v>
      </c>
      <c r="H59" s="207">
        <v>0</v>
      </c>
      <c r="I59" s="207">
        <v>1</v>
      </c>
      <c r="J59" s="210">
        <f t="shared" si="2"/>
        <v>1</v>
      </c>
      <c r="K59" s="207">
        <v>7</v>
      </c>
      <c r="L59" s="207">
        <v>6</v>
      </c>
      <c r="M59" s="210">
        <f t="shared" si="3"/>
        <v>13</v>
      </c>
      <c r="N59" s="207">
        <v>21</v>
      </c>
      <c r="O59" s="207">
        <v>6</v>
      </c>
      <c r="P59" s="210">
        <f t="shared" si="4"/>
        <v>27</v>
      </c>
    </row>
    <row r="60" spans="1:16">
      <c r="A60" s="206" t="s">
        <v>476</v>
      </c>
      <c r="B60" s="210">
        <v>35</v>
      </c>
      <c r="C60" s="211">
        <v>6</v>
      </c>
      <c r="D60" s="210">
        <f t="shared" si="0"/>
        <v>41</v>
      </c>
      <c r="E60" s="208"/>
      <c r="F60" s="208"/>
      <c r="G60" s="210">
        <f t="shared" si="1"/>
        <v>0</v>
      </c>
      <c r="H60" s="207">
        <v>3</v>
      </c>
      <c r="I60" s="207">
        <v>0</v>
      </c>
      <c r="J60" s="210">
        <f t="shared" si="2"/>
        <v>3</v>
      </c>
      <c r="K60" s="207">
        <v>18</v>
      </c>
      <c r="L60" s="207">
        <v>5</v>
      </c>
      <c r="M60" s="210">
        <f t="shared" si="3"/>
        <v>23</v>
      </c>
      <c r="N60" s="207">
        <v>14</v>
      </c>
      <c r="O60" s="207">
        <v>1</v>
      </c>
      <c r="P60" s="210">
        <f t="shared" si="4"/>
        <v>15</v>
      </c>
    </row>
    <row r="61" spans="1:16" ht="28.5">
      <c r="A61" s="206" t="s">
        <v>477</v>
      </c>
      <c r="B61" s="210">
        <v>38</v>
      </c>
      <c r="C61" s="211">
        <v>1</v>
      </c>
      <c r="D61" s="210">
        <f t="shared" si="0"/>
        <v>39</v>
      </c>
      <c r="E61" s="208"/>
      <c r="F61" s="208"/>
      <c r="G61" s="210">
        <f t="shared" si="1"/>
        <v>0</v>
      </c>
      <c r="H61" s="207">
        <v>2</v>
      </c>
      <c r="I61" s="207">
        <v>0</v>
      </c>
      <c r="J61" s="210">
        <f t="shared" si="2"/>
        <v>2</v>
      </c>
      <c r="K61" s="207">
        <v>11</v>
      </c>
      <c r="L61" s="207">
        <v>1</v>
      </c>
      <c r="M61" s="210">
        <f t="shared" si="3"/>
        <v>12</v>
      </c>
      <c r="N61" s="207">
        <v>25</v>
      </c>
      <c r="O61" s="207">
        <v>0</v>
      </c>
      <c r="P61" s="210">
        <f t="shared" si="4"/>
        <v>25</v>
      </c>
    </row>
    <row r="62" spans="1:16">
      <c r="A62" s="206" t="s">
        <v>478</v>
      </c>
      <c r="B62" s="210">
        <v>37</v>
      </c>
      <c r="C62" s="211">
        <v>0</v>
      </c>
      <c r="D62" s="210">
        <f t="shared" si="0"/>
        <v>37</v>
      </c>
      <c r="E62" s="208"/>
      <c r="F62" s="208"/>
      <c r="G62" s="210">
        <f t="shared" si="1"/>
        <v>0</v>
      </c>
      <c r="H62" s="208"/>
      <c r="I62" s="208"/>
      <c r="J62" s="210">
        <f t="shared" si="2"/>
        <v>0</v>
      </c>
      <c r="K62" s="208"/>
      <c r="L62" s="208"/>
      <c r="M62" s="210">
        <f t="shared" si="3"/>
        <v>0</v>
      </c>
      <c r="N62" s="207">
        <v>4</v>
      </c>
      <c r="O62" s="207">
        <v>0</v>
      </c>
      <c r="P62" s="210">
        <f t="shared" si="4"/>
        <v>4</v>
      </c>
    </row>
    <row r="63" spans="1:16">
      <c r="A63" s="206" t="s">
        <v>479</v>
      </c>
      <c r="B63" s="210">
        <v>28</v>
      </c>
      <c r="C63" s="211">
        <v>9</v>
      </c>
      <c r="D63" s="210">
        <f t="shared" si="0"/>
        <v>37</v>
      </c>
      <c r="E63" s="208"/>
      <c r="F63" s="208"/>
      <c r="G63" s="210">
        <f t="shared" si="1"/>
        <v>0</v>
      </c>
      <c r="H63" s="207">
        <v>1</v>
      </c>
      <c r="I63" s="207">
        <v>0</v>
      </c>
      <c r="J63" s="210">
        <f t="shared" si="2"/>
        <v>1</v>
      </c>
      <c r="K63" s="207">
        <v>5</v>
      </c>
      <c r="L63" s="207">
        <v>5</v>
      </c>
      <c r="M63" s="210">
        <f t="shared" si="3"/>
        <v>10</v>
      </c>
      <c r="N63" s="207">
        <v>20</v>
      </c>
      <c r="O63" s="207">
        <v>3</v>
      </c>
      <c r="P63" s="210">
        <f t="shared" si="4"/>
        <v>23</v>
      </c>
    </row>
    <row r="64" spans="1:16">
      <c r="A64" s="206" t="s">
        <v>480</v>
      </c>
      <c r="B64" s="210">
        <v>27</v>
      </c>
      <c r="C64" s="211">
        <v>8</v>
      </c>
      <c r="D64" s="210">
        <f t="shared" si="0"/>
        <v>35</v>
      </c>
      <c r="E64" s="208"/>
      <c r="F64" s="208"/>
      <c r="G64" s="210">
        <f t="shared" si="1"/>
        <v>0</v>
      </c>
      <c r="H64" s="208"/>
      <c r="I64" s="208"/>
      <c r="J64" s="210">
        <f t="shared" si="2"/>
        <v>0</v>
      </c>
      <c r="K64" s="207">
        <v>6</v>
      </c>
      <c r="L64" s="207">
        <v>0</v>
      </c>
      <c r="M64" s="210">
        <f t="shared" si="3"/>
        <v>6</v>
      </c>
      <c r="N64" s="207">
        <v>21</v>
      </c>
      <c r="O64" s="207">
        <v>8</v>
      </c>
      <c r="P64" s="210">
        <f t="shared" si="4"/>
        <v>29</v>
      </c>
    </row>
    <row r="65" spans="1:16">
      <c r="A65" s="206" t="s">
        <v>481</v>
      </c>
      <c r="B65" s="210">
        <v>21</v>
      </c>
      <c r="C65" s="211">
        <v>13</v>
      </c>
      <c r="D65" s="210">
        <f t="shared" si="0"/>
        <v>34</v>
      </c>
      <c r="E65" s="208"/>
      <c r="F65" s="208"/>
      <c r="G65" s="210">
        <f t="shared" si="1"/>
        <v>0</v>
      </c>
      <c r="H65" s="208"/>
      <c r="I65" s="208"/>
      <c r="J65" s="210">
        <f t="shared" si="2"/>
        <v>0</v>
      </c>
      <c r="K65" s="207">
        <v>14</v>
      </c>
      <c r="L65" s="207">
        <v>1</v>
      </c>
      <c r="M65" s="210">
        <f t="shared" si="3"/>
        <v>15</v>
      </c>
      <c r="N65" s="207">
        <v>7</v>
      </c>
      <c r="O65" s="207">
        <v>12</v>
      </c>
      <c r="P65" s="210">
        <f t="shared" si="4"/>
        <v>19</v>
      </c>
    </row>
    <row r="66" spans="1:16">
      <c r="A66" s="206" t="s">
        <v>482</v>
      </c>
      <c r="B66" s="210">
        <v>9</v>
      </c>
      <c r="C66" s="211">
        <v>23</v>
      </c>
      <c r="D66" s="210">
        <f t="shared" si="0"/>
        <v>32</v>
      </c>
      <c r="E66" s="208"/>
      <c r="F66" s="208"/>
      <c r="G66" s="210">
        <f t="shared" si="1"/>
        <v>0</v>
      </c>
      <c r="H66" s="208"/>
      <c r="I66" s="208"/>
      <c r="J66" s="210">
        <f t="shared" si="2"/>
        <v>0</v>
      </c>
      <c r="K66" s="208"/>
      <c r="L66" s="208"/>
      <c r="M66" s="210">
        <f t="shared" si="3"/>
        <v>0</v>
      </c>
      <c r="N66" s="207">
        <v>5</v>
      </c>
      <c r="O66" s="207">
        <v>14</v>
      </c>
      <c r="P66" s="210">
        <f t="shared" si="4"/>
        <v>19</v>
      </c>
    </row>
    <row r="67" spans="1:16">
      <c r="A67" s="206" t="s">
        <v>483</v>
      </c>
      <c r="B67" s="210">
        <v>5</v>
      </c>
      <c r="C67" s="211">
        <v>26</v>
      </c>
      <c r="D67" s="210">
        <f t="shared" si="0"/>
        <v>31</v>
      </c>
      <c r="E67" s="208"/>
      <c r="F67" s="208"/>
      <c r="G67" s="210">
        <f t="shared" si="1"/>
        <v>0</v>
      </c>
      <c r="H67" s="207">
        <v>0</v>
      </c>
      <c r="I67" s="207">
        <v>1</v>
      </c>
      <c r="J67" s="210">
        <f t="shared" si="2"/>
        <v>1</v>
      </c>
      <c r="K67" s="207">
        <v>2</v>
      </c>
      <c r="L67" s="207">
        <v>1</v>
      </c>
      <c r="M67" s="210">
        <f t="shared" si="3"/>
        <v>3</v>
      </c>
      <c r="N67" s="207">
        <v>3</v>
      </c>
      <c r="O67" s="207">
        <v>13</v>
      </c>
      <c r="P67" s="210">
        <f t="shared" si="4"/>
        <v>16</v>
      </c>
    </row>
    <row r="68" spans="1:16">
      <c r="A68" s="206" t="s">
        <v>484</v>
      </c>
      <c r="B68" s="210">
        <v>20</v>
      </c>
      <c r="C68" s="211">
        <v>10</v>
      </c>
      <c r="D68" s="210">
        <f t="shared" si="0"/>
        <v>30</v>
      </c>
      <c r="E68" s="208"/>
      <c r="F68" s="208"/>
      <c r="G68" s="210">
        <f t="shared" si="1"/>
        <v>0</v>
      </c>
      <c r="H68" s="207">
        <v>4</v>
      </c>
      <c r="I68" s="207">
        <v>2</v>
      </c>
      <c r="J68" s="210">
        <f t="shared" si="2"/>
        <v>6</v>
      </c>
      <c r="K68" s="207">
        <v>3</v>
      </c>
      <c r="L68" s="207">
        <v>4</v>
      </c>
      <c r="M68" s="210">
        <f t="shared" si="3"/>
        <v>7</v>
      </c>
      <c r="N68" s="207">
        <v>13</v>
      </c>
      <c r="O68" s="207">
        <v>4</v>
      </c>
      <c r="P68" s="210">
        <f t="shared" si="4"/>
        <v>17</v>
      </c>
    </row>
    <row r="69" spans="1:16">
      <c r="A69" s="206" t="s">
        <v>485</v>
      </c>
      <c r="B69" s="210">
        <v>28</v>
      </c>
      <c r="C69" s="211">
        <v>1</v>
      </c>
      <c r="D69" s="210">
        <f t="shared" ref="D69:D132" si="5">B69+C69</f>
        <v>29</v>
      </c>
      <c r="E69" s="208"/>
      <c r="F69" s="208"/>
      <c r="G69" s="210">
        <f t="shared" ref="G69:G132" si="6">E69+F69</f>
        <v>0</v>
      </c>
      <c r="H69" s="207">
        <v>3</v>
      </c>
      <c r="I69" s="207">
        <v>0</v>
      </c>
      <c r="J69" s="210">
        <f t="shared" ref="J69:J132" si="7">H69+I69</f>
        <v>3</v>
      </c>
      <c r="K69" s="207">
        <v>11</v>
      </c>
      <c r="L69" s="207">
        <v>0</v>
      </c>
      <c r="M69" s="210">
        <f t="shared" ref="M69:M132" si="8">K69+L69</f>
        <v>11</v>
      </c>
      <c r="N69" s="207">
        <v>14</v>
      </c>
      <c r="O69" s="207">
        <v>1</v>
      </c>
      <c r="P69" s="210">
        <f t="shared" ref="P69:P132" si="9">N69+O69</f>
        <v>15</v>
      </c>
    </row>
    <row r="70" spans="1:16" ht="42.75">
      <c r="A70" s="206" t="s">
        <v>486</v>
      </c>
      <c r="B70" s="210">
        <v>21</v>
      </c>
      <c r="C70" s="211">
        <v>8</v>
      </c>
      <c r="D70" s="210">
        <f t="shared" si="5"/>
        <v>29</v>
      </c>
      <c r="E70" s="208"/>
      <c r="F70" s="208"/>
      <c r="G70" s="210">
        <f t="shared" si="6"/>
        <v>0</v>
      </c>
      <c r="H70" s="207">
        <v>1</v>
      </c>
      <c r="I70" s="207">
        <v>0</v>
      </c>
      <c r="J70" s="210">
        <f t="shared" si="7"/>
        <v>1</v>
      </c>
      <c r="K70" s="207">
        <v>15</v>
      </c>
      <c r="L70" s="207">
        <v>6</v>
      </c>
      <c r="M70" s="210">
        <f t="shared" si="8"/>
        <v>21</v>
      </c>
      <c r="N70" s="207">
        <v>5</v>
      </c>
      <c r="O70" s="207">
        <v>2</v>
      </c>
      <c r="P70" s="210">
        <f t="shared" si="9"/>
        <v>7</v>
      </c>
    </row>
    <row r="71" spans="1:16">
      <c r="A71" s="206" t="s">
        <v>487</v>
      </c>
      <c r="B71" s="210">
        <v>23</v>
      </c>
      <c r="C71" s="211">
        <v>6</v>
      </c>
      <c r="D71" s="210">
        <f t="shared" si="5"/>
        <v>29</v>
      </c>
      <c r="E71" s="207">
        <v>0</v>
      </c>
      <c r="F71" s="207">
        <v>1</v>
      </c>
      <c r="G71" s="210">
        <f t="shared" si="6"/>
        <v>1</v>
      </c>
      <c r="H71" s="207">
        <v>6</v>
      </c>
      <c r="I71" s="207">
        <v>1</v>
      </c>
      <c r="J71" s="210">
        <f t="shared" si="7"/>
        <v>7</v>
      </c>
      <c r="K71" s="207">
        <v>6</v>
      </c>
      <c r="L71" s="207">
        <v>2</v>
      </c>
      <c r="M71" s="210">
        <f t="shared" si="8"/>
        <v>8</v>
      </c>
      <c r="N71" s="207">
        <v>11</v>
      </c>
      <c r="O71" s="207">
        <v>1</v>
      </c>
      <c r="P71" s="210">
        <f t="shared" si="9"/>
        <v>12</v>
      </c>
    </row>
    <row r="72" spans="1:16">
      <c r="A72" s="206" t="s">
        <v>488</v>
      </c>
      <c r="B72" s="210">
        <v>15</v>
      </c>
      <c r="C72" s="211">
        <v>14</v>
      </c>
      <c r="D72" s="210">
        <f t="shared" si="5"/>
        <v>29</v>
      </c>
      <c r="E72" s="208"/>
      <c r="F72" s="208"/>
      <c r="G72" s="210">
        <f t="shared" si="6"/>
        <v>0</v>
      </c>
      <c r="H72" s="208"/>
      <c r="I72" s="208"/>
      <c r="J72" s="210">
        <f t="shared" si="7"/>
        <v>0</v>
      </c>
      <c r="K72" s="207">
        <v>4</v>
      </c>
      <c r="L72" s="207">
        <v>0</v>
      </c>
      <c r="M72" s="210">
        <f t="shared" si="8"/>
        <v>4</v>
      </c>
      <c r="N72" s="207">
        <v>11</v>
      </c>
      <c r="O72" s="207">
        <v>14</v>
      </c>
      <c r="P72" s="210">
        <f t="shared" si="9"/>
        <v>25</v>
      </c>
    </row>
    <row r="73" spans="1:16" ht="42.75">
      <c r="A73" s="206" t="s">
        <v>489</v>
      </c>
      <c r="B73" s="210">
        <v>25</v>
      </c>
      <c r="C73" s="211">
        <v>2</v>
      </c>
      <c r="D73" s="210">
        <f t="shared" si="5"/>
        <v>27</v>
      </c>
      <c r="E73" s="208"/>
      <c r="F73" s="208"/>
      <c r="G73" s="210">
        <f t="shared" si="6"/>
        <v>0</v>
      </c>
      <c r="H73" s="208"/>
      <c r="I73" s="208"/>
      <c r="J73" s="210">
        <f t="shared" si="7"/>
        <v>0</v>
      </c>
      <c r="K73" s="207">
        <v>2</v>
      </c>
      <c r="L73" s="207">
        <v>0</v>
      </c>
      <c r="M73" s="210">
        <f t="shared" si="8"/>
        <v>2</v>
      </c>
      <c r="N73" s="207">
        <v>23</v>
      </c>
      <c r="O73" s="207">
        <v>2</v>
      </c>
      <c r="P73" s="210">
        <f t="shared" si="9"/>
        <v>25</v>
      </c>
    </row>
    <row r="74" spans="1:16">
      <c r="A74" s="206" t="s">
        <v>490</v>
      </c>
      <c r="B74" s="210">
        <v>13</v>
      </c>
      <c r="C74" s="211">
        <v>14</v>
      </c>
      <c r="D74" s="210">
        <f t="shared" si="5"/>
        <v>27</v>
      </c>
      <c r="E74" s="208"/>
      <c r="F74" s="208"/>
      <c r="G74" s="210">
        <f t="shared" si="6"/>
        <v>0</v>
      </c>
      <c r="H74" s="207">
        <v>1</v>
      </c>
      <c r="I74" s="207">
        <v>1</v>
      </c>
      <c r="J74" s="210">
        <f t="shared" si="7"/>
        <v>2</v>
      </c>
      <c r="K74" s="207">
        <v>6</v>
      </c>
      <c r="L74" s="207">
        <v>8</v>
      </c>
      <c r="M74" s="210">
        <f t="shared" si="8"/>
        <v>14</v>
      </c>
      <c r="N74" s="207">
        <v>5</v>
      </c>
      <c r="O74" s="207">
        <v>4</v>
      </c>
      <c r="P74" s="210">
        <f t="shared" si="9"/>
        <v>9</v>
      </c>
    </row>
    <row r="75" spans="1:16">
      <c r="A75" s="206" t="s">
        <v>491</v>
      </c>
      <c r="B75" s="210">
        <v>12</v>
      </c>
      <c r="C75" s="211">
        <v>12</v>
      </c>
      <c r="D75" s="210">
        <f t="shared" si="5"/>
        <v>24</v>
      </c>
      <c r="E75" s="207">
        <v>0</v>
      </c>
      <c r="F75" s="207">
        <v>1</v>
      </c>
      <c r="G75" s="210">
        <f t="shared" si="6"/>
        <v>1</v>
      </c>
      <c r="H75" s="207">
        <v>1</v>
      </c>
      <c r="I75" s="207">
        <v>0</v>
      </c>
      <c r="J75" s="210">
        <f t="shared" si="7"/>
        <v>1</v>
      </c>
      <c r="K75" s="207">
        <v>6</v>
      </c>
      <c r="L75" s="207">
        <v>4</v>
      </c>
      <c r="M75" s="210">
        <f t="shared" si="8"/>
        <v>10</v>
      </c>
      <c r="N75" s="207">
        <v>1</v>
      </c>
      <c r="O75" s="207">
        <v>5</v>
      </c>
      <c r="P75" s="210">
        <f t="shared" si="9"/>
        <v>6</v>
      </c>
    </row>
    <row r="76" spans="1:16">
      <c r="A76" s="206" t="s">
        <v>492</v>
      </c>
      <c r="B76" s="210">
        <v>11</v>
      </c>
      <c r="C76" s="211">
        <v>13</v>
      </c>
      <c r="D76" s="210">
        <f t="shared" si="5"/>
        <v>24</v>
      </c>
      <c r="E76" s="207">
        <v>0</v>
      </c>
      <c r="F76" s="207">
        <v>1</v>
      </c>
      <c r="G76" s="210">
        <f t="shared" si="6"/>
        <v>1</v>
      </c>
      <c r="H76" s="207">
        <v>1</v>
      </c>
      <c r="I76" s="207">
        <v>0</v>
      </c>
      <c r="J76" s="210">
        <f t="shared" si="7"/>
        <v>1</v>
      </c>
      <c r="K76" s="207">
        <v>2</v>
      </c>
      <c r="L76" s="207">
        <v>4</v>
      </c>
      <c r="M76" s="210">
        <f t="shared" si="8"/>
        <v>6</v>
      </c>
      <c r="N76" s="207">
        <v>5</v>
      </c>
      <c r="O76" s="207">
        <v>2</v>
      </c>
      <c r="P76" s="210">
        <f t="shared" si="9"/>
        <v>7</v>
      </c>
    </row>
    <row r="77" spans="1:16">
      <c r="A77" s="206" t="s">
        <v>493</v>
      </c>
      <c r="B77" s="210">
        <v>12</v>
      </c>
      <c r="C77" s="211">
        <v>12</v>
      </c>
      <c r="D77" s="210">
        <f t="shared" si="5"/>
        <v>24</v>
      </c>
      <c r="E77" s="208"/>
      <c r="F77" s="208"/>
      <c r="G77" s="210">
        <f t="shared" si="6"/>
        <v>0</v>
      </c>
      <c r="H77" s="207">
        <v>1</v>
      </c>
      <c r="I77" s="207">
        <v>0</v>
      </c>
      <c r="J77" s="210">
        <f t="shared" si="7"/>
        <v>1</v>
      </c>
      <c r="K77" s="207">
        <v>0</v>
      </c>
      <c r="L77" s="207">
        <v>3</v>
      </c>
      <c r="M77" s="210">
        <f t="shared" si="8"/>
        <v>3</v>
      </c>
      <c r="N77" s="207">
        <v>4</v>
      </c>
      <c r="O77" s="207">
        <v>6</v>
      </c>
      <c r="P77" s="210">
        <f t="shared" si="9"/>
        <v>10</v>
      </c>
    </row>
    <row r="78" spans="1:16">
      <c r="A78" s="206" t="s">
        <v>494</v>
      </c>
      <c r="B78" s="210">
        <v>13</v>
      </c>
      <c r="C78" s="211">
        <v>10</v>
      </c>
      <c r="D78" s="210">
        <f t="shared" si="5"/>
        <v>23</v>
      </c>
      <c r="E78" s="207">
        <v>0</v>
      </c>
      <c r="F78" s="207">
        <v>1</v>
      </c>
      <c r="G78" s="210">
        <f t="shared" si="6"/>
        <v>1</v>
      </c>
      <c r="H78" s="207">
        <v>0</v>
      </c>
      <c r="I78" s="207">
        <v>1</v>
      </c>
      <c r="J78" s="210">
        <f t="shared" si="7"/>
        <v>1</v>
      </c>
      <c r="K78" s="207">
        <v>3</v>
      </c>
      <c r="L78" s="207">
        <v>6</v>
      </c>
      <c r="M78" s="210">
        <f t="shared" si="8"/>
        <v>9</v>
      </c>
      <c r="N78" s="207">
        <v>6</v>
      </c>
      <c r="O78" s="207">
        <v>2</v>
      </c>
      <c r="P78" s="210">
        <f t="shared" si="9"/>
        <v>8</v>
      </c>
    </row>
    <row r="79" spans="1:16">
      <c r="A79" s="206" t="s">
        <v>495</v>
      </c>
      <c r="B79" s="210">
        <v>22</v>
      </c>
      <c r="C79" s="211">
        <v>0</v>
      </c>
      <c r="D79" s="210">
        <f t="shared" si="5"/>
        <v>22</v>
      </c>
      <c r="E79" s="208"/>
      <c r="F79" s="208"/>
      <c r="G79" s="210">
        <f t="shared" si="6"/>
        <v>0</v>
      </c>
      <c r="H79" s="208"/>
      <c r="I79" s="208"/>
      <c r="J79" s="210">
        <f t="shared" si="7"/>
        <v>0</v>
      </c>
      <c r="K79" s="207">
        <v>1</v>
      </c>
      <c r="L79" s="207">
        <v>0</v>
      </c>
      <c r="M79" s="210">
        <f t="shared" si="8"/>
        <v>1</v>
      </c>
      <c r="N79" s="207">
        <v>21</v>
      </c>
      <c r="O79" s="207">
        <v>0</v>
      </c>
      <c r="P79" s="210">
        <f t="shared" si="9"/>
        <v>21</v>
      </c>
    </row>
    <row r="80" spans="1:16">
      <c r="A80" s="206" t="s">
        <v>496</v>
      </c>
      <c r="B80" s="210">
        <v>14</v>
      </c>
      <c r="C80" s="211">
        <v>6</v>
      </c>
      <c r="D80" s="210">
        <f t="shared" si="5"/>
        <v>20</v>
      </c>
      <c r="E80" s="208"/>
      <c r="F80" s="208"/>
      <c r="G80" s="210">
        <f t="shared" si="6"/>
        <v>0</v>
      </c>
      <c r="H80" s="208"/>
      <c r="I80" s="208"/>
      <c r="J80" s="210">
        <f t="shared" si="7"/>
        <v>0</v>
      </c>
      <c r="K80" s="207">
        <v>6</v>
      </c>
      <c r="L80" s="207">
        <v>5</v>
      </c>
      <c r="M80" s="210">
        <f t="shared" si="8"/>
        <v>11</v>
      </c>
      <c r="N80" s="207">
        <v>6</v>
      </c>
      <c r="O80" s="207">
        <v>1</v>
      </c>
      <c r="P80" s="210">
        <f t="shared" si="9"/>
        <v>7</v>
      </c>
    </row>
    <row r="81" spans="1:16">
      <c r="A81" s="206" t="s">
        <v>497</v>
      </c>
      <c r="B81" s="210">
        <v>11</v>
      </c>
      <c r="C81" s="211">
        <v>9</v>
      </c>
      <c r="D81" s="210">
        <f t="shared" si="5"/>
        <v>20</v>
      </c>
      <c r="E81" s="208"/>
      <c r="F81" s="208"/>
      <c r="G81" s="210">
        <f t="shared" si="6"/>
        <v>0</v>
      </c>
      <c r="H81" s="208"/>
      <c r="I81" s="208"/>
      <c r="J81" s="210">
        <f t="shared" si="7"/>
        <v>0</v>
      </c>
      <c r="K81" s="207">
        <v>2</v>
      </c>
      <c r="L81" s="207">
        <v>1</v>
      </c>
      <c r="M81" s="210">
        <f t="shared" si="8"/>
        <v>3</v>
      </c>
      <c r="N81" s="207">
        <v>8</v>
      </c>
      <c r="O81" s="207">
        <v>8</v>
      </c>
      <c r="P81" s="210">
        <f t="shared" si="9"/>
        <v>16</v>
      </c>
    </row>
    <row r="82" spans="1:16">
      <c r="A82" s="206" t="s">
        <v>498</v>
      </c>
      <c r="B82" s="210">
        <v>15</v>
      </c>
      <c r="C82" s="211">
        <v>5</v>
      </c>
      <c r="D82" s="210">
        <f t="shared" si="5"/>
        <v>20</v>
      </c>
      <c r="E82" s="208"/>
      <c r="F82" s="208"/>
      <c r="G82" s="210">
        <f t="shared" si="6"/>
        <v>0</v>
      </c>
      <c r="H82" s="207">
        <v>1</v>
      </c>
      <c r="I82" s="207">
        <v>0</v>
      </c>
      <c r="J82" s="210">
        <f t="shared" si="7"/>
        <v>1</v>
      </c>
      <c r="K82" s="207">
        <v>8</v>
      </c>
      <c r="L82" s="207">
        <v>2</v>
      </c>
      <c r="M82" s="210">
        <f t="shared" si="8"/>
        <v>10</v>
      </c>
      <c r="N82" s="207">
        <v>6</v>
      </c>
      <c r="O82" s="207">
        <v>3</v>
      </c>
      <c r="P82" s="210">
        <f t="shared" si="9"/>
        <v>9</v>
      </c>
    </row>
    <row r="83" spans="1:16">
      <c r="A83" s="206" t="s">
        <v>499</v>
      </c>
      <c r="B83" s="210">
        <v>10</v>
      </c>
      <c r="C83" s="211">
        <v>6</v>
      </c>
      <c r="D83" s="210">
        <f t="shared" si="5"/>
        <v>16</v>
      </c>
      <c r="E83" s="208"/>
      <c r="F83" s="208"/>
      <c r="G83" s="210">
        <f t="shared" si="6"/>
        <v>0</v>
      </c>
      <c r="H83" s="208"/>
      <c r="I83" s="208"/>
      <c r="J83" s="210">
        <f t="shared" si="7"/>
        <v>0</v>
      </c>
      <c r="K83" s="207">
        <v>8</v>
      </c>
      <c r="L83" s="207">
        <v>1</v>
      </c>
      <c r="M83" s="210">
        <f t="shared" si="8"/>
        <v>9</v>
      </c>
      <c r="N83" s="207">
        <v>1</v>
      </c>
      <c r="O83" s="207">
        <v>5</v>
      </c>
      <c r="P83" s="210">
        <f t="shared" si="9"/>
        <v>6</v>
      </c>
    </row>
    <row r="84" spans="1:16">
      <c r="A84" s="206" t="s">
        <v>500</v>
      </c>
      <c r="B84" s="210">
        <v>4</v>
      </c>
      <c r="C84" s="211">
        <v>11</v>
      </c>
      <c r="D84" s="210">
        <f t="shared" si="5"/>
        <v>15</v>
      </c>
      <c r="E84" s="208"/>
      <c r="F84" s="208"/>
      <c r="G84" s="210">
        <f t="shared" si="6"/>
        <v>0</v>
      </c>
      <c r="H84" s="207">
        <v>0</v>
      </c>
      <c r="I84" s="207">
        <v>1</v>
      </c>
      <c r="J84" s="210">
        <f t="shared" si="7"/>
        <v>1</v>
      </c>
      <c r="K84" s="208"/>
      <c r="L84" s="208"/>
      <c r="M84" s="210">
        <f t="shared" si="8"/>
        <v>0</v>
      </c>
      <c r="N84" s="207">
        <v>3</v>
      </c>
      <c r="O84" s="207">
        <v>9</v>
      </c>
      <c r="P84" s="210">
        <f t="shared" si="9"/>
        <v>12</v>
      </c>
    </row>
    <row r="85" spans="1:16">
      <c r="A85" s="206" t="s">
        <v>501</v>
      </c>
      <c r="B85" s="210">
        <v>4</v>
      </c>
      <c r="C85" s="211">
        <v>10</v>
      </c>
      <c r="D85" s="210">
        <f t="shared" si="5"/>
        <v>14</v>
      </c>
      <c r="E85" s="207">
        <v>1</v>
      </c>
      <c r="F85" s="207">
        <v>1</v>
      </c>
      <c r="G85" s="210">
        <f t="shared" si="6"/>
        <v>2</v>
      </c>
      <c r="H85" s="207">
        <v>0</v>
      </c>
      <c r="I85" s="207">
        <v>1</v>
      </c>
      <c r="J85" s="210">
        <f t="shared" si="7"/>
        <v>1</v>
      </c>
      <c r="K85" s="207">
        <v>0</v>
      </c>
      <c r="L85" s="207">
        <v>1</v>
      </c>
      <c r="M85" s="210">
        <f t="shared" si="8"/>
        <v>1</v>
      </c>
      <c r="N85" s="207">
        <v>1</v>
      </c>
      <c r="O85" s="207">
        <v>4</v>
      </c>
      <c r="P85" s="210">
        <f t="shared" si="9"/>
        <v>5</v>
      </c>
    </row>
    <row r="86" spans="1:16">
      <c r="A86" s="206" t="s">
        <v>502</v>
      </c>
      <c r="B86" s="210">
        <v>9</v>
      </c>
      <c r="C86" s="211">
        <v>4</v>
      </c>
      <c r="D86" s="210">
        <f t="shared" si="5"/>
        <v>13</v>
      </c>
      <c r="E86" s="207">
        <v>0</v>
      </c>
      <c r="F86" s="207">
        <v>2</v>
      </c>
      <c r="G86" s="210">
        <f t="shared" si="6"/>
        <v>2</v>
      </c>
      <c r="H86" s="208"/>
      <c r="I86" s="208"/>
      <c r="J86" s="210">
        <f t="shared" si="7"/>
        <v>0</v>
      </c>
      <c r="K86" s="207">
        <v>5</v>
      </c>
      <c r="L86" s="207">
        <v>1</v>
      </c>
      <c r="M86" s="210">
        <f t="shared" si="8"/>
        <v>6</v>
      </c>
      <c r="N86" s="207">
        <v>4</v>
      </c>
      <c r="O86" s="207">
        <v>1</v>
      </c>
      <c r="P86" s="210">
        <f t="shared" si="9"/>
        <v>5</v>
      </c>
    </row>
    <row r="87" spans="1:16">
      <c r="A87" s="206" t="s">
        <v>503</v>
      </c>
      <c r="B87" s="210">
        <v>6</v>
      </c>
      <c r="C87" s="211">
        <v>5</v>
      </c>
      <c r="D87" s="210">
        <f t="shared" si="5"/>
        <v>11</v>
      </c>
      <c r="E87" s="208"/>
      <c r="F87" s="208"/>
      <c r="G87" s="210">
        <f t="shared" si="6"/>
        <v>0</v>
      </c>
      <c r="H87" s="207">
        <v>3</v>
      </c>
      <c r="I87" s="207">
        <v>1</v>
      </c>
      <c r="J87" s="210">
        <f t="shared" si="7"/>
        <v>4</v>
      </c>
      <c r="K87" s="207">
        <v>3</v>
      </c>
      <c r="L87" s="207">
        <v>4</v>
      </c>
      <c r="M87" s="210">
        <f t="shared" si="8"/>
        <v>7</v>
      </c>
      <c r="N87" s="208"/>
      <c r="O87" s="208"/>
      <c r="P87" s="210">
        <f t="shared" si="9"/>
        <v>0</v>
      </c>
    </row>
    <row r="88" spans="1:16">
      <c r="A88" s="206" t="s">
        <v>504</v>
      </c>
      <c r="B88" s="210">
        <v>4</v>
      </c>
      <c r="C88" s="211">
        <v>7</v>
      </c>
      <c r="D88" s="210">
        <f t="shared" si="5"/>
        <v>11</v>
      </c>
      <c r="E88" s="208"/>
      <c r="F88" s="208"/>
      <c r="G88" s="210">
        <f t="shared" si="6"/>
        <v>0</v>
      </c>
      <c r="H88" s="208"/>
      <c r="I88" s="208"/>
      <c r="J88" s="210">
        <f t="shared" si="7"/>
        <v>0</v>
      </c>
      <c r="K88" s="207">
        <v>1</v>
      </c>
      <c r="L88" s="207">
        <v>1</v>
      </c>
      <c r="M88" s="210">
        <f t="shared" si="8"/>
        <v>2</v>
      </c>
      <c r="N88" s="207">
        <v>3</v>
      </c>
      <c r="O88" s="207">
        <v>6</v>
      </c>
      <c r="P88" s="210">
        <f t="shared" si="9"/>
        <v>9</v>
      </c>
    </row>
    <row r="89" spans="1:16">
      <c r="A89" s="206" t="s">
        <v>505</v>
      </c>
      <c r="B89" s="210">
        <v>5</v>
      </c>
      <c r="C89" s="211">
        <v>6</v>
      </c>
      <c r="D89" s="210">
        <f t="shared" si="5"/>
        <v>11</v>
      </c>
      <c r="E89" s="208"/>
      <c r="F89" s="208"/>
      <c r="G89" s="210">
        <f t="shared" si="6"/>
        <v>0</v>
      </c>
      <c r="H89" s="208"/>
      <c r="I89" s="208"/>
      <c r="J89" s="210">
        <f t="shared" si="7"/>
        <v>0</v>
      </c>
      <c r="K89" s="208"/>
      <c r="L89" s="208"/>
      <c r="M89" s="210">
        <f t="shared" si="8"/>
        <v>0</v>
      </c>
      <c r="N89" s="207">
        <v>5</v>
      </c>
      <c r="O89" s="207">
        <v>5</v>
      </c>
      <c r="P89" s="210">
        <f t="shared" si="9"/>
        <v>10</v>
      </c>
    </row>
    <row r="90" spans="1:16">
      <c r="A90" s="206" t="s">
        <v>506</v>
      </c>
      <c r="B90" s="210">
        <v>7</v>
      </c>
      <c r="C90" s="211">
        <v>4</v>
      </c>
      <c r="D90" s="210">
        <f t="shared" si="5"/>
        <v>11</v>
      </c>
      <c r="E90" s="207">
        <v>2</v>
      </c>
      <c r="F90" s="207">
        <v>0</v>
      </c>
      <c r="G90" s="210">
        <f t="shared" si="6"/>
        <v>2</v>
      </c>
      <c r="H90" s="208"/>
      <c r="I90" s="208"/>
      <c r="J90" s="210">
        <f t="shared" si="7"/>
        <v>0</v>
      </c>
      <c r="K90" s="207">
        <v>1</v>
      </c>
      <c r="L90" s="207">
        <v>0</v>
      </c>
      <c r="M90" s="210">
        <f t="shared" si="8"/>
        <v>1</v>
      </c>
      <c r="N90" s="207">
        <v>4</v>
      </c>
      <c r="O90" s="207">
        <v>4</v>
      </c>
      <c r="P90" s="210">
        <f t="shared" si="9"/>
        <v>8</v>
      </c>
    </row>
    <row r="91" spans="1:16">
      <c r="A91" s="206" t="s">
        <v>507</v>
      </c>
      <c r="B91" s="210">
        <v>8</v>
      </c>
      <c r="C91" s="211">
        <v>3</v>
      </c>
      <c r="D91" s="210">
        <f t="shared" si="5"/>
        <v>11</v>
      </c>
      <c r="E91" s="208"/>
      <c r="F91" s="208"/>
      <c r="G91" s="210">
        <f t="shared" si="6"/>
        <v>0</v>
      </c>
      <c r="H91" s="207">
        <v>1</v>
      </c>
      <c r="I91" s="207">
        <v>0</v>
      </c>
      <c r="J91" s="210">
        <f t="shared" si="7"/>
        <v>1</v>
      </c>
      <c r="K91" s="207">
        <v>3</v>
      </c>
      <c r="L91" s="207">
        <v>1</v>
      </c>
      <c r="M91" s="210">
        <f t="shared" si="8"/>
        <v>4</v>
      </c>
      <c r="N91" s="207">
        <v>4</v>
      </c>
      <c r="O91" s="207">
        <v>1</v>
      </c>
      <c r="P91" s="210">
        <f t="shared" si="9"/>
        <v>5</v>
      </c>
    </row>
    <row r="92" spans="1:16">
      <c r="A92" s="206" t="s">
        <v>508</v>
      </c>
      <c r="B92" s="210">
        <v>2</v>
      </c>
      <c r="C92" s="211">
        <v>8</v>
      </c>
      <c r="D92" s="210">
        <f t="shared" si="5"/>
        <v>10</v>
      </c>
      <c r="E92" s="208"/>
      <c r="F92" s="208"/>
      <c r="G92" s="210">
        <f t="shared" si="6"/>
        <v>0</v>
      </c>
      <c r="H92" s="208"/>
      <c r="I92" s="208"/>
      <c r="J92" s="210">
        <f t="shared" si="7"/>
        <v>0</v>
      </c>
      <c r="K92" s="207">
        <v>0</v>
      </c>
      <c r="L92" s="207">
        <v>1</v>
      </c>
      <c r="M92" s="210">
        <f t="shared" si="8"/>
        <v>1</v>
      </c>
      <c r="N92" s="207">
        <v>1</v>
      </c>
      <c r="O92" s="207">
        <v>6</v>
      </c>
      <c r="P92" s="210">
        <f t="shared" si="9"/>
        <v>7</v>
      </c>
    </row>
    <row r="93" spans="1:16">
      <c r="A93" s="206" t="s">
        <v>509</v>
      </c>
      <c r="B93" s="210">
        <v>3</v>
      </c>
      <c r="C93" s="211">
        <v>7</v>
      </c>
      <c r="D93" s="210">
        <f t="shared" si="5"/>
        <v>10</v>
      </c>
      <c r="E93" s="208"/>
      <c r="F93" s="208"/>
      <c r="G93" s="210">
        <f t="shared" si="6"/>
        <v>0</v>
      </c>
      <c r="H93" s="208"/>
      <c r="I93" s="208"/>
      <c r="J93" s="210">
        <f t="shared" si="7"/>
        <v>0</v>
      </c>
      <c r="K93" s="207">
        <v>1</v>
      </c>
      <c r="L93" s="207">
        <v>2</v>
      </c>
      <c r="M93" s="210">
        <f t="shared" si="8"/>
        <v>3</v>
      </c>
      <c r="N93" s="207">
        <v>1</v>
      </c>
      <c r="O93" s="207">
        <v>4</v>
      </c>
      <c r="P93" s="210">
        <f t="shared" si="9"/>
        <v>5</v>
      </c>
    </row>
    <row r="94" spans="1:16" ht="28.5">
      <c r="A94" s="206" t="s">
        <v>510</v>
      </c>
      <c r="B94" s="210">
        <v>4</v>
      </c>
      <c r="C94" s="211">
        <v>6</v>
      </c>
      <c r="D94" s="210">
        <f t="shared" si="5"/>
        <v>10</v>
      </c>
      <c r="E94" s="208"/>
      <c r="F94" s="208"/>
      <c r="G94" s="210">
        <f t="shared" si="6"/>
        <v>0</v>
      </c>
      <c r="H94" s="207">
        <v>1</v>
      </c>
      <c r="I94" s="207">
        <v>2</v>
      </c>
      <c r="J94" s="210">
        <f t="shared" si="7"/>
        <v>3</v>
      </c>
      <c r="K94" s="207">
        <v>1</v>
      </c>
      <c r="L94" s="207">
        <v>1</v>
      </c>
      <c r="M94" s="210">
        <f t="shared" si="8"/>
        <v>2</v>
      </c>
      <c r="N94" s="207">
        <v>2</v>
      </c>
      <c r="O94" s="207">
        <v>1</v>
      </c>
      <c r="P94" s="210">
        <f t="shared" si="9"/>
        <v>3</v>
      </c>
    </row>
    <row r="95" spans="1:16">
      <c r="A95" s="206" t="s">
        <v>511</v>
      </c>
      <c r="B95" s="210">
        <v>2</v>
      </c>
      <c r="C95" s="211">
        <v>7</v>
      </c>
      <c r="D95" s="210">
        <f t="shared" si="5"/>
        <v>9</v>
      </c>
      <c r="E95" s="208"/>
      <c r="F95" s="208"/>
      <c r="G95" s="210">
        <f t="shared" si="6"/>
        <v>0</v>
      </c>
      <c r="H95" s="208"/>
      <c r="I95" s="208"/>
      <c r="J95" s="210">
        <f t="shared" si="7"/>
        <v>0</v>
      </c>
      <c r="K95" s="207">
        <v>1</v>
      </c>
      <c r="L95" s="207">
        <v>1</v>
      </c>
      <c r="M95" s="210">
        <f t="shared" si="8"/>
        <v>2</v>
      </c>
      <c r="N95" s="207">
        <v>1</v>
      </c>
      <c r="O95" s="207">
        <v>6</v>
      </c>
      <c r="P95" s="210">
        <f t="shared" si="9"/>
        <v>7</v>
      </c>
    </row>
    <row r="96" spans="1:16" ht="28.5">
      <c r="A96" s="206" t="s">
        <v>512</v>
      </c>
      <c r="B96" s="210">
        <v>4</v>
      </c>
      <c r="C96" s="211">
        <v>5</v>
      </c>
      <c r="D96" s="210">
        <f t="shared" si="5"/>
        <v>9</v>
      </c>
      <c r="E96" s="208"/>
      <c r="F96" s="208"/>
      <c r="G96" s="210">
        <f t="shared" si="6"/>
        <v>0</v>
      </c>
      <c r="H96" s="208"/>
      <c r="I96" s="208"/>
      <c r="J96" s="210">
        <f t="shared" si="7"/>
        <v>0</v>
      </c>
      <c r="K96" s="207">
        <v>1</v>
      </c>
      <c r="L96" s="207">
        <v>0</v>
      </c>
      <c r="M96" s="210">
        <f t="shared" si="8"/>
        <v>1</v>
      </c>
      <c r="N96" s="207">
        <v>2</v>
      </c>
      <c r="O96" s="207">
        <v>4</v>
      </c>
      <c r="P96" s="210">
        <f t="shared" si="9"/>
        <v>6</v>
      </c>
    </row>
    <row r="97" spans="1:16">
      <c r="A97" s="206" t="s">
        <v>513</v>
      </c>
      <c r="B97" s="210">
        <v>7</v>
      </c>
      <c r="C97" s="211">
        <v>2</v>
      </c>
      <c r="D97" s="210">
        <f t="shared" si="5"/>
        <v>9</v>
      </c>
      <c r="E97" s="208"/>
      <c r="F97" s="208"/>
      <c r="G97" s="210">
        <f t="shared" si="6"/>
        <v>0</v>
      </c>
      <c r="H97" s="207">
        <v>3</v>
      </c>
      <c r="I97" s="207">
        <v>0</v>
      </c>
      <c r="J97" s="210">
        <f t="shared" si="7"/>
        <v>3</v>
      </c>
      <c r="K97" s="208"/>
      <c r="L97" s="208"/>
      <c r="M97" s="210">
        <f t="shared" si="8"/>
        <v>0</v>
      </c>
      <c r="N97" s="207">
        <v>4</v>
      </c>
      <c r="O97" s="207">
        <v>2</v>
      </c>
      <c r="P97" s="210">
        <f t="shared" si="9"/>
        <v>6</v>
      </c>
    </row>
    <row r="98" spans="1:16" ht="28.5">
      <c r="A98" s="206" t="s">
        <v>514</v>
      </c>
      <c r="B98" s="210">
        <v>4</v>
      </c>
      <c r="C98" s="211">
        <v>3</v>
      </c>
      <c r="D98" s="210">
        <f t="shared" si="5"/>
        <v>7</v>
      </c>
      <c r="E98" s="208"/>
      <c r="F98" s="208"/>
      <c r="G98" s="210">
        <f t="shared" si="6"/>
        <v>0</v>
      </c>
      <c r="H98" s="208"/>
      <c r="I98" s="208"/>
      <c r="J98" s="210">
        <f t="shared" si="7"/>
        <v>0</v>
      </c>
      <c r="K98" s="208"/>
      <c r="L98" s="208"/>
      <c r="M98" s="210">
        <f t="shared" si="8"/>
        <v>0</v>
      </c>
      <c r="N98" s="207">
        <v>4</v>
      </c>
      <c r="O98" s="207">
        <v>3</v>
      </c>
      <c r="P98" s="210">
        <f t="shared" si="9"/>
        <v>7</v>
      </c>
    </row>
    <row r="99" spans="1:16">
      <c r="A99" s="206" t="s">
        <v>515</v>
      </c>
      <c r="B99" s="210">
        <v>4</v>
      </c>
      <c r="C99" s="211">
        <v>2</v>
      </c>
      <c r="D99" s="210">
        <f t="shared" si="5"/>
        <v>6</v>
      </c>
      <c r="E99" s="208"/>
      <c r="F99" s="208"/>
      <c r="G99" s="210">
        <f t="shared" si="6"/>
        <v>0</v>
      </c>
      <c r="H99" s="208"/>
      <c r="I99" s="208"/>
      <c r="J99" s="210">
        <f t="shared" si="7"/>
        <v>0</v>
      </c>
      <c r="K99" s="207">
        <v>1</v>
      </c>
      <c r="L99" s="207">
        <v>0</v>
      </c>
      <c r="M99" s="210">
        <f t="shared" si="8"/>
        <v>1</v>
      </c>
      <c r="N99" s="207">
        <v>2</v>
      </c>
      <c r="O99" s="207">
        <v>2</v>
      </c>
      <c r="P99" s="210">
        <f t="shared" si="9"/>
        <v>4</v>
      </c>
    </row>
    <row r="100" spans="1:16" ht="28.5">
      <c r="A100" s="206" t="s">
        <v>516</v>
      </c>
      <c r="B100" s="210">
        <v>2</v>
      </c>
      <c r="C100" s="211">
        <v>4</v>
      </c>
      <c r="D100" s="210">
        <f t="shared" si="5"/>
        <v>6</v>
      </c>
      <c r="E100" s="208"/>
      <c r="F100" s="208"/>
      <c r="G100" s="210">
        <f t="shared" si="6"/>
        <v>0</v>
      </c>
      <c r="H100" s="208"/>
      <c r="I100" s="208"/>
      <c r="J100" s="210">
        <f t="shared" si="7"/>
        <v>0</v>
      </c>
      <c r="K100" s="208"/>
      <c r="L100" s="208"/>
      <c r="M100" s="210">
        <f t="shared" si="8"/>
        <v>0</v>
      </c>
      <c r="N100" s="207">
        <v>2</v>
      </c>
      <c r="O100" s="207">
        <v>4</v>
      </c>
      <c r="P100" s="210">
        <f t="shared" si="9"/>
        <v>6</v>
      </c>
    </row>
    <row r="101" spans="1:16">
      <c r="A101" s="206" t="s">
        <v>517</v>
      </c>
      <c r="B101" s="210">
        <v>2</v>
      </c>
      <c r="C101" s="211">
        <v>4</v>
      </c>
      <c r="D101" s="210">
        <f t="shared" si="5"/>
        <v>6</v>
      </c>
      <c r="E101" s="208"/>
      <c r="F101" s="208"/>
      <c r="G101" s="210">
        <f t="shared" si="6"/>
        <v>0</v>
      </c>
      <c r="H101" s="208"/>
      <c r="I101" s="208"/>
      <c r="J101" s="210">
        <f t="shared" si="7"/>
        <v>0</v>
      </c>
      <c r="K101" s="207">
        <v>1</v>
      </c>
      <c r="L101" s="207">
        <v>1</v>
      </c>
      <c r="M101" s="210">
        <f t="shared" si="8"/>
        <v>2</v>
      </c>
      <c r="N101" s="207">
        <v>1</v>
      </c>
      <c r="O101" s="207">
        <v>1</v>
      </c>
      <c r="P101" s="210">
        <f t="shared" si="9"/>
        <v>2</v>
      </c>
    </row>
    <row r="102" spans="1:16">
      <c r="A102" s="206" t="s">
        <v>518</v>
      </c>
      <c r="B102" s="210">
        <v>4</v>
      </c>
      <c r="C102" s="211">
        <v>2</v>
      </c>
      <c r="D102" s="210">
        <f t="shared" si="5"/>
        <v>6</v>
      </c>
      <c r="E102" s="208"/>
      <c r="F102" s="208"/>
      <c r="G102" s="210">
        <f t="shared" si="6"/>
        <v>0</v>
      </c>
      <c r="H102" s="208"/>
      <c r="I102" s="208"/>
      <c r="J102" s="210">
        <f t="shared" si="7"/>
        <v>0</v>
      </c>
      <c r="K102" s="207">
        <v>4</v>
      </c>
      <c r="L102" s="207">
        <v>0</v>
      </c>
      <c r="M102" s="210">
        <f t="shared" si="8"/>
        <v>4</v>
      </c>
      <c r="N102" s="207">
        <v>0</v>
      </c>
      <c r="O102" s="207">
        <v>2</v>
      </c>
      <c r="P102" s="210">
        <f t="shared" si="9"/>
        <v>2</v>
      </c>
    </row>
    <row r="103" spans="1:16">
      <c r="A103" s="206" t="s">
        <v>519</v>
      </c>
      <c r="B103" s="210">
        <v>1</v>
      </c>
      <c r="C103" s="211">
        <v>5</v>
      </c>
      <c r="D103" s="210">
        <f t="shared" si="5"/>
        <v>6</v>
      </c>
      <c r="E103" s="208"/>
      <c r="F103" s="208"/>
      <c r="G103" s="210">
        <f t="shared" si="6"/>
        <v>0</v>
      </c>
      <c r="H103" s="208"/>
      <c r="I103" s="208"/>
      <c r="J103" s="210">
        <f t="shared" si="7"/>
        <v>0</v>
      </c>
      <c r="K103" s="207">
        <v>0</v>
      </c>
      <c r="L103" s="207">
        <v>1</v>
      </c>
      <c r="M103" s="210">
        <f t="shared" si="8"/>
        <v>1</v>
      </c>
      <c r="N103" s="207">
        <v>1</v>
      </c>
      <c r="O103" s="207">
        <v>4</v>
      </c>
      <c r="P103" s="210">
        <f t="shared" si="9"/>
        <v>5</v>
      </c>
    </row>
    <row r="104" spans="1:16">
      <c r="A104" s="206" t="s">
        <v>520</v>
      </c>
      <c r="B104" s="210">
        <v>3</v>
      </c>
      <c r="C104" s="211">
        <v>2</v>
      </c>
      <c r="D104" s="210">
        <f t="shared" si="5"/>
        <v>5</v>
      </c>
      <c r="E104" s="208"/>
      <c r="F104" s="208"/>
      <c r="G104" s="210">
        <f t="shared" si="6"/>
        <v>0</v>
      </c>
      <c r="H104" s="207">
        <v>1</v>
      </c>
      <c r="I104" s="207">
        <v>0</v>
      </c>
      <c r="J104" s="210">
        <f t="shared" si="7"/>
        <v>1</v>
      </c>
      <c r="K104" s="207">
        <v>1</v>
      </c>
      <c r="L104" s="207">
        <v>1</v>
      </c>
      <c r="M104" s="210">
        <f t="shared" si="8"/>
        <v>2</v>
      </c>
      <c r="N104" s="207">
        <v>1</v>
      </c>
      <c r="O104" s="207">
        <v>0</v>
      </c>
      <c r="P104" s="210">
        <f t="shared" si="9"/>
        <v>1</v>
      </c>
    </row>
    <row r="105" spans="1:16">
      <c r="A105" s="206" t="s">
        <v>521</v>
      </c>
      <c r="B105" s="210">
        <v>2</v>
      </c>
      <c r="C105" s="211">
        <v>3</v>
      </c>
      <c r="D105" s="210">
        <f t="shared" si="5"/>
        <v>5</v>
      </c>
      <c r="E105" s="208"/>
      <c r="F105" s="208"/>
      <c r="G105" s="210">
        <f t="shared" si="6"/>
        <v>0</v>
      </c>
      <c r="H105" s="208"/>
      <c r="I105" s="208"/>
      <c r="J105" s="210">
        <f t="shared" si="7"/>
        <v>0</v>
      </c>
      <c r="K105" s="207">
        <v>0</v>
      </c>
      <c r="L105" s="207">
        <v>1</v>
      </c>
      <c r="M105" s="210">
        <f t="shared" si="8"/>
        <v>1</v>
      </c>
      <c r="N105" s="207">
        <v>2</v>
      </c>
      <c r="O105" s="207">
        <v>2</v>
      </c>
      <c r="P105" s="210">
        <f t="shared" si="9"/>
        <v>4</v>
      </c>
    </row>
    <row r="106" spans="1:16">
      <c r="A106" s="206" t="s">
        <v>522</v>
      </c>
      <c r="B106" s="210">
        <v>4</v>
      </c>
      <c r="C106" s="211">
        <v>1</v>
      </c>
      <c r="D106" s="210">
        <f t="shared" si="5"/>
        <v>5</v>
      </c>
      <c r="E106" s="208"/>
      <c r="F106" s="208"/>
      <c r="G106" s="210">
        <f t="shared" si="6"/>
        <v>0</v>
      </c>
      <c r="H106" s="208"/>
      <c r="I106" s="208"/>
      <c r="J106" s="210">
        <f t="shared" si="7"/>
        <v>0</v>
      </c>
      <c r="K106" s="207">
        <v>3</v>
      </c>
      <c r="L106" s="207">
        <v>0</v>
      </c>
      <c r="M106" s="210">
        <f t="shared" si="8"/>
        <v>3</v>
      </c>
      <c r="N106" s="207">
        <v>1</v>
      </c>
      <c r="O106" s="207">
        <v>0</v>
      </c>
      <c r="P106" s="210">
        <f t="shared" si="9"/>
        <v>1</v>
      </c>
    </row>
    <row r="107" spans="1:16">
      <c r="A107" s="206" t="s">
        <v>523</v>
      </c>
      <c r="B107" s="210">
        <v>3</v>
      </c>
      <c r="C107" s="211">
        <v>2</v>
      </c>
      <c r="D107" s="210">
        <f t="shared" si="5"/>
        <v>5</v>
      </c>
      <c r="E107" s="208"/>
      <c r="F107" s="208"/>
      <c r="G107" s="210">
        <f t="shared" si="6"/>
        <v>0</v>
      </c>
      <c r="H107" s="207">
        <v>0</v>
      </c>
      <c r="I107" s="207">
        <v>0</v>
      </c>
      <c r="J107" s="210">
        <f t="shared" si="7"/>
        <v>0</v>
      </c>
      <c r="K107" s="207">
        <v>3</v>
      </c>
      <c r="L107" s="207">
        <v>1</v>
      </c>
      <c r="M107" s="210">
        <f t="shared" si="8"/>
        <v>4</v>
      </c>
      <c r="N107" s="207">
        <v>0</v>
      </c>
      <c r="O107" s="207">
        <v>1</v>
      </c>
      <c r="P107" s="210">
        <f t="shared" si="9"/>
        <v>1</v>
      </c>
    </row>
    <row r="108" spans="1:16">
      <c r="A108" s="206" t="s">
        <v>524</v>
      </c>
      <c r="B108" s="210">
        <v>2</v>
      </c>
      <c r="C108" s="211">
        <v>3</v>
      </c>
      <c r="D108" s="210">
        <f t="shared" si="5"/>
        <v>5</v>
      </c>
      <c r="E108" s="208"/>
      <c r="F108" s="208"/>
      <c r="G108" s="210">
        <f t="shared" si="6"/>
        <v>0</v>
      </c>
      <c r="H108" s="208"/>
      <c r="I108" s="208"/>
      <c r="J108" s="210">
        <f t="shared" si="7"/>
        <v>0</v>
      </c>
      <c r="K108" s="207">
        <v>2</v>
      </c>
      <c r="L108" s="207">
        <v>1</v>
      </c>
      <c r="M108" s="210">
        <f t="shared" si="8"/>
        <v>3</v>
      </c>
      <c r="N108" s="207">
        <v>0</v>
      </c>
      <c r="O108" s="207">
        <v>2</v>
      </c>
      <c r="P108" s="210">
        <f t="shared" si="9"/>
        <v>2</v>
      </c>
    </row>
    <row r="109" spans="1:16">
      <c r="A109" s="206" t="s">
        <v>525</v>
      </c>
      <c r="B109" s="210">
        <v>2</v>
      </c>
      <c r="C109" s="211">
        <v>3</v>
      </c>
      <c r="D109" s="210">
        <f t="shared" si="5"/>
        <v>5</v>
      </c>
      <c r="E109" s="208"/>
      <c r="F109" s="208"/>
      <c r="G109" s="210">
        <f t="shared" si="6"/>
        <v>0</v>
      </c>
      <c r="H109" s="208"/>
      <c r="I109" s="208"/>
      <c r="J109" s="210">
        <f t="shared" si="7"/>
        <v>0</v>
      </c>
      <c r="K109" s="207">
        <v>1</v>
      </c>
      <c r="L109" s="207">
        <v>1</v>
      </c>
      <c r="M109" s="210">
        <f t="shared" si="8"/>
        <v>2</v>
      </c>
      <c r="N109" s="207">
        <v>1</v>
      </c>
      <c r="O109" s="207">
        <v>1</v>
      </c>
      <c r="P109" s="210">
        <f t="shared" si="9"/>
        <v>2</v>
      </c>
    </row>
    <row r="110" spans="1:16">
      <c r="A110" s="206" t="s">
        <v>526</v>
      </c>
      <c r="B110" s="210">
        <v>2</v>
      </c>
      <c r="C110" s="211">
        <v>2</v>
      </c>
      <c r="D110" s="210">
        <f t="shared" si="5"/>
        <v>4</v>
      </c>
      <c r="E110" s="207">
        <v>0</v>
      </c>
      <c r="F110" s="207">
        <v>1</v>
      </c>
      <c r="G110" s="210">
        <f t="shared" si="6"/>
        <v>1</v>
      </c>
      <c r="H110" s="208"/>
      <c r="I110" s="208"/>
      <c r="J110" s="210">
        <f t="shared" si="7"/>
        <v>0</v>
      </c>
      <c r="K110" s="208"/>
      <c r="L110" s="208"/>
      <c r="M110" s="210">
        <f t="shared" si="8"/>
        <v>0</v>
      </c>
      <c r="N110" s="207">
        <v>1</v>
      </c>
      <c r="O110" s="207">
        <v>0</v>
      </c>
      <c r="P110" s="210">
        <f t="shared" si="9"/>
        <v>1</v>
      </c>
    </row>
    <row r="111" spans="1:16">
      <c r="A111" s="206" t="s">
        <v>527</v>
      </c>
      <c r="B111" s="210">
        <v>3</v>
      </c>
      <c r="C111" s="211">
        <v>1</v>
      </c>
      <c r="D111" s="210">
        <f t="shared" si="5"/>
        <v>4</v>
      </c>
      <c r="E111" s="207">
        <v>1</v>
      </c>
      <c r="F111" s="207">
        <v>0</v>
      </c>
      <c r="G111" s="210">
        <f t="shared" si="6"/>
        <v>1</v>
      </c>
      <c r="H111" s="208"/>
      <c r="I111" s="208"/>
      <c r="J111" s="210">
        <f t="shared" si="7"/>
        <v>0</v>
      </c>
      <c r="K111" s="207">
        <v>2</v>
      </c>
      <c r="L111" s="207">
        <v>1</v>
      </c>
      <c r="M111" s="210">
        <f t="shared" si="8"/>
        <v>3</v>
      </c>
      <c r="N111" s="207">
        <v>0</v>
      </c>
      <c r="O111" s="207">
        <v>0</v>
      </c>
      <c r="P111" s="210">
        <f t="shared" si="9"/>
        <v>0</v>
      </c>
    </row>
    <row r="112" spans="1:16">
      <c r="A112" s="206" t="s">
        <v>528</v>
      </c>
      <c r="B112" s="210">
        <v>4</v>
      </c>
      <c r="C112" s="211">
        <v>0</v>
      </c>
      <c r="D112" s="210">
        <f t="shared" si="5"/>
        <v>4</v>
      </c>
      <c r="E112" s="208"/>
      <c r="F112" s="208"/>
      <c r="G112" s="210">
        <f t="shared" si="6"/>
        <v>0</v>
      </c>
      <c r="H112" s="208"/>
      <c r="I112" s="208"/>
      <c r="J112" s="210">
        <f t="shared" si="7"/>
        <v>0</v>
      </c>
      <c r="K112" s="207">
        <v>2</v>
      </c>
      <c r="L112" s="207">
        <v>0</v>
      </c>
      <c r="M112" s="210">
        <f t="shared" si="8"/>
        <v>2</v>
      </c>
      <c r="N112" s="207">
        <v>2</v>
      </c>
      <c r="O112" s="207">
        <v>0</v>
      </c>
      <c r="P112" s="210">
        <f t="shared" si="9"/>
        <v>2</v>
      </c>
    </row>
    <row r="113" spans="1:16">
      <c r="A113" s="206" t="s">
        <v>529</v>
      </c>
      <c r="B113" s="210">
        <v>1</v>
      </c>
      <c r="C113" s="211">
        <v>3</v>
      </c>
      <c r="D113" s="210">
        <f t="shared" si="5"/>
        <v>4</v>
      </c>
      <c r="E113" s="208"/>
      <c r="F113" s="208"/>
      <c r="G113" s="210">
        <f t="shared" si="6"/>
        <v>0</v>
      </c>
      <c r="H113" s="208"/>
      <c r="I113" s="208"/>
      <c r="J113" s="210">
        <f t="shared" si="7"/>
        <v>0</v>
      </c>
      <c r="K113" s="208"/>
      <c r="L113" s="208"/>
      <c r="M113" s="210">
        <f t="shared" si="8"/>
        <v>0</v>
      </c>
      <c r="N113" s="207">
        <v>1</v>
      </c>
      <c r="O113" s="207">
        <v>3</v>
      </c>
      <c r="P113" s="210">
        <f t="shared" si="9"/>
        <v>4</v>
      </c>
    </row>
    <row r="114" spans="1:16">
      <c r="A114" s="206" t="s">
        <v>530</v>
      </c>
      <c r="B114" s="210">
        <v>0</v>
      </c>
      <c r="C114" s="211">
        <v>3</v>
      </c>
      <c r="D114" s="210">
        <f t="shared" si="5"/>
        <v>3</v>
      </c>
      <c r="E114" s="208"/>
      <c r="F114" s="208"/>
      <c r="G114" s="210">
        <f t="shared" si="6"/>
        <v>0</v>
      </c>
      <c r="H114" s="207">
        <v>0</v>
      </c>
      <c r="I114" s="207">
        <v>0</v>
      </c>
      <c r="J114" s="210">
        <f t="shared" si="7"/>
        <v>0</v>
      </c>
      <c r="K114" s="207">
        <v>0</v>
      </c>
      <c r="L114" s="207">
        <v>0</v>
      </c>
      <c r="M114" s="210">
        <f t="shared" si="8"/>
        <v>0</v>
      </c>
      <c r="N114" s="207">
        <v>0</v>
      </c>
      <c r="O114" s="207">
        <v>3</v>
      </c>
      <c r="P114" s="210">
        <f t="shared" si="9"/>
        <v>3</v>
      </c>
    </row>
    <row r="115" spans="1:16">
      <c r="A115" s="206" t="s">
        <v>531</v>
      </c>
      <c r="B115" s="210">
        <v>0</v>
      </c>
      <c r="C115" s="211">
        <v>3</v>
      </c>
      <c r="D115" s="210">
        <f t="shared" si="5"/>
        <v>3</v>
      </c>
      <c r="E115" s="208"/>
      <c r="F115" s="208"/>
      <c r="G115" s="210">
        <f t="shared" si="6"/>
        <v>0</v>
      </c>
      <c r="H115" s="207">
        <v>0</v>
      </c>
      <c r="I115" s="207">
        <v>1</v>
      </c>
      <c r="J115" s="210">
        <f t="shared" si="7"/>
        <v>1</v>
      </c>
      <c r="K115" s="208"/>
      <c r="L115" s="208"/>
      <c r="M115" s="210">
        <f t="shared" si="8"/>
        <v>0</v>
      </c>
      <c r="N115" s="207">
        <v>0</v>
      </c>
      <c r="O115" s="207">
        <v>2</v>
      </c>
      <c r="P115" s="210">
        <f t="shared" si="9"/>
        <v>2</v>
      </c>
    </row>
    <row r="116" spans="1:16">
      <c r="A116" s="206" t="s">
        <v>532</v>
      </c>
      <c r="B116" s="210">
        <v>3</v>
      </c>
      <c r="C116" s="211">
        <v>0</v>
      </c>
      <c r="D116" s="210">
        <f t="shared" si="5"/>
        <v>3</v>
      </c>
      <c r="E116" s="208"/>
      <c r="F116" s="208"/>
      <c r="G116" s="210">
        <f t="shared" si="6"/>
        <v>0</v>
      </c>
      <c r="H116" s="208"/>
      <c r="I116" s="208"/>
      <c r="J116" s="210">
        <f t="shared" si="7"/>
        <v>0</v>
      </c>
      <c r="K116" s="207">
        <v>1</v>
      </c>
      <c r="L116" s="207">
        <v>0</v>
      </c>
      <c r="M116" s="210">
        <f t="shared" si="8"/>
        <v>1</v>
      </c>
      <c r="N116" s="207">
        <v>2</v>
      </c>
      <c r="O116" s="207">
        <v>0</v>
      </c>
      <c r="P116" s="210">
        <f t="shared" si="9"/>
        <v>2</v>
      </c>
    </row>
    <row r="117" spans="1:16">
      <c r="A117" s="206" t="s">
        <v>533</v>
      </c>
      <c r="B117" s="210">
        <v>2</v>
      </c>
      <c r="C117" s="211">
        <v>1</v>
      </c>
      <c r="D117" s="210">
        <f t="shared" si="5"/>
        <v>3</v>
      </c>
      <c r="E117" s="208"/>
      <c r="F117" s="208"/>
      <c r="G117" s="210">
        <f t="shared" si="6"/>
        <v>0</v>
      </c>
      <c r="H117" s="208"/>
      <c r="I117" s="208"/>
      <c r="J117" s="210">
        <f t="shared" si="7"/>
        <v>0</v>
      </c>
      <c r="K117" s="207">
        <v>0</v>
      </c>
      <c r="L117" s="207">
        <v>1</v>
      </c>
      <c r="M117" s="210">
        <f t="shared" si="8"/>
        <v>1</v>
      </c>
      <c r="N117" s="207">
        <v>2</v>
      </c>
      <c r="O117" s="207">
        <v>0</v>
      </c>
      <c r="P117" s="210">
        <f t="shared" si="9"/>
        <v>2</v>
      </c>
    </row>
    <row r="118" spans="1:16">
      <c r="A118" s="206" t="s">
        <v>534</v>
      </c>
      <c r="B118" s="210">
        <v>2</v>
      </c>
      <c r="C118" s="211">
        <v>1</v>
      </c>
      <c r="D118" s="210">
        <f t="shared" si="5"/>
        <v>3</v>
      </c>
      <c r="E118" s="208"/>
      <c r="F118" s="208"/>
      <c r="G118" s="210">
        <f t="shared" si="6"/>
        <v>0</v>
      </c>
      <c r="H118" s="208"/>
      <c r="I118" s="208"/>
      <c r="J118" s="210">
        <f t="shared" si="7"/>
        <v>0</v>
      </c>
      <c r="K118" s="208"/>
      <c r="L118" s="208"/>
      <c r="M118" s="210">
        <f t="shared" si="8"/>
        <v>0</v>
      </c>
      <c r="N118" s="207">
        <v>2</v>
      </c>
      <c r="O118" s="207">
        <v>1</v>
      </c>
      <c r="P118" s="210">
        <f t="shared" si="9"/>
        <v>3</v>
      </c>
    </row>
    <row r="119" spans="1:16">
      <c r="A119" s="206" t="s">
        <v>535</v>
      </c>
      <c r="B119" s="210">
        <v>0</v>
      </c>
      <c r="C119" s="211">
        <v>3</v>
      </c>
      <c r="D119" s="210">
        <f t="shared" si="5"/>
        <v>3</v>
      </c>
      <c r="E119" s="208"/>
      <c r="F119" s="208"/>
      <c r="G119" s="210">
        <f t="shared" si="6"/>
        <v>0</v>
      </c>
      <c r="H119" s="208"/>
      <c r="I119" s="208"/>
      <c r="J119" s="210">
        <f t="shared" si="7"/>
        <v>0</v>
      </c>
      <c r="K119" s="207">
        <v>0</v>
      </c>
      <c r="L119" s="207">
        <v>1</v>
      </c>
      <c r="M119" s="210">
        <f t="shared" si="8"/>
        <v>1</v>
      </c>
      <c r="N119" s="207">
        <v>0</v>
      </c>
      <c r="O119" s="207">
        <v>2</v>
      </c>
      <c r="P119" s="210">
        <f t="shared" si="9"/>
        <v>2</v>
      </c>
    </row>
    <row r="120" spans="1:16">
      <c r="A120" s="206" t="s">
        <v>536</v>
      </c>
      <c r="B120" s="210">
        <v>2</v>
      </c>
      <c r="C120" s="211">
        <v>1</v>
      </c>
      <c r="D120" s="210">
        <f t="shared" si="5"/>
        <v>3</v>
      </c>
      <c r="E120" s="207">
        <v>1</v>
      </c>
      <c r="F120" s="207">
        <v>0</v>
      </c>
      <c r="G120" s="210">
        <f t="shared" si="6"/>
        <v>1</v>
      </c>
      <c r="H120" s="208"/>
      <c r="I120" s="208"/>
      <c r="J120" s="210">
        <f t="shared" si="7"/>
        <v>0</v>
      </c>
      <c r="K120" s="208"/>
      <c r="L120" s="208"/>
      <c r="M120" s="210">
        <f t="shared" si="8"/>
        <v>0</v>
      </c>
      <c r="N120" s="207">
        <v>1</v>
      </c>
      <c r="O120" s="207">
        <v>1</v>
      </c>
      <c r="P120" s="210">
        <f t="shared" si="9"/>
        <v>2</v>
      </c>
    </row>
    <row r="121" spans="1:16">
      <c r="A121" s="206" t="s">
        <v>537</v>
      </c>
      <c r="B121" s="210">
        <v>1</v>
      </c>
      <c r="C121" s="211">
        <v>2</v>
      </c>
      <c r="D121" s="210">
        <f t="shared" si="5"/>
        <v>3</v>
      </c>
      <c r="E121" s="208"/>
      <c r="F121" s="208"/>
      <c r="G121" s="210">
        <f t="shared" si="6"/>
        <v>0</v>
      </c>
      <c r="H121" s="208"/>
      <c r="I121" s="208"/>
      <c r="J121" s="210">
        <f t="shared" si="7"/>
        <v>0</v>
      </c>
      <c r="K121" s="207">
        <v>1</v>
      </c>
      <c r="L121" s="207">
        <v>1</v>
      </c>
      <c r="M121" s="210">
        <f t="shared" si="8"/>
        <v>2</v>
      </c>
      <c r="N121" s="207">
        <v>0</v>
      </c>
      <c r="O121" s="207">
        <v>1</v>
      </c>
      <c r="P121" s="210">
        <f t="shared" si="9"/>
        <v>1</v>
      </c>
    </row>
    <row r="122" spans="1:16">
      <c r="A122" s="206" t="s">
        <v>538</v>
      </c>
      <c r="B122" s="210">
        <v>3</v>
      </c>
      <c r="C122" s="211">
        <v>0</v>
      </c>
      <c r="D122" s="210">
        <f t="shared" si="5"/>
        <v>3</v>
      </c>
      <c r="E122" s="208"/>
      <c r="F122" s="208"/>
      <c r="G122" s="210">
        <f t="shared" si="6"/>
        <v>0</v>
      </c>
      <c r="H122" s="208"/>
      <c r="I122" s="208"/>
      <c r="J122" s="210">
        <f t="shared" si="7"/>
        <v>0</v>
      </c>
      <c r="K122" s="208"/>
      <c r="L122" s="208"/>
      <c r="M122" s="210">
        <f t="shared" si="8"/>
        <v>0</v>
      </c>
      <c r="N122" s="207">
        <v>3</v>
      </c>
      <c r="O122" s="207">
        <v>0</v>
      </c>
      <c r="P122" s="210">
        <f t="shared" si="9"/>
        <v>3</v>
      </c>
    </row>
    <row r="123" spans="1:16">
      <c r="A123" s="206" t="s">
        <v>539</v>
      </c>
      <c r="B123" s="210">
        <v>0</v>
      </c>
      <c r="C123" s="211">
        <v>3</v>
      </c>
      <c r="D123" s="210">
        <f t="shared" si="5"/>
        <v>3</v>
      </c>
      <c r="E123" s="208"/>
      <c r="F123" s="208"/>
      <c r="G123" s="210">
        <f t="shared" si="6"/>
        <v>0</v>
      </c>
      <c r="H123" s="208"/>
      <c r="I123" s="208"/>
      <c r="J123" s="210">
        <f t="shared" si="7"/>
        <v>0</v>
      </c>
      <c r="K123" s="208"/>
      <c r="L123" s="208"/>
      <c r="M123" s="210">
        <f t="shared" si="8"/>
        <v>0</v>
      </c>
      <c r="N123" s="207">
        <v>0</v>
      </c>
      <c r="O123" s="207">
        <v>3</v>
      </c>
      <c r="P123" s="210">
        <f t="shared" si="9"/>
        <v>3</v>
      </c>
    </row>
    <row r="124" spans="1:16">
      <c r="A124" s="206" t="s">
        <v>540</v>
      </c>
      <c r="B124" s="210">
        <v>2</v>
      </c>
      <c r="C124" s="211">
        <v>0</v>
      </c>
      <c r="D124" s="210">
        <f t="shared" si="5"/>
        <v>2</v>
      </c>
      <c r="E124" s="208"/>
      <c r="F124" s="208"/>
      <c r="G124" s="210">
        <f t="shared" si="6"/>
        <v>0</v>
      </c>
      <c r="H124" s="208"/>
      <c r="I124" s="208"/>
      <c r="J124" s="210">
        <f t="shared" si="7"/>
        <v>0</v>
      </c>
      <c r="K124" s="208"/>
      <c r="L124" s="208"/>
      <c r="M124" s="210">
        <f t="shared" si="8"/>
        <v>0</v>
      </c>
      <c r="N124" s="207">
        <v>1</v>
      </c>
      <c r="O124" s="207">
        <v>0</v>
      </c>
      <c r="P124" s="210">
        <f t="shared" si="9"/>
        <v>1</v>
      </c>
    </row>
    <row r="125" spans="1:16">
      <c r="A125" s="206" t="s">
        <v>541</v>
      </c>
      <c r="B125" s="210">
        <v>1</v>
      </c>
      <c r="C125" s="211">
        <v>1</v>
      </c>
      <c r="D125" s="210">
        <f t="shared" si="5"/>
        <v>2</v>
      </c>
      <c r="E125" s="208"/>
      <c r="F125" s="208"/>
      <c r="G125" s="210">
        <f t="shared" si="6"/>
        <v>0</v>
      </c>
      <c r="H125" s="208"/>
      <c r="I125" s="208"/>
      <c r="J125" s="210">
        <f t="shared" si="7"/>
        <v>0</v>
      </c>
      <c r="K125" s="207">
        <v>1</v>
      </c>
      <c r="L125" s="207">
        <v>1</v>
      </c>
      <c r="M125" s="210">
        <f t="shared" si="8"/>
        <v>2</v>
      </c>
      <c r="N125" s="208"/>
      <c r="O125" s="208"/>
      <c r="P125" s="210">
        <f t="shared" si="9"/>
        <v>0</v>
      </c>
    </row>
    <row r="126" spans="1:16">
      <c r="A126" s="206" t="s">
        <v>542</v>
      </c>
      <c r="B126" s="210">
        <v>0</v>
      </c>
      <c r="C126" s="211">
        <v>2</v>
      </c>
      <c r="D126" s="210">
        <f t="shared" si="5"/>
        <v>2</v>
      </c>
      <c r="E126" s="208"/>
      <c r="F126" s="208"/>
      <c r="G126" s="210">
        <f t="shared" si="6"/>
        <v>0</v>
      </c>
      <c r="H126" s="207">
        <v>0</v>
      </c>
      <c r="I126" s="207">
        <v>1</v>
      </c>
      <c r="J126" s="210">
        <f t="shared" si="7"/>
        <v>1</v>
      </c>
      <c r="K126" s="208"/>
      <c r="L126" s="208"/>
      <c r="M126" s="210">
        <f t="shared" si="8"/>
        <v>0</v>
      </c>
      <c r="N126" s="207">
        <v>0</v>
      </c>
      <c r="O126" s="207">
        <v>0</v>
      </c>
      <c r="P126" s="210">
        <f t="shared" si="9"/>
        <v>0</v>
      </c>
    </row>
    <row r="127" spans="1:16">
      <c r="A127" s="206" t="s">
        <v>543</v>
      </c>
      <c r="B127" s="210">
        <v>2</v>
      </c>
      <c r="C127" s="211">
        <v>0</v>
      </c>
      <c r="D127" s="210">
        <f t="shared" si="5"/>
        <v>2</v>
      </c>
      <c r="E127" s="208"/>
      <c r="F127" s="208"/>
      <c r="G127" s="210">
        <f t="shared" si="6"/>
        <v>0</v>
      </c>
      <c r="H127" s="208"/>
      <c r="I127" s="208"/>
      <c r="J127" s="210">
        <f t="shared" si="7"/>
        <v>0</v>
      </c>
      <c r="K127" s="207">
        <v>1</v>
      </c>
      <c r="L127" s="207">
        <v>0</v>
      </c>
      <c r="M127" s="210">
        <f t="shared" si="8"/>
        <v>1</v>
      </c>
      <c r="N127" s="207">
        <v>1</v>
      </c>
      <c r="O127" s="207">
        <v>0</v>
      </c>
      <c r="P127" s="210">
        <f t="shared" si="9"/>
        <v>1</v>
      </c>
    </row>
    <row r="128" spans="1:16">
      <c r="A128" s="206" t="s">
        <v>544</v>
      </c>
      <c r="B128" s="210">
        <v>1</v>
      </c>
      <c r="C128" s="211">
        <v>1</v>
      </c>
      <c r="D128" s="210">
        <f t="shared" si="5"/>
        <v>2</v>
      </c>
      <c r="E128" s="208"/>
      <c r="F128" s="208"/>
      <c r="G128" s="210">
        <f t="shared" si="6"/>
        <v>0</v>
      </c>
      <c r="H128" s="208"/>
      <c r="I128" s="208"/>
      <c r="J128" s="210">
        <f t="shared" si="7"/>
        <v>0</v>
      </c>
      <c r="K128" s="207">
        <v>1</v>
      </c>
      <c r="L128" s="207">
        <v>1</v>
      </c>
      <c r="M128" s="210">
        <f t="shared" si="8"/>
        <v>2</v>
      </c>
      <c r="N128" s="208"/>
      <c r="O128" s="208"/>
      <c r="P128" s="210">
        <f t="shared" si="9"/>
        <v>0</v>
      </c>
    </row>
    <row r="129" spans="1:16">
      <c r="A129" s="206" t="s">
        <v>545</v>
      </c>
      <c r="B129" s="210">
        <v>2</v>
      </c>
      <c r="C129" s="211">
        <v>0</v>
      </c>
      <c r="D129" s="210">
        <f t="shared" si="5"/>
        <v>2</v>
      </c>
      <c r="E129" s="208"/>
      <c r="F129" s="208"/>
      <c r="G129" s="210">
        <f t="shared" si="6"/>
        <v>0</v>
      </c>
      <c r="H129" s="207">
        <v>1</v>
      </c>
      <c r="I129" s="207">
        <v>0</v>
      </c>
      <c r="J129" s="210">
        <f t="shared" si="7"/>
        <v>1</v>
      </c>
      <c r="K129" s="207">
        <v>1</v>
      </c>
      <c r="L129" s="207">
        <v>0</v>
      </c>
      <c r="M129" s="210">
        <f t="shared" si="8"/>
        <v>1</v>
      </c>
      <c r="N129" s="207">
        <v>0</v>
      </c>
      <c r="O129" s="207">
        <v>0</v>
      </c>
      <c r="P129" s="210">
        <f t="shared" si="9"/>
        <v>0</v>
      </c>
    </row>
    <row r="130" spans="1:16">
      <c r="A130" s="206" t="s">
        <v>546</v>
      </c>
      <c r="B130" s="210">
        <v>2</v>
      </c>
      <c r="C130" s="211">
        <v>0</v>
      </c>
      <c r="D130" s="210">
        <f t="shared" si="5"/>
        <v>2</v>
      </c>
      <c r="E130" s="208"/>
      <c r="F130" s="208"/>
      <c r="G130" s="210">
        <f t="shared" si="6"/>
        <v>0</v>
      </c>
      <c r="H130" s="208"/>
      <c r="I130" s="208"/>
      <c r="J130" s="210">
        <f t="shared" si="7"/>
        <v>0</v>
      </c>
      <c r="K130" s="207">
        <v>1</v>
      </c>
      <c r="L130" s="207">
        <v>0</v>
      </c>
      <c r="M130" s="210">
        <f t="shared" si="8"/>
        <v>1</v>
      </c>
      <c r="N130" s="207">
        <v>1</v>
      </c>
      <c r="O130" s="207">
        <v>0</v>
      </c>
      <c r="P130" s="210">
        <f t="shared" si="9"/>
        <v>1</v>
      </c>
    </row>
    <row r="131" spans="1:16">
      <c r="A131" s="206" t="s">
        <v>547</v>
      </c>
      <c r="B131" s="210">
        <v>1</v>
      </c>
      <c r="C131" s="211">
        <v>1</v>
      </c>
      <c r="D131" s="210">
        <f t="shared" si="5"/>
        <v>2</v>
      </c>
      <c r="E131" s="208"/>
      <c r="F131" s="208"/>
      <c r="G131" s="210">
        <f t="shared" si="6"/>
        <v>0</v>
      </c>
      <c r="H131" s="208"/>
      <c r="I131" s="208"/>
      <c r="J131" s="210">
        <f t="shared" si="7"/>
        <v>0</v>
      </c>
      <c r="K131" s="208"/>
      <c r="L131" s="208"/>
      <c r="M131" s="210">
        <f t="shared" si="8"/>
        <v>0</v>
      </c>
      <c r="N131" s="208"/>
      <c r="O131" s="208"/>
      <c r="P131" s="210">
        <f t="shared" si="9"/>
        <v>0</v>
      </c>
    </row>
    <row r="132" spans="1:16">
      <c r="A132" s="206" t="s">
        <v>548</v>
      </c>
      <c r="B132" s="210">
        <v>1</v>
      </c>
      <c r="C132" s="211">
        <v>0</v>
      </c>
      <c r="D132" s="210">
        <f t="shared" si="5"/>
        <v>1</v>
      </c>
      <c r="E132" s="208"/>
      <c r="F132" s="208"/>
      <c r="G132" s="210">
        <f t="shared" si="6"/>
        <v>0</v>
      </c>
      <c r="H132" s="208"/>
      <c r="I132" s="208"/>
      <c r="J132" s="210">
        <f t="shared" si="7"/>
        <v>0</v>
      </c>
      <c r="K132" s="208"/>
      <c r="L132" s="208"/>
      <c r="M132" s="210">
        <f t="shared" si="8"/>
        <v>0</v>
      </c>
      <c r="N132" s="207">
        <v>1</v>
      </c>
      <c r="O132" s="207">
        <v>0</v>
      </c>
      <c r="P132" s="210">
        <f t="shared" si="9"/>
        <v>1</v>
      </c>
    </row>
    <row r="133" spans="1:16">
      <c r="A133" s="206" t="s">
        <v>549</v>
      </c>
      <c r="B133" s="210">
        <v>1</v>
      </c>
      <c r="C133" s="211">
        <v>0</v>
      </c>
      <c r="D133" s="210">
        <f t="shared" ref="D133:D156" si="10">B133+C133</f>
        <v>1</v>
      </c>
      <c r="E133" s="208"/>
      <c r="F133" s="208"/>
      <c r="G133" s="210">
        <f t="shared" ref="G133:G156" si="11">E133+F133</f>
        <v>0</v>
      </c>
      <c r="H133" s="208"/>
      <c r="I133" s="208"/>
      <c r="J133" s="210">
        <f t="shared" ref="J133:J156" si="12">H133+I133</f>
        <v>0</v>
      </c>
      <c r="K133" s="208"/>
      <c r="L133" s="208"/>
      <c r="M133" s="210">
        <f t="shared" ref="M133:M156" si="13">K133+L133</f>
        <v>0</v>
      </c>
      <c r="N133" s="207">
        <v>1</v>
      </c>
      <c r="O133" s="207">
        <v>0</v>
      </c>
      <c r="P133" s="210">
        <f t="shared" ref="P133:P156" si="14">N133+O133</f>
        <v>1</v>
      </c>
    </row>
    <row r="134" spans="1:16">
      <c r="A134" s="206" t="s">
        <v>550</v>
      </c>
      <c r="B134" s="210">
        <v>0</v>
      </c>
      <c r="C134" s="211">
        <v>1</v>
      </c>
      <c r="D134" s="210">
        <f t="shared" si="10"/>
        <v>1</v>
      </c>
      <c r="E134" s="208"/>
      <c r="F134" s="208"/>
      <c r="G134" s="210">
        <f t="shared" si="11"/>
        <v>0</v>
      </c>
      <c r="H134" s="208"/>
      <c r="I134" s="208"/>
      <c r="J134" s="210">
        <f t="shared" si="12"/>
        <v>0</v>
      </c>
      <c r="K134" s="208"/>
      <c r="L134" s="208"/>
      <c r="M134" s="210">
        <f t="shared" si="13"/>
        <v>0</v>
      </c>
      <c r="N134" s="207">
        <v>0</v>
      </c>
      <c r="O134" s="207">
        <v>1</v>
      </c>
      <c r="P134" s="210">
        <f t="shared" si="14"/>
        <v>1</v>
      </c>
    </row>
    <row r="135" spans="1:16">
      <c r="A135" s="206" t="s">
        <v>551</v>
      </c>
      <c r="B135" s="210">
        <v>1</v>
      </c>
      <c r="C135" s="211">
        <v>0</v>
      </c>
      <c r="D135" s="210">
        <f t="shared" si="10"/>
        <v>1</v>
      </c>
      <c r="E135" s="208"/>
      <c r="F135" s="208"/>
      <c r="G135" s="210">
        <f t="shared" si="11"/>
        <v>0</v>
      </c>
      <c r="H135" s="208"/>
      <c r="I135" s="208"/>
      <c r="J135" s="210">
        <f t="shared" si="12"/>
        <v>0</v>
      </c>
      <c r="K135" s="207">
        <v>1</v>
      </c>
      <c r="L135" s="207">
        <v>0</v>
      </c>
      <c r="M135" s="210">
        <f t="shared" si="13"/>
        <v>1</v>
      </c>
      <c r="N135" s="208"/>
      <c r="O135" s="208"/>
      <c r="P135" s="210">
        <f t="shared" si="14"/>
        <v>0</v>
      </c>
    </row>
    <row r="136" spans="1:16">
      <c r="A136" s="206" t="s">
        <v>552</v>
      </c>
      <c r="B136" s="210">
        <v>0</v>
      </c>
      <c r="C136" s="211">
        <v>1</v>
      </c>
      <c r="D136" s="210">
        <f t="shared" si="10"/>
        <v>1</v>
      </c>
      <c r="E136" s="208"/>
      <c r="F136" s="208"/>
      <c r="G136" s="210">
        <f t="shared" si="11"/>
        <v>0</v>
      </c>
      <c r="H136" s="208"/>
      <c r="I136" s="208"/>
      <c r="J136" s="210">
        <f t="shared" si="12"/>
        <v>0</v>
      </c>
      <c r="K136" s="207">
        <v>0</v>
      </c>
      <c r="L136" s="207">
        <v>1</v>
      </c>
      <c r="M136" s="210">
        <f t="shared" si="13"/>
        <v>1</v>
      </c>
      <c r="N136" s="208"/>
      <c r="O136" s="208"/>
      <c r="P136" s="210">
        <f t="shared" si="14"/>
        <v>0</v>
      </c>
    </row>
    <row r="137" spans="1:16">
      <c r="A137" s="206" t="s">
        <v>553</v>
      </c>
      <c r="B137" s="210">
        <v>0</v>
      </c>
      <c r="C137" s="211">
        <v>1</v>
      </c>
      <c r="D137" s="210">
        <f t="shared" si="10"/>
        <v>1</v>
      </c>
      <c r="E137" s="208"/>
      <c r="F137" s="208"/>
      <c r="G137" s="210">
        <f t="shared" si="11"/>
        <v>0</v>
      </c>
      <c r="H137" s="208"/>
      <c r="I137" s="208"/>
      <c r="J137" s="210">
        <f t="shared" si="12"/>
        <v>0</v>
      </c>
      <c r="K137" s="207">
        <v>0</v>
      </c>
      <c r="L137" s="207">
        <v>1</v>
      </c>
      <c r="M137" s="210">
        <f t="shared" si="13"/>
        <v>1</v>
      </c>
      <c r="N137" s="207">
        <v>0</v>
      </c>
      <c r="O137" s="207">
        <v>0</v>
      </c>
      <c r="P137" s="210">
        <f t="shared" si="14"/>
        <v>0</v>
      </c>
    </row>
    <row r="138" spans="1:16">
      <c r="A138" s="206" t="s">
        <v>554</v>
      </c>
      <c r="B138" s="210">
        <v>0</v>
      </c>
      <c r="C138" s="211">
        <v>1</v>
      </c>
      <c r="D138" s="210">
        <f t="shared" si="10"/>
        <v>1</v>
      </c>
      <c r="E138" s="208"/>
      <c r="F138" s="208"/>
      <c r="G138" s="210">
        <f t="shared" si="11"/>
        <v>0</v>
      </c>
      <c r="H138" s="208"/>
      <c r="I138" s="208"/>
      <c r="J138" s="210">
        <f t="shared" si="12"/>
        <v>0</v>
      </c>
      <c r="K138" s="208"/>
      <c r="L138" s="208"/>
      <c r="M138" s="210">
        <f t="shared" si="13"/>
        <v>0</v>
      </c>
      <c r="N138" s="208"/>
      <c r="O138" s="208"/>
      <c r="P138" s="210">
        <f t="shared" si="14"/>
        <v>0</v>
      </c>
    </row>
    <row r="139" spans="1:16">
      <c r="A139" s="206" t="s">
        <v>555</v>
      </c>
      <c r="B139" s="210">
        <v>1</v>
      </c>
      <c r="C139" s="211">
        <v>0</v>
      </c>
      <c r="D139" s="210">
        <f t="shared" si="10"/>
        <v>1</v>
      </c>
      <c r="E139" s="208"/>
      <c r="F139" s="208"/>
      <c r="G139" s="210">
        <f t="shared" si="11"/>
        <v>0</v>
      </c>
      <c r="H139" s="208"/>
      <c r="I139" s="208"/>
      <c r="J139" s="210">
        <f t="shared" si="12"/>
        <v>0</v>
      </c>
      <c r="K139" s="208"/>
      <c r="L139" s="208"/>
      <c r="M139" s="210">
        <f t="shared" si="13"/>
        <v>0</v>
      </c>
      <c r="N139" s="207">
        <v>1</v>
      </c>
      <c r="O139" s="207">
        <v>0</v>
      </c>
      <c r="P139" s="210">
        <f t="shared" si="14"/>
        <v>1</v>
      </c>
    </row>
    <row r="140" spans="1:16">
      <c r="A140" s="206" t="s">
        <v>556</v>
      </c>
      <c r="B140" s="210">
        <v>1</v>
      </c>
      <c r="C140" s="211">
        <v>0</v>
      </c>
      <c r="D140" s="210">
        <f t="shared" si="10"/>
        <v>1</v>
      </c>
      <c r="E140" s="208"/>
      <c r="F140" s="208"/>
      <c r="G140" s="210">
        <f t="shared" si="11"/>
        <v>0</v>
      </c>
      <c r="H140" s="208"/>
      <c r="I140" s="208"/>
      <c r="J140" s="210">
        <f t="shared" si="12"/>
        <v>0</v>
      </c>
      <c r="K140" s="208"/>
      <c r="L140" s="208"/>
      <c r="M140" s="210">
        <f t="shared" si="13"/>
        <v>0</v>
      </c>
      <c r="N140" s="207">
        <v>1</v>
      </c>
      <c r="O140" s="207">
        <v>0</v>
      </c>
      <c r="P140" s="210">
        <f t="shared" si="14"/>
        <v>1</v>
      </c>
    </row>
    <row r="141" spans="1:16">
      <c r="A141" s="206" t="s">
        <v>557</v>
      </c>
      <c r="B141" s="210">
        <v>1</v>
      </c>
      <c r="C141" s="211">
        <v>0</v>
      </c>
      <c r="D141" s="210">
        <f t="shared" si="10"/>
        <v>1</v>
      </c>
      <c r="E141" s="208"/>
      <c r="F141" s="208"/>
      <c r="G141" s="210">
        <f t="shared" si="11"/>
        <v>0</v>
      </c>
      <c r="H141" s="208"/>
      <c r="I141" s="208"/>
      <c r="J141" s="210">
        <f t="shared" si="12"/>
        <v>0</v>
      </c>
      <c r="K141" s="207">
        <v>1</v>
      </c>
      <c r="L141" s="207">
        <v>0</v>
      </c>
      <c r="M141" s="210">
        <f t="shared" si="13"/>
        <v>1</v>
      </c>
      <c r="N141" s="208"/>
      <c r="O141" s="208"/>
      <c r="P141" s="210">
        <f t="shared" si="14"/>
        <v>0</v>
      </c>
    </row>
    <row r="142" spans="1:16">
      <c r="A142" s="206" t="s">
        <v>558</v>
      </c>
      <c r="B142" s="210">
        <v>1</v>
      </c>
      <c r="C142" s="211">
        <v>0</v>
      </c>
      <c r="D142" s="210">
        <f t="shared" si="10"/>
        <v>1</v>
      </c>
      <c r="E142" s="208"/>
      <c r="F142" s="208"/>
      <c r="G142" s="210">
        <f t="shared" si="11"/>
        <v>0</v>
      </c>
      <c r="H142" s="208"/>
      <c r="I142" s="208"/>
      <c r="J142" s="210">
        <f t="shared" si="12"/>
        <v>0</v>
      </c>
      <c r="K142" s="208"/>
      <c r="L142" s="208"/>
      <c r="M142" s="210">
        <f t="shared" si="13"/>
        <v>0</v>
      </c>
      <c r="N142" s="207">
        <v>1</v>
      </c>
      <c r="O142" s="207">
        <v>0</v>
      </c>
      <c r="P142" s="210">
        <f t="shared" si="14"/>
        <v>1</v>
      </c>
    </row>
    <row r="143" spans="1:16">
      <c r="A143" s="206" t="s">
        <v>559</v>
      </c>
      <c r="B143" s="210">
        <v>0</v>
      </c>
      <c r="C143" s="211">
        <v>1</v>
      </c>
      <c r="D143" s="210">
        <f t="shared" si="10"/>
        <v>1</v>
      </c>
      <c r="E143" s="208"/>
      <c r="F143" s="208"/>
      <c r="G143" s="210">
        <f t="shared" si="11"/>
        <v>0</v>
      </c>
      <c r="H143" s="208"/>
      <c r="I143" s="208"/>
      <c r="J143" s="210">
        <f t="shared" si="12"/>
        <v>0</v>
      </c>
      <c r="K143" s="208"/>
      <c r="L143" s="208"/>
      <c r="M143" s="210">
        <f t="shared" si="13"/>
        <v>0</v>
      </c>
      <c r="N143" s="207">
        <v>0</v>
      </c>
      <c r="O143" s="207">
        <v>1</v>
      </c>
      <c r="P143" s="210">
        <f t="shared" si="14"/>
        <v>1</v>
      </c>
    </row>
    <row r="144" spans="1:16">
      <c r="A144" s="206" t="s">
        <v>560</v>
      </c>
      <c r="B144" s="210">
        <v>0</v>
      </c>
      <c r="C144" s="211">
        <v>1</v>
      </c>
      <c r="D144" s="210">
        <f t="shared" si="10"/>
        <v>1</v>
      </c>
      <c r="E144" s="208"/>
      <c r="F144" s="208"/>
      <c r="G144" s="210">
        <f t="shared" si="11"/>
        <v>0</v>
      </c>
      <c r="H144" s="208"/>
      <c r="I144" s="208"/>
      <c r="J144" s="210">
        <f t="shared" si="12"/>
        <v>0</v>
      </c>
      <c r="K144" s="208"/>
      <c r="L144" s="208"/>
      <c r="M144" s="210">
        <f t="shared" si="13"/>
        <v>0</v>
      </c>
      <c r="N144" s="207">
        <v>0</v>
      </c>
      <c r="O144" s="207">
        <v>1</v>
      </c>
      <c r="P144" s="210">
        <f t="shared" si="14"/>
        <v>1</v>
      </c>
    </row>
    <row r="145" spans="1:16">
      <c r="A145" s="206" t="s">
        <v>561</v>
      </c>
      <c r="B145" s="210">
        <v>1</v>
      </c>
      <c r="C145" s="211">
        <v>0</v>
      </c>
      <c r="D145" s="210">
        <f t="shared" si="10"/>
        <v>1</v>
      </c>
      <c r="E145" s="208"/>
      <c r="F145" s="208"/>
      <c r="G145" s="210">
        <f t="shared" si="11"/>
        <v>0</v>
      </c>
      <c r="H145" s="208"/>
      <c r="I145" s="208"/>
      <c r="J145" s="210">
        <f t="shared" si="12"/>
        <v>0</v>
      </c>
      <c r="K145" s="208"/>
      <c r="L145" s="208"/>
      <c r="M145" s="210">
        <f t="shared" si="13"/>
        <v>0</v>
      </c>
      <c r="N145" s="207">
        <v>1</v>
      </c>
      <c r="O145" s="207">
        <v>0</v>
      </c>
      <c r="P145" s="210">
        <f t="shared" si="14"/>
        <v>1</v>
      </c>
    </row>
    <row r="146" spans="1:16">
      <c r="A146" s="206" t="s">
        <v>562</v>
      </c>
      <c r="B146" s="210">
        <v>0</v>
      </c>
      <c r="C146" s="211">
        <v>1</v>
      </c>
      <c r="D146" s="210">
        <f t="shared" si="10"/>
        <v>1</v>
      </c>
      <c r="E146" s="208"/>
      <c r="F146" s="208"/>
      <c r="G146" s="210">
        <f t="shared" si="11"/>
        <v>0</v>
      </c>
      <c r="H146" s="208"/>
      <c r="I146" s="208"/>
      <c r="J146" s="210">
        <f t="shared" si="12"/>
        <v>0</v>
      </c>
      <c r="K146" s="208"/>
      <c r="L146" s="208"/>
      <c r="M146" s="210">
        <f t="shared" si="13"/>
        <v>0</v>
      </c>
      <c r="N146" s="207">
        <v>0</v>
      </c>
      <c r="O146" s="207">
        <v>0</v>
      </c>
      <c r="P146" s="210">
        <f t="shared" si="14"/>
        <v>0</v>
      </c>
    </row>
    <row r="147" spans="1:16">
      <c r="A147" s="206" t="s">
        <v>563</v>
      </c>
      <c r="B147" s="210">
        <v>1</v>
      </c>
      <c r="C147" s="211">
        <v>0</v>
      </c>
      <c r="D147" s="210">
        <f t="shared" si="10"/>
        <v>1</v>
      </c>
      <c r="E147" s="208"/>
      <c r="F147" s="208"/>
      <c r="G147" s="210">
        <f t="shared" si="11"/>
        <v>0</v>
      </c>
      <c r="H147" s="208"/>
      <c r="I147" s="208"/>
      <c r="J147" s="210">
        <f t="shared" si="12"/>
        <v>0</v>
      </c>
      <c r="K147" s="208"/>
      <c r="L147" s="208"/>
      <c r="M147" s="210">
        <f t="shared" si="13"/>
        <v>0</v>
      </c>
      <c r="N147" s="207">
        <v>1</v>
      </c>
      <c r="O147" s="207">
        <v>0</v>
      </c>
      <c r="P147" s="210">
        <f t="shared" si="14"/>
        <v>1</v>
      </c>
    </row>
    <row r="148" spans="1:16">
      <c r="A148" s="206" t="s">
        <v>564</v>
      </c>
      <c r="B148" s="210">
        <v>1</v>
      </c>
      <c r="C148" s="211">
        <v>0</v>
      </c>
      <c r="D148" s="210">
        <f t="shared" si="10"/>
        <v>1</v>
      </c>
      <c r="E148" s="208"/>
      <c r="F148" s="208"/>
      <c r="G148" s="210">
        <f t="shared" si="11"/>
        <v>0</v>
      </c>
      <c r="H148" s="208"/>
      <c r="I148" s="208"/>
      <c r="J148" s="210">
        <f t="shared" si="12"/>
        <v>0</v>
      </c>
      <c r="K148" s="208"/>
      <c r="L148" s="208"/>
      <c r="M148" s="210">
        <f t="shared" si="13"/>
        <v>0</v>
      </c>
      <c r="N148" s="207">
        <v>1</v>
      </c>
      <c r="O148" s="207">
        <v>0</v>
      </c>
      <c r="P148" s="210">
        <f t="shared" si="14"/>
        <v>1</v>
      </c>
    </row>
    <row r="149" spans="1:16">
      <c r="A149" s="206" t="s">
        <v>565</v>
      </c>
      <c r="B149" s="210">
        <v>0</v>
      </c>
      <c r="C149" s="211">
        <v>1</v>
      </c>
      <c r="D149" s="210">
        <f t="shared" si="10"/>
        <v>1</v>
      </c>
      <c r="E149" s="208"/>
      <c r="F149" s="208"/>
      <c r="G149" s="210">
        <f t="shared" si="11"/>
        <v>0</v>
      </c>
      <c r="H149" s="208"/>
      <c r="I149" s="208"/>
      <c r="J149" s="210">
        <f t="shared" si="12"/>
        <v>0</v>
      </c>
      <c r="K149" s="207">
        <v>0</v>
      </c>
      <c r="L149" s="207">
        <v>1</v>
      </c>
      <c r="M149" s="210">
        <f t="shared" si="13"/>
        <v>1</v>
      </c>
      <c r="N149" s="208"/>
      <c r="O149" s="208"/>
      <c r="P149" s="210">
        <f t="shared" si="14"/>
        <v>0</v>
      </c>
    </row>
    <row r="150" spans="1:16">
      <c r="A150" s="206" t="s">
        <v>566</v>
      </c>
      <c r="B150" s="210">
        <v>0</v>
      </c>
      <c r="C150" s="211">
        <v>1</v>
      </c>
      <c r="D150" s="210">
        <f t="shared" si="10"/>
        <v>1</v>
      </c>
      <c r="E150" s="208"/>
      <c r="F150" s="208"/>
      <c r="G150" s="210">
        <f t="shared" si="11"/>
        <v>0</v>
      </c>
      <c r="H150" s="208"/>
      <c r="I150" s="208"/>
      <c r="J150" s="210">
        <f t="shared" si="12"/>
        <v>0</v>
      </c>
      <c r="K150" s="208"/>
      <c r="L150" s="208"/>
      <c r="M150" s="210">
        <f t="shared" si="13"/>
        <v>0</v>
      </c>
      <c r="N150" s="207">
        <v>0</v>
      </c>
      <c r="O150" s="207">
        <v>1</v>
      </c>
      <c r="P150" s="210">
        <f t="shared" si="14"/>
        <v>1</v>
      </c>
    </row>
    <row r="151" spans="1:16">
      <c r="A151" s="206" t="s">
        <v>567</v>
      </c>
      <c r="B151" s="210">
        <v>1</v>
      </c>
      <c r="C151" s="211">
        <v>0</v>
      </c>
      <c r="D151" s="210">
        <f t="shared" si="10"/>
        <v>1</v>
      </c>
      <c r="E151" s="208"/>
      <c r="F151" s="208"/>
      <c r="G151" s="210">
        <f t="shared" si="11"/>
        <v>0</v>
      </c>
      <c r="H151" s="208"/>
      <c r="I151" s="208"/>
      <c r="J151" s="210">
        <f t="shared" si="12"/>
        <v>0</v>
      </c>
      <c r="K151" s="208"/>
      <c r="L151" s="208"/>
      <c r="M151" s="210">
        <f t="shared" si="13"/>
        <v>0</v>
      </c>
      <c r="N151" s="207">
        <v>1</v>
      </c>
      <c r="O151" s="207">
        <v>0</v>
      </c>
      <c r="P151" s="210">
        <f t="shared" si="14"/>
        <v>1</v>
      </c>
    </row>
    <row r="152" spans="1:16">
      <c r="A152" s="206" t="s">
        <v>568</v>
      </c>
      <c r="B152" s="210">
        <v>0</v>
      </c>
      <c r="C152" s="211">
        <v>1</v>
      </c>
      <c r="D152" s="210">
        <f t="shared" si="10"/>
        <v>1</v>
      </c>
      <c r="E152" s="208"/>
      <c r="F152" s="208"/>
      <c r="G152" s="210">
        <f t="shared" si="11"/>
        <v>0</v>
      </c>
      <c r="H152" s="208"/>
      <c r="I152" s="208"/>
      <c r="J152" s="210">
        <f t="shared" si="12"/>
        <v>0</v>
      </c>
      <c r="K152" s="208"/>
      <c r="L152" s="208"/>
      <c r="M152" s="210">
        <f t="shared" si="13"/>
        <v>0</v>
      </c>
      <c r="N152" s="207">
        <v>0</v>
      </c>
      <c r="O152" s="207">
        <v>1</v>
      </c>
      <c r="P152" s="210">
        <f t="shared" si="14"/>
        <v>1</v>
      </c>
    </row>
    <row r="153" spans="1:16">
      <c r="A153" s="206" t="s">
        <v>569</v>
      </c>
      <c r="B153" s="210">
        <v>1</v>
      </c>
      <c r="C153" s="211">
        <v>0</v>
      </c>
      <c r="D153" s="210">
        <f t="shared" si="10"/>
        <v>1</v>
      </c>
      <c r="E153" s="208"/>
      <c r="F153" s="208"/>
      <c r="G153" s="210">
        <f t="shared" si="11"/>
        <v>0</v>
      </c>
      <c r="H153" s="208"/>
      <c r="I153" s="208"/>
      <c r="J153" s="210">
        <f t="shared" si="12"/>
        <v>0</v>
      </c>
      <c r="K153" s="208"/>
      <c r="L153" s="208"/>
      <c r="M153" s="210">
        <f t="shared" si="13"/>
        <v>0</v>
      </c>
      <c r="N153" s="207">
        <v>1</v>
      </c>
      <c r="O153" s="207">
        <v>0</v>
      </c>
      <c r="P153" s="210">
        <f t="shared" si="14"/>
        <v>1</v>
      </c>
    </row>
    <row r="154" spans="1:16">
      <c r="A154" s="206" t="s">
        <v>570</v>
      </c>
      <c r="B154" s="210">
        <v>0</v>
      </c>
      <c r="C154" s="211">
        <v>1</v>
      </c>
      <c r="D154" s="210">
        <f t="shared" si="10"/>
        <v>1</v>
      </c>
      <c r="E154" s="208"/>
      <c r="F154" s="208"/>
      <c r="G154" s="210">
        <f t="shared" si="11"/>
        <v>0</v>
      </c>
      <c r="H154" s="208"/>
      <c r="I154" s="208"/>
      <c r="J154" s="210">
        <f t="shared" si="12"/>
        <v>0</v>
      </c>
      <c r="K154" s="208"/>
      <c r="L154" s="208"/>
      <c r="M154" s="210">
        <f t="shared" si="13"/>
        <v>0</v>
      </c>
      <c r="N154" s="207">
        <v>0</v>
      </c>
      <c r="O154" s="207">
        <v>1</v>
      </c>
      <c r="P154" s="210">
        <f t="shared" si="14"/>
        <v>1</v>
      </c>
    </row>
    <row r="155" spans="1:16">
      <c r="A155" s="206" t="s">
        <v>571</v>
      </c>
      <c r="B155" s="210">
        <v>1</v>
      </c>
      <c r="C155" s="211">
        <v>0</v>
      </c>
      <c r="D155" s="210">
        <f t="shared" si="10"/>
        <v>1</v>
      </c>
      <c r="E155" s="208"/>
      <c r="F155" s="208"/>
      <c r="G155" s="210">
        <f t="shared" si="11"/>
        <v>0</v>
      </c>
      <c r="H155" s="208"/>
      <c r="I155" s="208"/>
      <c r="J155" s="210">
        <f t="shared" si="12"/>
        <v>0</v>
      </c>
      <c r="K155" s="208"/>
      <c r="L155" s="208"/>
      <c r="M155" s="210">
        <f t="shared" si="13"/>
        <v>0</v>
      </c>
      <c r="N155" s="207">
        <v>1</v>
      </c>
      <c r="O155" s="207">
        <v>0</v>
      </c>
      <c r="P155" s="210">
        <f t="shared" si="14"/>
        <v>1</v>
      </c>
    </row>
    <row r="156" spans="1:16">
      <c r="A156" s="206" t="s">
        <v>572</v>
      </c>
      <c r="B156" s="210">
        <v>1</v>
      </c>
      <c r="C156" s="211">
        <v>0</v>
      </c>
      <c r="D156" s="210">
        <f t="shared" si="10"/>
        <v>1</v>
      </c>
      <c r="E156" s="208"/>
      <c r="F156" s="208"/>
      <c r="G156" s="210">
        <f t="shared" si="11"/>
        <v>0</v>
      </c>
      <c r="H156" s="208"/>
      <c r="I156" s="208"/>
      <c r="J156" s="210">
        <f t="shared" si="12"/>
        <v>0</v>
      </c>
      <c r="K156" s="208"/>
      <c r="L156" s="208"/>
      <c r="M156" s="210">
        <f t="shared" si="13"/>
        <v>0</v>
      </c>
      <c r="N156" s="207">
        <v>1</v>
      </c>
      <c r="O156" s="207">
        <v>0</v>
      </c>
      <c r="P156" s="210">
        <f t="shared" si="14"/>
        <v>1</v>
      </c>
    </row>
    <row r="157" spans="1:16">
      <c r="A157" s="206" t="s">
        <v>12</v>
      </c>
      <c r="B157" s="210">
        <f>SUM(B5:B156)</f>
        <v>17328</v>
      </c>
      <c r="C157" s="210">
        <f>SUM(C5:C156)</f>
        <v>10203</v>
      </c>
      <c r="D157" s="210">
        <f>SUM(D5:D156)</f>
        <v>27531</v>
      </c>
      <c r="E157" s="210">
        <f t="shared" ref="E157:P157" si="15">SUM(E5:E156)</f>
        <v>56</v>
      </c>
      <c r="F157" s="210">
        <f t="shared" si="15"/>
        <v>51</v>
      </c>
      <c r="G157" s="210">
        <f t="shared" si="15"/>
        <v>107</v>
      </c>
      <c r="H157" s="210">
        <f t="shared" si="15"/>
        <v>583</v>
      </c>
      <c r="I157" s="210">
        <f t="shared" si="15"/>
        <v>249</v>
      </c>
      <c r="J157" s="210">
        <f t="shared" si="15"/>
        <v>832</v>
      </c>
      <c r="K157" s="210">
        <f t="shared" si="15"/>
        <v>3812</v>
      </c>
      <c r="L157" s="210">
        <f t="shared" si="15"/>
        <v>1646</v>
      </c>
      <c r="M157" s="210">
        <f t="shared" si="15"/>
        <v>5458</v>
      </c>
      <c r="N157" s="210">
        <f t="shared" si="15"/>
        <v>12276</v>
      </c>
      <c r="O157" s="210">
        <f t="shared" si="15"/>
        <v>7620</v>
      </c>
      <c r="P157" s="210">
        <f t="shared" si="15"/>
        <v>19896</v>
      </c>
    </row>
    <row r="158" spans="1:16">
      <c r="D158" s="217"/>
    </row>
    <row r="159" spans="1:16">
      <c r="D159" s="217"/>
    </row>
  </sheetData>
  <mergeCells count="8">
    <mergeCell ref="K1:P1"/>
    <mergeCell ref="B1:J1"/>
    <mergeCell ref="N2:P2"/>
    <mergeCell ref="A2:A3"/>
    <mergeCell ref="B2:D2"/>
    <mergeCell ref="E2:G2"/>
    <mergeCell ref="H2:J2"/>
    <mergeCell ref="K2:M2"/>
  </mergeCells>
  <pageMargins left="0.75" right="0.18" top="0.56000000000000005" bottom="0.69" header="0.35" footer="0.37"/>
  <pageSetup paperSize="9" firstPageNumber="42" pageOrder="overThenDown" orientation="portrait" useFirstPageNumber="1" horizontalDpi="200" r:id="rId1"/>
  <headerFooter>
    <oddFooter>&amp;L&amp;"Arial,Italic"&amp;9AISHE 2010-11&amp;RT-&amp;P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AB34"/>
  <sheetViews>
    <sheetView showZeros="0" view="pageBreakPreview" topLeftCell="A2" zoomScaleSheetLayoutView="100" workbookViewId="0">
      <selection activeCell="T1" sqref="T1:AB1"/>
    </sheetView>
  </sheetViews>
  <sheetFormatPr defaultRowHeight="14.25"/>
  <cols>
    <col min="1" max="1" width="22.140625" style="212" bestFit="1" customWidth="1"/>
    <col min="2" max="10" width="7.42578125" style="203" customWidth="1"/>
    <col min="11" max="11" width="7.5703125" style="203" customWidth="1"/>
    <col min="12" max="12" width="7.85546875" style="203" customWidth="1"/>
    <col min="13" max="13" width="7.42578125" style="203" customWidth="1"/>
    <col min="14" max="14" width="7" style="203" customWidth="1"/>
    <col min="15" max="15" width="7.85546875" style="203" customWidth="1"/>
    <col min="16" max="16" width="7.5703125" style="203" customWidth="1"/>
    <col min="17" max="19" width="7.85546875" style="203" customWidth="1"/>
    <col min="20" max="20" width="7.28515625" style="203" customWidth="1"/>
    <col min="21" max="21" width="7.7109375" style="203" customWidth="1"/>
    <col min="22" max="22" width="7" style="203" customWidth="1"/>
    <col min="23" max="23" width="7.28515625" style="203" customWidth="1"/>
    <col min="24" max="24" width="7.7109375" style="203" customWidth="1"/>
    <col min="25" max="25" width="7" style="203" customWidth="1"/>
    <col min="26" max="26" width="7.7109375" style="203" customWidth="1"/>
    <col min="27" max="27" width="7.85546875" style="203" customWidth="1"/>
    <col min="28" max="28" width="7" style="203" customWidth="1"/>
    <col min="29" max="16384" width="9.140625" style="203"/>
  </cols>
  <sheetData>
    <row r="1" spans="1:28" s="219" customFormat="1" ht="36" customHeight="1">
      <c r="A1" s="117" t="s">
        <v>574</v>
      </c>
      <c r="B1" s="360" t="s">
        <v>620</v>
      </c>
      <c r="C1" s="361"/>
      <c r="D1" s="361"/>
      <c r="E1" s="361"/>
      <c r="F1" s="361"/>
      <c r="G1" s="361"/>
      <c r="H1" s="361"/>
      <c r="I1" s="361"/>
      <c r="J1" s="361"/>
      <c r="K1" s="360" t="s">
        <v>620</v>
      </c>
      <c r="L1" s="361"/>
      <c r="M1" s="361"/>
      <c r="N1" s="361"/>
      <c r="O1" s="361"/>
      <c r="P1" s="361"/>
      <c r="Q1" s="361"/>
      <c r="R1" s="361"/>
      <c r="S1" s="361"/>
      <c r="T1" s="360" t="s">
        <v>620</v>
      </c>
      <c r="U1" s="361"/>
      <c r="V1" s="361"/>
      <c r="W1" s="361"/>
      <c r="X1" s="361"/>
      <c r="Y1" s="361"/>
      <c r="Z1" s="361"/>
      <c r="AA1" s="361"/>
      <c r="AB1" s="361"/>
    </row>
    <row r="2" spans="1:28" s="201" customFormat="1" ht="17.25" customHeight="1">
      <c r="A2" s="365" t="s">
        <v>2</v>
      </c>
      <c r="B2" s="364" t="s">
        <v>121</v>
      </c>
      <c r="C2" s="364"/>
      <c r="D2" s="364"/>
      <c r="E2" s="364" t="s">
        <v>122</v>
      </c>
      <c r="F2" s="364"/>
      <c r="G2" s="364"/>
      <c r="H2" s="364" t="s">
        <v>117</v>
      </c>
      <c r="I2" s="364"/>
      <c r="J2" s="364"/>
      <c r="K2" s="364" t="s">
        <v>118</v>
      </c>
      <c r="L2" s="364"/>
      <c r="M2" s="364"/>
      <c r="N2" s="364" t="s">
        <v>123</v>
      </c>
      <c r="O2" s="364"/>
      <c r="P2" s="364"/>
      <c r="Q2" s="364" t="s">
        <v>124</v>
      </c>
      <c r="R2" s="364"/>
      <c r="S2" s="364"/>
      <c r="T2" s="364" t="s">
        <v>125</v>
      </c>
      <c r="U2" s="364"/>
      <c r="V2" s="364"/>
      <c r="W2" s="364" t="s">
        <v>126</v>
      </c>
      <c r="X2" s="364"/>
      <c r="Y2" s="364"/>
      <c r="Z2" s="364" t="s">
        <v>12</v>
      </c>
      <c r="AA2" s="364"/>
      <c r="AB2" s="364"/>
    </row>
    <row r="3" spans="1:28" ht="17.25" customHeight="1">
      <c r="A3" s="366"/>
      <c r="B3" s="202" t="s">
        <v>119</v>
      </c>
      <c r="C3" s="202" t="s">
        <v>120</v>
      </c>
      <c r="D3" s="202" t="s">
        <v>12</v>
      </c>
      <c r="E3" s="202" t="s">
        <v>119</v>
      </c>
      <c r="F3" s="202" t="s">
        <v>120</v>
      </c>
      <c r="G3" s="202" t="s">
        <v>12</v>
      </c>
      <c r="H3" s="202" t="s">
        <v>119</v>
      </c>
      <c r="I3" s="202" t="s">
        <v>120</v>
      </c>
      <c r="J3" s="202" t="s">
        <v>12</v>
      </c>
      <c r="K3" s="202" t="s">
        <v>119</v>
      </c>
      <c r="L3" s="202" t="s">
        <v>120</v>
      </c>
      <c r="M3" s="202" t="s">
        <v>12</v>
      </c>
      <c r="N3" s="202" t="s">
        <v>119</v>
      </c>
      <c r="O3" s="202" t="s">
        <v>120</v>
      </c>
      <c r="P3" s="202" t="s">
        <v>12</v>
      </c>
      <c r="Q3" s="202" t="s">
        <v>119</v>
      </c>
      <c r="R3" s="202" t="s">
        <v>120</v>
      </c>
      <c r="S3" s="202" t="s">
        <v>12</v>
      </c>
      <c r="T3" s="202" t="s">
        <v>119</v>
      </c>
      <c r="U3" s="202" t="s">
        <v>120</v>
      </c>
      <c r="V3" s="202" t="s">
        <v>12</v>
      </c>
      <c r="W3" s="202" t="s">
        <v>119</v>
      </c>
      <c r="X3" s="202" t="s">
        <v>120</v>
      </c>
      <c r="Y3" s="202" t="s">
        <v>12</v>
      </c>
      <c r="Z3" s="202" t="s">
        <v>119</v>
      </c>
      <c r="AA3" s="202" t="s">
        <v>120</v>
      </c>
      <c r="AB3" s="202" t="s">
        <v>12</v>
      </c>
    </row>
    <row r="4" spans="1:28" s="205" customFormat="1" ht="12">
      <c r="A4" s="204">
        <v>1</v>
      </c>
      <c r="B4" s="204">
        <v>17</v>
      </c>
      <c r="C4" s="204">
        <v>18</v>
      </c>
      <c r="D4" s="204">
        <v>19</v>
      </c>
      <c r="E4" s="204">
        <v>11</v>
      </c>
      <c r="F4" s="204">
        <v>12</v>
      </c>
      <c r="G4" s="204">
        <v>13</v>
      </c>
      <c r="H4" s="204">
        <v>20</v>
      </c>
      <c r="I4" s="204">
        <v>21</v>
      </c>
      <c r="J4" s="204">
        <v>22</v>
      </c>
      <c r="K4" s="204">
        <v>23</v>
      </c>
      <c r="L4" s="204">
        <v>24</v>
      </c>
      <c r="M4" s="204">
        <v>25</v>
      </c>
      <c r="N4" s="204">
        <v>14</v>
      </c>
      <c r="O4" s="204">
        <v>15</v>
      </c>
      <c r="P4" s="204">
        <v>16</v>
      </c>
      <c r="Q4" s="204">
        <v>5</v>
      </c>
      <c r="R4" s="204">
        <v>6</v>
      </c>
      <c r="S4" s="204">
        <v>7</v>
      </c>
      <c r="T4" s="204">
        <v>2</v>
      </c>
      <c r="U4" s="204">
        <v>3</v>
      </c>
      <c r="V4" s="204">
        <v>4</v>
      </c>
      <c r="W4" s="204">
        <v>8</v>
      </c>
      <c r="X4" s="204">
        <v>9</v>
      </c>
      <c r="Y4" s="204">
        <v>10</v>
      </c>
      <c r="Z4" s="204">
        <v>26</v>
      </c>
      <c r="AA4" s="204">
        <v>27</v>
      </c>
      <c r="AB4" s="204">
        <v>28</v>
      </c>
    </row>
    <row r="5" spans="1:28" ht="23.25" customHeight="1">
      <c r="A5" s="206" t="s">
        <v>15</v>
      </c>
      <c r="B5" s="207">
        <v>150</v>
      </c>
      <c r="C5" s="207">
        <v>28</v>
      </c>
      <c r="D5" s="208">
        <f>B5+C5</f>
        <v>178</v>
      </c>
      <c r="E5" s="207">
        <v>3</v>
      </c>
      <c r="F5" s="207">
        <v>3</v>
      </c>
      <c r="G5" s="208">
        <f>E5+F5</f>
        <v>6</v>
      </c>
      <c r="H5" s="207">
        <v>721</v>
      </c>
      <c r="I5" s="207">
        <v>274</v>
      </c>
      <c r="J5" s="208">
        <f>H5+I5</f>
        <v>995</v>
      </c>
      <c r="K5" s="209">
        <v>2781</v>
      </c>
      <c r="L5" s="207">
        <v>602</v>
      </c>
      <c r="M5" s="208">
        <f>K5+L5</f>
        <v>3383</v>
      </c>
      <c r="N5" s="207">
        <v>30</v>
      </c>
      <c r="O5" s="207">
        <v>7</v>
      </c>
      <c r="P5" s="208">
        <f>N5+O5</f>
        <v>37</v>
      </c>
      <c r="Q5" s="207">
        <v>2</v>
      </c>
      <c r="R5" s="207">
        <v>35</v>
      </c>
      <c r="S5" s="208">
        <f>Q5+R5</f>
        <v>37</v>
      </c>
      <c r="T5" s="208"/>
      <c r="U5" s="208"/>
      <c r="V5" s="208">
        <f>T5+U5</f>
        <v>0</v>
      </c>
      <c r="W5" s="207">
        <v>28</v>
      </c>
      <c r="X5" s="207">
        <v>34</v>
      </c>
      <c r="Y5" s="208">
        <f>W5+X5</f>
        <v>62</v>
      </c>
      <c r="Z5" s="210">
        <v>3715</v>
      </c>
      <c r="AA5" s="211">
        <v>983</v>
      </c>
      <c r="AB5" s="210">
        <v>4698</v>
      </c>
    </row>
    <row r="6" spans="1:28" ht="23.25" customHeight="1">
      <c r="A6" s="206" t="s">
        <v>17</v>
      </c>
      <c r="B6" s="207">
        <v>1</v>
      </c>
      <c r="C6" s="207">
        <v>0</v>
      </c>
      <c r="D6" s="208">
        <f t="shared" ref="D6:D33" si="0">B6+C6</f>
        <v>1</v>
      </c>
      <c r="E6" s="208"/>
      <c r="F6" s="208"/>
      <c r="G6" s="208">
        <f t="shared" ref="G6:G33" si="1">E6+F6</f>
        <v>0</v>
      </c>
      <c r="H6" s="207">
        <v>1</v>
      </c>
      <c r="I6" s="207">
        <v>1</v>
      </c>
      <c r="J6" s="208">
        <f t="shared" ref="J6:J33" si="2">H6+I6</f>
        <v>2</v>
      </c>
      <c r="K6" s="207">
        <v>16</v>
      </c>
      <c r="L6" s="207">
        <v>12</v>
      </c>
      <c r="M6" s="208">
        <f t="shared" ref="M6:M33" si="3">K6+L6</f>
        <v>28</v>
      </c>
      <c r="N6" s="208"/>
      <c r="O6" s="208"/>
      <c r="P6" s="208">
        <f t="shared" ref="P6:P33" si="4">N6+O6</f>
        <v>0</v>
      </c>
      <c r="Q6" s="208"/>
      <c r="R6" s="208"/>
      <c r="S6" s="208">
        <f t="shared" ref="S6:S33" si="5">Q6+R6</f>
        <v>0</v>
      </c>
      <c r="T6" s="207">
        <v>0</v>
      </c>
      <c r="U6" s="207">
        <v>0</v>
      </c>
      <c r="V6" s="208">
        <f t="shared" ref="V6:V33" si="6">T6+U6</f>
        <v>0</v>
      </c>
      <c r="W6" s="208"/>
      <c r="X6" s="208"/>
      <c r="Y6" s="208">
        <f t="shared" ref="Y6:Y33" si="7">W6+X6</f>
        <v>0</v>
      </c>
      <c r="Z6" s="210">
        <v>18</v>
      </c>
      <c r="AA6" s="211">
        <v>13</v>
      </c>
      <c r="AB6" s="210">
        <v>31</v>
      </c>
    </row>
    <row r="7" spans="1:28" ht="23.25" customHeight="1">
      <c r="A7" s="206" t="s">
        <v>18</v>
      </c>
      <c r="B7" s="207">
        <v>11</v>
      </c>
      <c r="C7" s="207">
        <v>0</v>
      </c>
      <c r="D7" s="208">
        <f t="shared" si="0"/>
        <v>11</v>
      </c>
      <c r="E7" s="208"/>
      <c r="F7" s="208"/>
      <c r="G7" s="208">
        <f t="shared" si="1"/>
        <v>0</v>
      </c>
      <c r="H7" s="207">
        <v>26</v>
      </c>
      <c r="I7" s="207">
        <v>2</v>
      </c>
      <c r="J7" s="208">
        <f t="shared" si="2"/>
        <v>28</v>
      </c>
      <c r="K7" s="207">
        <v>170</v>
      </c>
      <c r="L7" s="207">
        <v>68</v>
      </c>
      <c r="M7" s="208">
        <f t="shared" si="3"/>
        <v>238</v>
      </c>
      <c r="N7" s="208"/>
      <c r="O7" s="208"/>
      <c r="P7" s="208">
        <f t="shared" si="4"/>
        <v>0</v>
      </c>
      <c r="Q7" s="207">
        <v>2</v>
      </c>
      <c r="R7" s="207">
        <v>0</v>
      </c>
      <c r="S7" s="208">
        <f t="shared" si="5"/>
        <v>2</v>
      </c>
      <c r="T7" s="208"/>
      <c r="U7" s="208"/>
      <c r="V7" s="208">
        <f t="shared" si="6"/>
        <v>0</v>
      </c>
      <c r="W7" s="208"/>
      <c r="X7" s="208"/>
      <c r="Y7" s="208">
        <f t="shared" si="7"/>
        <v>0</v>
      </c>
      <c r="Z7" s="210">
        <v>209</v>
      </c>
      <c r="AA7" s="211">
        <v>70</v>
      </c>
      <c r="AB7" s="210">
        <v>279</v>
      </c>
    </row>
    <row r="8" spans="1:28" ht="23.25" customHeight="1">
      <c r="A8" s="206" t="s">
        <v>19</v>
      </c>
      <c r="B8" s="207">
        <v>28</v>
      </c>
      <c r="C8" s="207">
        <v>7</v>
      </c>
      <c r="D8" s="208">
        <f t="shared" si="0"/>
        <v>35</v>
      </c>
      <c r="E8" s="208"/>
      <c r="F8" s="208"/>
      <c r="G8" s="208">
        <f t="shared" si="1"/>
        <v>0</v>
      </c>
      <c r="H8" s="207">
        <v>90</v>
      </c>
      <c r="I8" s="207">
        <v>26</v>
      </c>
      <c r="J8" s="208">
        <f t="shared" si="2"/>
        <v>116</v>
      </c>
      <c r="K8" s="207">
        <v>119</v>
      </c>
      <c r="L8" s="207">
        <v>91</v>
      </c>
      <c r="M8" s="208">
        <f t="shared" si="3"/>
        <v>210</v>
      </c>
      <c r="N8" s="208"/>
      <c r="O8" s="208"/>
      <c r="P8" s="208">
        <f t="shared" si="4"/>
        <v>0</v>
      </c>
      <c r="Q8" s="207">
        <v>0</v>
      </c>
      <c r="R8" s="207">
        <v>0</v>
      </c>
      <c r="S8" s="208">
        <f t="shared" si="5"/>
        <v>0</v>
      </c>
      <c r="T8" s="208"/>
      <c r="U8" s="208"/>
      <c r="V8" s="208">
        <f t="shared" si="6"/>
        <v>0</v>
      </c>
      <c r="W8" s="207">
        <v>113</v>
      </c>
      <c r="X8" s="207">
        <v>16</v>
      </c>
      <c r="Y8" s="208">
        <f t="shared" si="7"/>
        <v>129</v>
      </c>
      <c r="Z8" s="210">
        <v>350</v>
      </c>
      <c r="AA8" s="211">
        <v>140</v>
      </c>
      <c r="AB8" s="210">
        <v>490</v>
      </c>
    </row>
    <row r="9" spans="1:28" ht="23.25" customHeight="1">
      <c r="A9" s="206" t="s">
        <v>56</v>
      </c>
      <c r="B9" s="208"/>
      <c r="C9" s="208"/>
      <c r="D9" s="208">
        <f t="shared" si="0"/>
        <v>0</v>
      </c>
      <c r="E9" s="208"/>
      <c r="F9" s="208"/>
      <c r="G9" s="208">
        <f t="shared" si="1"/>
        <v>0</v>
      </c>
      <c r="H9" s="207">
        <v>2</v>
      </c>
      <c r="I9" s="207">
        <v>0</v>
      </c>
      <c r="J9" s="208">
        <f t="shared" si="2"/>
        <v>2</v>
      </c>
      <c r="K9" s="207">
        <v>3</v>
      </c>
      <c r="L9" s="207">
        <v>1</v>
      </c>
      <c r="M9" s="208">
        <f t="shared" si="3"/>
        <v>4</v>
      </c>
      <c r="N9" s="208"/>
      <c r="O9" s="208"/>
      <c r="P9" s="208">
        <f t="shared" si="4"/>
        <v>0</v>
      </c>
      <c r="Q9" s="207">
        <v>0</v>
      </c>
      <c r="R9" s="207">
        <v>0</v>
      </c>
      <c r="S9" s="208">
        <f t="shared" si="5"/>
        <v>0</v>
      </c>
      <c r="T9" s="208"/>
      <c r="U9" s="208"/>
      <c r="V9" s="208">
        <f t="shared" si="6"/>
        <v>0</v>
      </c>
      <c r="W9" s="208"/>
      <c r="X9" s="208"/>
      <c r="Y9" s="208">
        <f t="shared" si="7"/>
        <v>0</v>
      </c>
      <c r="Z9" s="210">
        <v>5</v>
      </c>
      <c r="AA9" s="211">
        <v>1</v>
      </c>
      <c r="AB9" s="210">
        <v>6</v>
      </c>
    </row>
    <row r="10" spans="1:28" ht="23.25" customHeight="1">
      <c r="A10" s="206" t="s">
        <v>22</v>
      </c>
      <c r="B10" s="208"/>
      <c r="C10" s="208"/>
      <c r="D10" s="208">
        <f t="shared" si="0"/>
        <v>0</v>
      </c>
      <c r="E10" s="208"/>
      <c r="F10" s="208"/>
      <c r="G10" s="208">
        <f t="shared" si="1"/>
        <v>0</v>
      </c>
      <c r="H10" s="208"/>
      <c r="I10" s="208"/>
      <c r="J10" s="208">
        <f t="shared" si="2"/>
        <v>0</v>
      </c>
      <c r="K10" s="207">
        <v>1</v>
      </c>
      <c r="L10" s="207">
        <v>0</v>
      </c>
      <c r="M10" s="208">
        <f t="shared" si="3"/>
        <v>1</v>
      </c>
      <c r="N10" s="208"/>
      <c r="O10" s="208"/>
      <c r="P10" s="208">
        <f t="shared" si="4"/>
        <v>0</v>
      </c>
      <c r="Q10" s="208"/>
      <c r="R10" s="208"/>
      <c r="S10" s="208">
        <f t="shared" si="5"/>
        <v>0</v>
      </c>
      <c r="T10" s="208"/>
      <c r="U10" s="208"/>
      <c r="V10" s="208">
        <f t="shared" si="6"/>
        <v>0</v>
      </c>
      <c r="W10" s="208"/>
      <c r="X10" s="208"/>
      <c r="Y10" s="208">
        <f t="shared" si="7"/>
        <v>0</v>
      </c>
      <c r="Z10" s="210">
        <v>1</v>
      </c>
      <c r="AA10" s="211">
        <v>0</v>
      </c>
      <c r="AB10" s="210">
        <v>1</v>
      </c>
    </row>
    <row r="11" spans="1:28" ht="23.25" customHeight="1">
      <c r="A11" s="206" t="s">
        <v>23</v>
      </c>
      <c r="B11" s="207">
        <v>152</v>
      </c>
      <c r="C11" s="207">
        <v>91</v>
      </c>
      <c r="D11" s="208">
        <f t="shared" si="0"/>
        <v>243</v>
      </c>
      <c r="E11" s="207">
        <v>46</v>
      </c>
      <c r="F11" s="207">
        <v>45</v>
      </c>
      <c r="G11" s="208">
        <f t="shared" si="1"/>
        <v>91</v>
      </c>
      <c r="H11" s="207">
        <v>389</v>
      </c>
      <c r="I11" s="207">
        <v>208</v>
      </c>
      <c r="J11" s="208">
        <f t="shared" si="2"/>
        <v>597</v>
      </c>
      <c r="K11" s="207">
        <v>284</v>
      </c>
      <c r="L11" s="207">
        <v>233</v>
      </c>
      <c r="M11" s="208">
        <f t="shared" si="3"/>
        <v>517</v>
      </c>
      <c r="N11" s="207">
        <v>1</v>
      </c>
      <c r="O11" s="207">
        <v>1</v>
      </c>
      <c r="P11" s="208">
        <f t="shared" si="4"/>
        <v>2</v>
      </c>
      <c r="Q11" s="207">
        <v>8</v>
      </c>
      <c r="R11" s="207">
        <v>15</v>
      </c>
      <c r="S11" s="208">
        <f t="shared" si="5"/>
        <v>23</v>
      </c>
      <c r="T11" s="207">
        <v>16</v>
      </c>
      <c r="U11" s="207">
        <v>14</v>
      </c>
      <c r="V11" s="208">
        <f t="shared" si="6"/>
        <v>30</v>
      </c>
      <c r="W11" s="207">
        <v>19</v>
      </c>
      <c r="X11" s="207">
        <v>7</v>
      </c>
      <c r="Y11" s="208">
        <f t="shared" si="7"/>
        <v>26</v>
      </c>
      <c r="Z11" s="210">
        <v>915</v>
      </c>
      <c r="AA11" s="211">
        <v>614</v>
      </c>
      <c r="AB11" s="210">
        <v>1529</v>
      </c>
    </row>
    <row r="12" spans="1:28" ht="23.25" customHeight="1">
      <c r="A12" s="206" t="s">
        <v>24</v>
      </c>
      <c r="B12" s="208"/>
      <c r="C12" s="208"/>
      <c r="D12" s="208">
        <f t="shared" si="0"/>
        <v>0</v>
      </c>
      <c r="E12" s="208"/>
      <c r="F12" s="208"/>
      <c r="G12" s="208">
        <f t="shared" si="1"/>
        <v>0</v>
      </c>
      <c r="H12" s="207">
        <v>14</v>
      </c>
      <c r="I12" s="207">
        <v>5</v>
      </c>
      <c r="J12" s="208">
        <f t="shared" si="2"/>
        <v>19</v>
      </c>
      <c r="K12" s="207">
        <v>88</v>
      </c>
      <c r="L12" s="207">
        <v>17</v>
      </c>
      <c r="M12" s="208">
        <f t="shared" si="3"/>
        <v>105</v>
      </c>
      <c r="N12" s="208"/>
      <c r="O12" s="208"/>
      <c r="P12" s="208">
        <f t="shared" si="4"/>
        <v>0</v>
      </c>
      <c r="Q12" s="208"/>
      <c r="R12" s="208"/>
      <c r="S12" s="208">
        <f t="shared" si="5"/>
        <v>0</v>
      </c>
      <c r="T12" s="208"/>
      <c r="U12" s="208"/>
      <c r="V12" s="208">
        <f t="shared" si="6"/>
        <v>0</v>
      </c>
      <c r="W12" s="208"/>
      <c r="X12" s="208"/>
      <c r="Y12" s="208">
        <f t="shared" si="7"/>
        <v>0</v>
      </c>
      <c r="Z12" s="210">
        <v>102</v>
      </c>
      <c r="AA12" s="211">
        <v>22</v>
      </c>
      <c r="AB12" s="210">
        <v>124</v>
      </c>
    </row>
    <row r="13" spans="1:28" ht="23.25" customHeight="1">
      <c r="A13" s="206" t="s">
        <v>25</v>
      </c>
      <c r="B13" s="207">
        <v>10</v>
      </c>
      <c r="C13" s="207">
        <v>2</v>
      </c>
      <c r="D13" s="208">
        <f t="shared" si="0"/>
        <v>12</v>
      </c>
      <c r="E13" s="208"/>
      <c r="F13" s="208"/>
      <c r="G13" s="208">
        <f t="shared" si="1"/>
        <v>0</v>
      </c>
      <c r="H13" s="207">
        <v>14</v>
      </c>
      <c r="I13" s="207">
        <v>16</v>
      </c>
      <c r="J13" s="208">
        <f t="shared" si="2"/>
        <v>30</v>
      </c>
      <c r="K13" s="207">
        <v>305</v>
      </c>
      <c r="L13" s="207">
        <v>124</v>
      </c>
      <c r="M13" s="208">
        <f t="shared" si="3"/>
        <v>429</v>
      </c>
      <c r="N13" s="207">
        <v>1</v>
      </c>
      <c r="O13" s="207">
        <v>1</v>
      </c>
      <c r="P13" s="208">
        <f t="shared" si="4"/>
        <v>2</v>
      </c>
      <c r="Q13" s="207">
        <v>0</v>
      </c>
      <c r="R13" s="207">
        <v>11</v>
      </c>
      <c r="S13" s="208">
        <f t="shared" si="5"/>
        <v>11</v>
      </c>
      <c r="T13" s="207">
        <v>72</v>
      </c>
      <c r="U13" s="207">
        <v>28</v>
      </c>
      <c r="V13" s="208">
        <f t="shared" si="6"/>
        <v>100</v>
      </c>
      <c r="W13" s="207">
        <v>0</v>
      </c>
      <c r="X13" s="207">
        <v>0</v>
      </c>
      <c r="Y13" s="208">
        <f t="shared" si="7"/>
        <v>0</v>
      </c>
      <c r="Z13" s="210">
        <v>402</v>
      </c>
      <c r="AA13" s="211">
        <v>182</v>
      </c>
      <c r="AB13" s="210">
        <v>584</v>
      </c>
    </row>
    <row r="14" spans="1:28" ht="23.25" customHeight="1">
      <c r="A14" s="206" t="s">
        <v>26</v>
      </c>
      <c r="B14" s="207">
        <v>4</v>
      </c>
      <c r="C14" s="207">
        <v>1</v>
      </c>
      <c r="D14" s="208">
        <f t="shared" si="0"/>
        <v>5</v>
      </c>
      <c r="E14" s="208"/>
      <c r="F14" s="208"/>
      <c r="G14" s="208">
        <f t="shared" si="1"/>
        <v>0</v>
      </c>
      <c r="H14" s="207">
        <v>40</v>
      </c>
      <c r="I14" s="207">
        <v>8</v>
      </c>
      <c r="J14" s="208">
        <f t="shared" si="2"/>
        <v>48</v>
      </c>
      <c r="K14" s="207">
        <v>44</v>
      </c>
      <c r="L14" s="207">
        <v>19</v>
      </c>
      <c r="M14" s="208">
        <f t="shared" si="3"/>
        <v>63</v>
      </c>
      <c r="N14" s="208"/>
      <c r="O14" s="208"/>
      <c r="P14" s="208">
        <f t="shared" si="4"/>
        <v>0</v>
      </c>
      <c r="Q14" s="207">
        <v>2</v>
      </c>
      <c r="R14" s="207">
        <v>1</v>
      </c>
      <c r="S14" s="208">
        <f t="shared" si="5"/>
        <v>3</v>
      </c>
      <c r="T14" s="207">
        <v>1</v>
      </c>
      <c r="U14" s="207">
        <v>0</v>
      </c>
      <c r="V14" s="208">
        <f t="shared" si="6"/>
        <v>1</v>
      </c>
      <c r="W14" s="207">
        <v>9</v>
      </c>
      <c r="X14" s="207">
        <v>2</v>
      </c>
      <c r="Y14" s="208">
        <f t="shared" si="7"/>
        <v>11</v>
      </c>
      <c r="Z14" s="210">
        <v>100</v>
      </c>
      <c r="AA14" s="211">
        <v>31</v>
      </c>
      <c r="AB14" s="210">
        <v>131</v>
      </c>
    </row>
    <row r="15" spans="1:28" ht="23.25" customHeight="1">
      <c r="A15" s="206" t="s">
        <v>27</v>
      </c>
      <c r="B15" s="207">
        <v>2</v>
      </c>
      <c r="C15" s="207">
        <v>0</v>
      </c>
      <c r="D15" s="208">
        <f t="shared" si="0"/>
        <v>2</v>
      </c>
      <c r="E15" s="208"/>
      <c r="F15" s="208"/>
      <c r="G15" s="208">
        <f t="shared" si="1"/>
        <v>0</v>
      </c>
      <c r="H15" s="207">
        <v>11</v>
      </c>
      <c r="I15" s="207">
        <v>0</v>
      </c>
      <c r="J15" s="208">
        <f t="shared" si="2"/>
        <v>11</v>
      </c>
      <c r="K15" s="207">
        <v>17</v>
      </c>
      <c r="L15" s="207">
        <v>8</v>
      </c>
      <c r="M15" s="208">
        <f t="shared" si="3"/>
        <v>25</v>
      </c>
      <c r="N15" s="208"/>
      <c r="O15" s="208"/>
      <c r="P15" s="208">
        <f t="shared" si="4"/>
        <v>0</v>
      </c>
      <c r="Q15" s="207">
        <v>0</v>
      </c>
      <c r="R15" s="207">
        <v>0</v>
      </c>
      <c r="S15" s="208">
        <f t="shared" si="5"/>
        <v>0</v>
      </c>
      <c r="T15" s="207">
        <v>0</v>
      </c>
      <c r="U15" s="207">
        <v>0</v>
      </c>
      <c r="V15" s="208">
        <f t="shared" si="6"/>
        <v>0</v>
      </c>
      <c r="W15" s="208"/>
      <c r="X15" s="208"/>
      <c r="Y15" s="208">
        <f t="shared" si="7"/>
        <v>0</v>
      </c>
      <c r="Z15" s="210">
        <v>30</v>
      </c>
      <c r="AA15" s="211">
        <v>8</v>
      </c>
      <c r="AB15" s="210">
        <v>38</v>
      </c>
    </row>
    <row r="16" spans="1:28" ht="23.25" customHeight="1">
      <c r="A16" s="206" t="s">
        <v>57</v>
      </c>
      <c r="B16" s="208"/>
      <c r="C16" s="208"/>
      <c r="D16" s="208">
        <f t="shared" si="0"/>
        <v>0</v>
      </c>
      <c r="E16" s="208"/>
      <c r="F16" s="208"/>
      <c r="G16" s="208">
        <f t="shared" si="1"/>
        <v>0</v>
      </c>
      <c r="H16" s="207">
        <v>2</v>
      </c>
      <c r="I16" s="207">
        <v>0</v>
      </c>
      <c r="J16" s="208">
        <f t="shared" si="2"/>
        <v>2</v>
      </c>
      <c r="K16" s="207">
        <v>1</v>
      </c>
      <c r="L16" s="207">
        <v>0</v>
      </c>
      <c r="M16" s="208">
        <f t="shared" si="3"/>
        <v>1</v>
      </c>
      <c r="N16" s="208"/>
      <c r="O16" s="208"/>
      <c r="P16" s="208">
        <f t="shared" si="4"/>
        <v>0</v>
      </c>
      <c r="Q16" s="208"/>
      <c r="R16" s="208"/>
      <c r="S16" s="208">
        <f t="shared" si="5"/>
        <v>0</v>
      </c>
      <c r="T16" s="208"/>
      <c r="U16" s="208"/>
      <c r="V16" s="208">
        <f t="shared" si="6"/>
        <v>0</v>
      </c>
      <c r="W16" s="208"/>
      <c r="X16" s="208"/>
      <c r="Y16" s="208">
        <f t="shared" si="7"/>
        <v>0</v>
      </c>
      <c r="Z16" s="210">
        <v>3</v>
      </c>
      <c r="AA16" s="211">
        <v>0</v>
      </c>
      <c r="AB16" s="210">
        <v>3</v>
      </c>
    </row>
    <row r="17" spans="1:28" ht="23.25" customHeight="1">
      <c r="A17" s="206" t="s">
        <v>29</v>
      </c>
      <c r="B17" s="208"/>
      <c r="C17" s="208"/>
      <c r="D17" s="208">
        <f t="shared" si="0"/>
        <v>0</v>
      </c>
      <c r="E17" s="208"/>
      <c r="F17" s="208"/>
      <c r="G17" s="208">
        <f t="shared" si="1"/>
        <v>0</v>
      </c>
      <c r="H17" s="207">
        <v>5</v>
      </c>
      <c r="I17" s="207">
        <v>0</v>
      </c>
      <c r="J17" s="208">
        <f t="shared" si="2"/>
        <v>5</v>
      </c>
      <c r="K17" s="207">
        <v>15</v>
      </c>
      <c r="L17" s="207">
        <v>7</v>
      </c>
      <c r="M17" s="208">
        <f t="shared" si="3"/>
        <v>22</v>
      </c>
      <c r="N17" s="208"/>
      <c r="O17" s="208"/>
      <c r="P17" s="208">
        <f t="shared" si="4"/>
        <v>0</v>
      </c>
      <c r="Q17" s="208"/>
      <c r="R17" s="208"/>
      <c r="S17" s="208">
        <f t="shared" si="5"/>
        <v>0</v>
      </c>
      <c r="T17" s="208"/>
      <c r="U17" s="208"/>
      <c r="V17" s="208">
        <f t="shared" si="6"/>
        <v>0</v>
      </c>
      <c r="W17" s="208"/>
      <c r="X17" s="208"/>
      <c r="Y17" s="208">
        <f t="shared" si="7"/>
        <v>0</v>
      </c>
      <c r="Z17" s="210">
        <v>20</v>
      </c>
      <c r="AA17" s="211">
        <v>7</v>
      </c>
      <c r="AB17" s="210">
        <v>27</v>
      </c>
    </row>
    <row r="18" spans="1:28" ht="23.25" customHeight="1">
      <c r="A18" s="206" t="s">
        <v>30</v>
      </c>
      <c r="B18" s="207">
        <v>110</v>
      </c>
      <c r="C18" s="207">
        <v>59</v>
      </c>
      <c r="D18" s="208">
        <f t="shared" si="0"/>
        <v>169</v>
      </c>
      <c r="E18" s="207">
        <v>2</v>
      </c>
      <c r="F18" s="207">
        <v>2</v>
      </c>
      <c r="G18" s="208">
        <f t="shared" si="1"/>
        <v>4</v>
      </c>
      <c r="H18" s="207">
        <v>651</v>
      </c>
      <c r="I18" s="207">
        <v>362</v>
      </c>
      <c r="J18" s="208">
        <f t="shared" si="2"/>
        <v>1013</v>
      </c>
      <c r="K18" s="209">
        <v>4408</v>
      </c>
      <c r="L18" s="209">
        <v>4198</v>
      </c>
      <c r="M18" s="208">
        <f t="shared" si="3"/>
        <v>8606</v>
      </c>
      <c r="N18" s="207">
        <v>1</v>
      </c>
      <c r="O18" s="207">
        <v>58</v>
      </c>
      <c r="P18" s="208">
        <f t="shared" si="4"/>
        <v>59</v>
      </c>
      <c r="Q18" s="207">
        <v>21</v>
      </c>
      <c r="R18" s="207">
        <v>167</v>
      </c>
      <c r="S18" s="208">
        <f t="shared" si="5"/>
        <v>188</v>
      </c>
      <c r="T18" s="207">
        <v>16</v>
      </c>
      <c r="U18" s="207">
        <v>43</v>
      </c>
      <c r="V18" s="208">
        <f t="shared" si="6"/>
        <v>59</v>
      </c>
      <c r="W18" s="207">
        <v>4</v>
      </c>
      <c r="X18" s="207">
        <v>1</v>
      </c>
      <c r="Y18" s="208">
        <f t="shared" si="7"/>
        <v>5</v>
      </c>
      <c r="Z18" s="210">
        <v>5213</v>
      </c>
      <c r="AA18" s="211">
        <v>4890</v>
      </c>
      <c r="AB18" s="210">
        <v>10103</v>
      </c>
    </row>
    <row r="19" spans="1:28" ht="23.25" customHeight="1">
      <c r="A19" s="206" t="s">
        <v>31</v>
      </c>
      <c r="B19" s="207">
        <v>23</v>
      </c>
      <c r="C19" s="207">
        <v>18</v>
      </c>
      <c r="D19" s="208">
        <f t="shared" si="0"/>
        <v>41</v>
      </c>
      <c r="E19" s="207">
        <v>3</v>
      </c>
      <c r="F19" s="207">
        <v>0</v>
      </c>
      <c r="G19" s="208">
        <f t="shared" si="1"/>
        <v>3</v>
      </c>
      <c r="H19" s="207">
        <v>55</v>
      </c>
      <c r="I19" s="207">
        <v>22</v>
      </c>
      <c r="J19" s="208">
        <f t="shared" si="2"/>
        <v>77</v>
      </c>
      <c r="K19" s="207">
        <v>55</v>
      </c>
      <c r="L19" s="207">
        <v>14</v>
      </c>
      <c r="M19" s="208">
        <f t="shared" si="3"/>
        <v>69</v>
      </c>
      <c r="N19" s="208"/>
      <c r="O19" s="208"/>
      <c r="P19" s="208">
        <f t="shared" si="4"/>
        <v>0</v>
      </c>
      <c r="Q19" s="207">
        <v>0</v>
      </c>
      <c r="R19" s="207">
        <v>0</v>
      </c>
      <c r="S19" s="208">
        <f t="shared" si="5"/>
        <v>0</v>
      </c>
      <c r="T19" s="207">
        <v>0</v>
      </c>
      <c r="U19" s="207">
        <v>0</v>
      </c>
      <c r="V19" s="208">
        <f t="shared" si="6"/>
        <v>0</v>
      </c>
      <c r="W19" s="208"/>
      <c r="X19" s="208"/>
      <c r="Y19" s="208">
        <f t="shared" si="7"/>
        <v>0</v>
      </c>
      <c r="Z19" s="210">
        <v>136</v>
      </c>
      <c r="AA19" s="211">
        <v>54</v>
      </c>
      <c r="AB19" s="210">
        <v>190</v>
      </c>
    </row>
    <row r="20" spans="1:28" ht="23.25" customHeight="1">
      <c r="A20" s="206" t="s">
        <v>33</v>
      </c>
      <c r="B20" s="207">
        <v>0</v>
      </c>
      <c r="C20" s="207">
        <v>0</v>
      </c>
      <c r="D20" s="208">
        <f t="shared" si="0"/>
        <v>0</v>
      </c>
      <c r="E20" s="208"/>
      <c r="F20" s="208"/>
      <c r="G20" s="208">
        <f t="shared" si="1"/>
        <v>0</v>
      </c>
      <c r="H20" s="207">
        <v>35</v>
      </c>
      <c r="I20" s="207">
        <v>17</v>
      </c>
      <c r="J20" s="208">
        <f t="shared" si="2"/>
        <v>52</v>
      </c>
      <c r="K20" s="207">
        <v>105</v>
      </c>
      <c r="L20" s="207">
        <v>45</v>
      </c>
      <c r="M20" s="208">
        <f t="shared" si="3"/>
        <v>150</v>
      </c>
      <c r="N20" s="208"/>
      <c r="O20" s="208"/>
      <c r="P20" s="208">
        <f t="shared" si="4"/>
        <v>0</v>
      </c>
      <c r="Q20" s="207">
        <v>1</v>
      </c>
      <c r="R20" s="207">
        <v>0</v>
      </c>
      <c r="S20" s="208">
        <f t="shared" si="5"/>
        <v>1</v>
      </c>
      <c r="T20" s="207">
        <v>0</v>
      </c>
      <c r="U20" s="207">
        <v>0</v>
      </c>
      <c r="V20" s="208">
        <f t="shared" si="6"/>
        <v>0</v>
      </c>
      <c r="W20" s="208"/>
      <c r="X20" s="208"/>
      <c r="Y20" s="208">
        <f t="shared" si="7"/>
        <v>0</v>
      </c>
      <c r="Z20" s="210">
        <v>141</v>
      </c>
      <c r="AA20" s="211">
        <v>62</v>
      </c>
      <c r="AB20" s="210">
        <v>203</v>
      </c>
    </row>
    <row r="21" spans="1:28" ht="23.25" customHeight="1">
      <c r="A21" s="206" t="s">
        <v>34</v>
      </c>
      <c r="B21" s="207">
        <v>54</v>
      </c>
      <c r="C21" s="207">
        <v>24</v>
      </c>
      <c r="D21" s="208">
        <f t="shared" si="0"/>
        <v>78</v>
      </c>
      <c r="E21" s="207">
        <v>1</v>
      </c>
      <c r="F21" s="207">
        <v>0</v>
      </c>
      <c r="G21" s="208">
        <f t="shared" si="1"/>
        <v>1</v>
      </c>
      <c r="H21" s="207">
        <v>981</v>
      </c>
      <c r="I21" s="207">
        <v>421</v>
      </c>
      <c r="J21" s="208">
        <f t="shared" si="2"/>
        <v>1402</v>
      </c>
      <c r="K21" s="209">
        <v>1835</v>
      </c>
      <c r="L21" s="207">
        <v>966</v>
      </c>
      <c r="M21" s="208">
        <f t="shared" si="3"/>
        <v>2801</v>
      </c>
      <c r="N21" s="207">
        <v>4</v>
      </c>
      <c r="O21" s="207">
        <v>0</v>
      </c>
      <c r="P21" s="208">
        <f t="shared" si="4"/>
        <v>4</v>
      </c>
      <c r="Q21" s="207">
        <v>49</v>
      </c>
      <c r="R21" s="207">
        <v>7</v>
      </c>
      <c r="S21" s="208">
        <f t="shared" si="5"/>
        <v>56</v>
      </c>
      <c r="T21" s="207">
        <v>5</v>
      </c>
      <c r="U21" s="207">
        <v>15</v>
      </c>
      <c r="V21" s="208">
        <f t="shared" si="6"/>
        <v>20</v>
      </c>
      <c r="W21" s="207">
        <v>6</v>
      </c>
      <c r="X21" s="207">
        <v>1</v>
      </c>
      <c r="Y21" s="208">
        <f t="shared" si="7"/>
        <v>7</v>
      </c>
      <c r="Z21" s="210">
        <v>2935</v>
      </c>
      <c r="AA21" s="211">
        <v>1434</v>
      </c>
      <c r="AB21" s="210">
        <v>4369</v>
      </c>
    </row>
    <row r="22" spans="1:28" ht="23.25" customHeight="1">
      <c r="A22" s="206" t="s">
        <v>36</v>
      </c>
      <c r="B22" s="207">
        <v>1</v>
      </c>
      <c r="C22" s="207">
        <v>1</v>
      </c>
      <c r="D22" s="208">
        <f t="shared" si="0"/>
        <v>2</v>
      </c>
      <c r="E22" s="208"/>
      <c r="F22" s="208"/>
      <c r="G22" s="208">
        <f t="shared" si="1"/>
        <v>0</v>
      </c>
      <c r="H22" s="207">
        <v>1</v>
      </c>
      <c r="I22" s="207">
        <v>1</v>
      </c>
      <c r="J22" s="208">
        <f t="shared" si="2"/>
        <v>2</v>
      </c>
      <c r="K22" s="207">
        <v>67</v>
      </c>
      <c r="L22" s="207">
        <v>44</v>
      </c>
      <c r="M22" s="208">
        <f t="shared" si="3"/>
        <v>111</v>
      </c>
      <c r="N22" s="208"/>
      <c r="O22" s="208"/>
      <c r="P22" s="208">
        <f t="shared" si="4"/>
        <v>0</v>
      </c>
      <c r="Q22" s="208"/>
      <c r="R22" s="208"/>
      <c r="S22" s="208">
        <f t="shared" si="5"/>
        <v>0</v>
      </c>
      <c r="T22" s="208"/>
      <c r="U22" s="208"/>
      <c r="V22" s="208">
        <f t="shared" si="6"/>
        <v>0</v>
      </c>
      <c r="W22" s="208"/>
      <c r="X22" s="208"/>
      <c r="Y22" s="208">
        <f t="shared" si="7"/>
        <v>0</v>
      </c>
      <c r="Z22" s="210">
        <v>69</v>
      </c>
      <c r="AA22" s="211">
        <v>46</v>
      </c>
      <c r="AB22" s="210">
        <v>115</v>
      </c>
    </row>
    <row r="23" spans="1:28" ht="23.25" customHeight="1">
      <c r="A23" s="206" t="s">
        <v>38</v>
      </c>
      <c r="B23" s="207">
        <v>0</v>
      </c>
      <c r="C23" s="207">
        <v>0</v>
      </c>
      <c r="D23" s="208">
        <f t="shared" si="0"/>
        <v>0</v>
      </c>
      <c r="E23" s="208"/>
      <c r="F23" s="208"/>
      <c r="G23" s="208">
        <f t="shared" si="1"/>
        <v>0</v>
      </c>
      <c r="H23" s="208"/>
      <c r="I23" s="208"/>
      <c r="J23" s="208">
        <f t="shared" si="2"/>
        <v>0</v>
      </c>
      <c r="K23" s="207">
        <v>0</v>
      </c>
      <c r="L23" s="207">
        <v>1</v>
      </c>
      <c r="M23" s="208">
        <f t="shared" si="3"/>
        <v>1</v>
      </c>
      <c r="N23" s="208"/>
      <c r="O23" s="208"/>
      <c r="P23" s="208">
        <f t="shared" si="4"/>
        <v>0</v>
      </c>
      <c r="Q23" s="208"/>
      <c r="R23" s="208"/>
      <c r="S23" s="208">
        <f t="shared" si="5"/>
        <v>0</v>
      </c>
      <c r="T23" s="208"/>
      <c r="U23" s="208"/>
      <c r="V23" s="208">
        <f t="shared" si="6"/>
        <v>0</v>
      </c>
      <c r="W23" s="208"/>
      <c r="X23" s="208"/>
      <c r="Y23" s="208">
        <f t="shared" si="7"/>
        <v>0</v>
      </c>
      <c r="Z23" s="210">
        <v>0</v>
      </c>
      <c r="AA23" s="211">
        <v>1</v>
      </c>
      <c r="AB23" s="210">
        <v>1</v>
      </c>
    </row>
    <row r="24" spans="1:28" ht="23.25" customHeight="1">
      <c r="A24" s="206" t="s">
        <v>39</v>
      </c>
      <c r="B24" s="207">
        <v>0</v>
      </c>
      <c r="C24" s="207">
        <v>0</v>
      </c>
      <c r="D24" s="208">
        <f t="shared" si="0"/>
        <v>0</v>
      </c>
      <c r="E24" s="208"/>
      <c r="F24" s="208"/>
      <c r="G24" s="208">
        <f t="shared" si="1"/>
        <v>0</v>
      </c>
      <c r="H24" s="207">
        <v>6</v>
      </c>
      <c r="I24" s="207">
        <v>1</v>
      </c>
      <c r="J24" s="208">
        <f t="shared" si="2"/>
        <v>7</v>
      </c>
      <c r="K24" s="207">
        <v>53</v>
      </c>
      <c r="L24" s="207">
        <v>22</v>
      </c>
      <c r="M24" s="208">
        <f t="shared" si="3"/>
        <v>75</v>
      </c>
      <c r="N24" s="208"/>
      <c r="O24" s="208"/>
      <c r="P24" s="208">
        <f t="shared" si="4"/>
        <v>0</v>
      </c>
      <c r="Q24" s="207">
        <v>0</v>
      </c>
      <c r="R24" s="207">
        <v>0</v>
      </c>
      <c r="S24" s="208">
        <f t="shared" si="5"/>
        <v>0</v>
      </c>
      <c r="T24" s="207">
        <v>0</v>
      </c>
      <c r="U24" s="207">
        <v>0</v>
      </c>
      <c r="V24" s="208">
        <f t="shared" si="6"/>
        <v>0</v>
      </c>
      <c r="W24" s="207">
        <v>0</v>
      </c>
      <c r="X24" s="207">
        <v>0</v>
      </c>
      <c r="Y24" s="208">
        <f t="shared" si="7"/>
        <v>0</v>
      </c>
      <c r="Z24" s="210">
        <v>59</v>
      </c>
      <c r="AA24" s="211">
        <v>23</v>
      </c>
      <c r="AB24" s="210">
        <v>82</v>
      </c>
    </row>
    <row r="25" spans="1:28" ht="23.25" customHeight="1">
      <c r="A25" s="206" t="s">
        <v>40</v>
      </c>
      <c r="B25" s="207">
        <v>6</v>
      </c>
      <c r="C25" s="207">
        <v>5</v>
      </c>
      <c r="D25" s="208">
        <f t="shared" si="0"/>
        <v>11</v>
      </c>
      <c r="E25" s="208"/>
      <c r="F25" s="208"/>
      <c r="G25" s="208">
        <f t="shared" si="1"/>
        <v>0</v>
      </c>
      <c r="H25" s="207">
        <v>9</v>
      </c>
      <c r="I25" s="207">
        <v>6</v>
      </c>
      <c r="J25" s="208">
        <f t="shared" si="2"/>
        <v>15</v>
      </c>
      <c r="K25" s="207">
        <v>45</v>
      </c>
      <c r="L25" s="207">
        <v>61</v>
      </c>
      <c r="M25" s="208">
        <f t="shared" si="3"/>
        <v>106</v>
      </c>
      <c r="N25" s="208"/>
      <c r="O25" s="208"/>
      <c r="P25" s="208">
        <f t="shared" si="4"/>
        <v>0</v>
      </c>
      <c r="Q25" s="207">
        <v>0</v>
      </c>
      <c r="R25" s="207">
        <v>0</v>
      </c>
      <c r="S25" s="208">
        <f t="shared" si="5"/>
        <v>0</v>
      </c>
      <c r="T25" s="207">
        <v>0</v>
      </c>
      <c r="U25" s="207">
        <v>0</v>
      </c>
      <c r="V25" s="208">
        <f t="shared" si="6"/>
        <v>0</v>
      </c>
      <c r="W25" s="207">
        <v>0</v>
      </c>
      <c r="X25" s="207">
        <v>1</v>
      </c>
      <c r="Y25" s="208">
        <f t="shared" si="7"/>
        <v>1</v>
      </c>
      <c r="Z25" s="210">
        <v>60</v>
      </c>
      <c r="AA25" s="211">
        <v>73</v>
      </c>
      <c r="AB25" s="210">
        <v>133</v>
      </c>
    </row>
    <row r="26" spans="1:28" ht="23.25" customHeight="1">
      <c r="A26" s="206" t="s">
        <v>41</v>
      </c>
      <c r="B26" s="207">
        <v>6</v>
      </c>
      <c r="C26" s="207">
        <v>2</v>
      </c>
      <c r="D26" s="208">
        <f t="shared" si="0"/>
        <v>8</v>
      </c>
      <c r="E26" s="208"/>
      <c r="F26" s="208"/>
      <c r="G26" s="208">
        <f t="shared" si="1"/>
        <v>0</v>
      </c>
      <c r="H26" s="207">
        <v>34</v>
      </c>
      <c r="I26" s="207">
        <v>9</v>
      </c>
      <c r="J26" s="208">
        <f t="shared" si="2"/>
        <v>43</v>
      </c>
      <c r="K26" s="207">
        <v>98</v>
      </c>
      <c r="L26" s="207">
        <v>78</v>
      </c>
      <c r="M26" s="208">
        <f t="shared" si="3"/>
        <v>176</v>
      </c>
      <c r="N26" s="207">
        <v>1</v>
      </c>
      <c r="O26" s="207">
        <v>0</v>
      </c>
      <c r="P26" s="208">
        <f t="shared" si="4"/>
        <v>1</v>
      </c>
      <c r="Q26" s="207">
        <v>3</v>
      </c>
      <c r="R26" s="207">
        <v>1</v>
      </c>
      <c r="S26" s="208">
        <f t="shared" si="5"/>
        <v>4</v>
      </c>
      <c r="T26" s="208"/>
      <c r="U26" s="208"/>
      <c r="V26" s="208">
        <f t="shared" si="6"/>
        <v>0</v>
      </c>
      <c r="W26" s="207">
        <v>3</v>
      </c>
      <c r="X26" s="207">
        <v>0</v>
      </c>
      <c r="Y26" s="208">
        <f t="shared" si="7"/>
        <v>3</v>
      </c>
      <c r="Z26" s="210">
        <v>145</v>
      </c>
      <c r="AA26" s="211">
        <v>90</v>
      </c>
      <c r="AB26" s="210">
        <v>235</v>
      </c>
    </row>
    <row r="27" spans="1:28" ht="23.25" customHeight="1">
      <c r="A27" s="206" t="s">
        <v>42</v>
      </c>
      <c r="B27" s="207">
        <v>0</v>
      </c>
      <c r="C27" s="207">
        <v>0</v>
      </c>
      <c r="D27" s="208">
        <f t="shared" si="0"/>
        <v>0</v>
      </c>
      <c r="E27" s="208"/>
      <c r="F27" s="208"/>
      <c r="G27" s="208">
        <f t="shared" si="1"/>
        <v>0</v>
      </c>
      <c r="H27" s="207">
        <v>2</v>
      </c>
      <c r="I27" s="207">
        <v>3</v>
      </c>
      <c r="J27" s="208">
        <f t="shared" si="2"/>
        <v>5</v>
      </c>
      <c r="K27" s="207">
        <v>68</v>
      </c>
      <c r="L27" s="207">
        <v>15</v>
      </c>
      <c r="M27" s="208">
        <f t="shared" si="3"/>
        <v>83</v>
      </c>
      <c r="N27" s="207">
        <v>3</v>
      </c>
      <c r="O27" s="207">
        <v>1</v>
      </c>
      <c r="P27" s="208">
        <f t="shared" si="4"/>
        <v>4</v>
      </c>
      <c r="Q27" s="207">
        <v>0</v>
      </c>
      <c r="R27" s="207">
        <v>0</v>
      </c>
      <c r="S27" s="208">
        <f t="shared" si="5"/>
        <v>0</v>
      </c>
      <c r="T27" s="207">
        <v>0</v>
      </c>
      <c r="U27" s="207">
        <v>0</v>
      </c>
      <c r="V27" s="208">
        <f t="shared" si="6"/>
        <v>0</v>
      </c>
      <c r="W27" s="208"/>
      <c r="X27" s="208"/>
      <c r="Y27" s="208">
        <f t="shared" si="7"/>
        <v>0</v>
      </c>
      <c r="Z27" s="210">
        <v>73</v>
      </c>
      <c r="AA27" s="211">
        <v>19</v>
      </c>
      <c r="AB27" s="210">
        <v>92</v>
      </c>
    </row>
    <row r="28" spans="1:28" ht="23.25" customHeight="1">
      <c r="A28" s="206" t="s">
        <v>43</v>
      </c>
      <c r="B28" s="208"/>
      <c r="C28" s="208"/>
      <c r="D28" s="208">
        <f t="shared" si="0"/>
        <v>0</v>
      </c>
      <c r="E28" s="208"/>
      <c r="F28" s="208"/>
      <c r="G28" s="208">
        <f t="shared" si="1"/>
        <v>0</v>
      </c>
      <c r="H28" s="207">
        <v>4</v>
      </c>
      <c r="I28" s="207">
        <v>1</v>
      </c>
      <c r="J28" s="208">
        <f t="shared" si="2"/>
        <v>5</v>
      </c>
      <c r="K28" s="207">
        <v>5</v>
      </c>
      <c r="L28" s="207">
        <v>8</v>
      </c>
      <c r="M28" s="208">
        <f t="shared" si="3"/>
        <v>13</v>
      </c>
      <c r="N28" s="208"/>
      <c r="O28" s="208"/>
      <c r="P28" s="208">
        <f t="shared" si="4"/>
        <v>0</v>
      </c>
      <c r="Q28" s="208"/>
      <c r="R28" s="208"/>
      <c r="S28" s="208">
        <f t="shared" si="5"/>
        <v>0</v>
      </c>
      <c r="T28" s="208"/>
      <c r="U28" s="208"/>
      <c r="V28" s="208">
        <f t="shared" si="6"/>
        <v>0</v>
      </c>
      <c r="W28" s="207">
        <v>3</v>
      </c>
      <c r="X28" s="207">
        <v>10</v>
      </c>
      <c r="Y28" s="208">
        <f t="shared" si="7"/>
        <v>13</v>
      </c>
      <c r="Z28" s="210">
        <v>12</v>
      </c>
      <c r="AA28" s="211">
        <v>19</v>
      </c>
      <c r="AB28" s="210">
        <v>31</v>
      </c>
    </row>
    <row r="29" spans="1:28" ht="23.25" customHeight="1">
      <c r="A29" s="206" t="s">
        <v>44</v>
      </c>
      <c r="B29" s="207">
        <v>6</v>
      </c>
      <c r="C29" s="207">
        <v>3</v>
      </c>
      <c r="D29" s="208">
        <f t="shared" si="0"/>
        <v>9</v>
      </c>
      <c r="E29" s="207">
        <v>0</v>
      </c>
      <c r="F29" s="207">
        <v>1</v>
      </c>
      <c r="G29" s="208">
        <f t="shared" si="1"/>
        <v>1</v>
      </c>
      <c r="H29" s="207">
        <v>345</v>
      </c>
      <c r="I29" s="207">
        <v>143</v>
      </c>
      <c r="J29" s="208">
        <f t="shared" si="2"/>
        <v>488</v>
      </c>
      <c r="K29" s="207">
        <v>948</v>
      </c>
      <c r="L29" s="207">
        <v>740</v>
      </c>
      <c r="M29" s="208">
        <f t="shared" si="3"/>
        <v>1688</v>
      </c>
      <c r="N29" s="208"/>
      <c r="O29" s="208"/>
      <c r="P29" s="208">
        <f t="shared" si="4"/>
        <v>0</v>
      </c>
      <c r="Q29" s="207">
        <v>19</v>
      </c>
      <c r="R29" s="207">
        <v>71</v>
      </c>
      <c r="S29" s="208">
        <f t="shared" si="5"/>
        <v>90</v>
      </c>
      <c r="T29" s="207">
        <v>10</v>
      </c>
      <c r="U29" s="207">
        <v>10</v>
      </c>
      <c r="V29" s="208">
        <f t="shared" si="6"/>
        <v>20</v>
      </c>
      <c r="W29" s="207">
        <v>57</v>
      </c>
      <c r="X29" s="207">
        <v>30</v>
      </c>
      <c r="Y29" s="208">
        <f t="shared" si="7"/>
        <v>87</v>
      </c>
      <c r="Z29" s="210">
        <v>1385</v>
      </c>
      <c r="AA29" s="211">
        <v>998</v>
      </c>
      <c r="AB29" s="210">
        <v>2383</v>
      </c>
    </row>
    <row r="30" spans="1:28" ht="23.25" customHeight="1">
      <c r="A30" s="206" t="s">
        <v>45</v>
      </c>
      <c r="B30" s="208"/>
      <c r="C30" s="208"/>
      <c r="D30" s="208">
        <f t="shared" si="0"/>
        <v>0</v>
      </c>
      <c r="E30" s="208"/>
      <c r="F30" s="208"/>
      <c r="G30" s="208">
        <f t="shared" si="1"/>
        <v>0</v>
      </c>
      <c r="H30" s="208"/>
      <c r="I30" s="208"/>
      <c r="J30" s="208">
        <f t="shared" si="2"/>
        <v>0</v>
      </c>
      <c r="K30" s="207">
        <v>0</v>
      </c>
      <c r="L30" s="207">
        <v>1</v>
      </c>
      <c r="M30" s="208">
        <f t="shared" si="3"/>
        <v>1</v>
      </c>
      <c r="N30" s="208"/>
      <c r="O30" s="208"/>
      <c r="P30" s="208">
        <f t="shared" si="4"/>
        <v>0</v>
      </c>
      <c r="Q30" s="208"/>
      <c r="R30" s="208"/>
      <c r="S30" s="208">
        <f t="shared" si="5"/>
        <v>0</v>
      </c>
      <c r="T30" s="208"/>
      <c r="U30" s="208"/>
      <c r="V30" s="208">
        <f t="shared" si="6"/>
        <v>0</v>
      </c>
      <c r="W30" s="208"/>
      <c r="X30" s="208"/>
      <c r="Y30" s="208">
        <f t="shared" si="7"/>
        <v>0</v>
      </c>
      <c r="Z30" s="210">
        <v>0</v>
      </c>
      <c r="AA30" s="211">
        <v>1</v>
      </c>
      <c r="AB30" s="210">
        <v>1</v>
      </c>
    </row>
    <row r="31" spans="1:28" ht="23.25" customHeight="1">
      <c r="A31" s="206" t="s">
        <v>47</v>
      </c>
      <c r="B31" s="207">
        <v>19</v>
      </c>
      <c r="C31" s="207">
        <v>3</v>
      </c>
      <c r="D31" s="208">
        <f t="shared" si="0"/>
        <v>22</v>
      </c>
      <c r="E31" s="208"/>
      <c r="F31" s="208"/>
      <c r="G31" s="208">
        <f t="shared" si="1"/>
        <v>0</v>
      </c>
      <c r="H31" s="207">
        <v>308</v>
      </c>
      <c r="I31" s="207">
        <v>66</v>
      </c>
      <c r="J31" s="208">
        <f t="shared" si="2"/>
        <v>374</v>
      </c>
      <c r="K31" s="207">
        <v>419</v>
      </c>
      <c r="L31" s="207">
        <v>118</v>
      </c>
      <c r="M31" s="208">
        <f t="shared" si="3"/>
        <v>537</v>
      </c>
      <c r="N31" s="207">
        <v>8</v>
      </c>
      <c r="O31" s="207">
        <v>9</v>
      </c>
      <c r="P31" s="208">
        <f t="shared" si="4"/>
        <v>17</v>
      </c>
      <c r="Q31" s="207">
        <v>33</v>
      </c>
      <c r="R31" s="207">
        <v>22</v>
      </c>
      <c r="S31" s="208">
        <f t="shared" si="5"/>
        <v>55</v>
      </c>
      <c r="T31" s="207">
        <v>7</v>
      </c>
      <c r="U31" s="207">
        <v>4</v>
      </c>
      <c r="V31" s="208">
        <f t="shared" si="6"/>
        <v>11</v>
      </c>
      <c r="W31" s="207">
        <v>0</v>
      </c>
      <c r="X31" s="207">
        <v>0</v>
      </c>
      <c r="Y31" s="208">
        <f t="shared" si="7"/>
        <v>0</v>
      </c>
      <c r="Z31" s="210">
        <v>794</v>
      </c>
      <c r="AA31" s="211">
        <v>222</v>
      </c>
      <c r="AB31" s="210">
        <v>1016</v>
      </c>
    </row>
    <row r="32" spans="1:28" ht="23.25" customHeight="1">
      <c r="A32" s="206" t="s">
        <v>58</v>
      </c>
      <c r="B32" s="208"/>
      <c r="C32" s="208"/>
      <c r="D32" s="208">
        <f t="shared" si="0"/>
        <v>0</v>
      </c>
      <c r="E32" s="208"/>
      <c r="F32" s="208"/>
      <c r="G32" s="208">
        <f t="shared" si="1"/>
        <v>0</v>
      </c>
      <c r="H32" s="207">
        <v>21</v>
      </c>
      <c r="I32" s="207">
        <v>10</v>
      </c>
      <c r="J32" s="208">
        <f t="shared" si="2"/>
        <v>31</v>
      </c>
      <c r="K32" s="207">
        <v>102</v>
      </c>
      <c r="L32" s="207">
        <v>33</v>
      </c>
      <c r="M32" s="208">
        <f t="shared" si="3"/>
        <v>135</v>
      </c>
      <c r="N32" s="208"/>
      <c r="O32" s="208"/>
      <c r="P32" s="208">
        <f t="shared" si="4"/>
        <v>0</v>
      </c>
      <c r="Q32" s="207">
        <v>1</v>
      </c>
      <c r="R32" s="207">
        <v>0</v>
      </c>
      <c r="S32" s="208">
        <f t="shared" si="5"/>
        <v>1</v>
      </c>
      <c r="T32" s="207">
        <v>0</v>
      </c>
      <c r="U32" s="207">
        <v>0</v>
      </c>
      <c r="V32" s="208">
        <f t="shared" si="6"/>
        <v>0</v>
      </c>
      <c r="W32" s="208"/>
      <c r="X32" s="208"/>
      <c r="Y32" s="208">
        <f t="shared" si="7"/>
        <v>0</v>
      </c>
      <c r="Z32" s="210">
        <v>124</v>
      </c>
      <c r="AA32" s="211">
        <v>43</v>
      </c>
      <c r="AB32" s="210">
        <v>167</v>
      </c>
    </row>
    <row r="33" spans="1:28" ht="23.25" customHeight="1">
      <c r="A33" s="206" t="s">
        <v>48</v>
      </c>
      <c r="B33" s="207">
        <v>0</v>
      </c>
      <c r="C33" s="207">
        <v>5</v>
      </c>
      <c r="D33" s="208">
        <f t="shared" si="0"/>
        <v>5</v>
      </c>
      <c r="E33" s="207">
        <v>1</v>
      </c>
      <c r="F33" s="207">
        <v>0</v>
      </c>
      <c r="G33" s="208">
        <f t="shared" si="1"/>
        <v>1</v>
      </c>
      <c r="H33" s="207">
        <v>45</v>
      </c>
      <c r="I33" s="207">
        <v>44</v>
      </c>
      <c r="J33" s="208">
        <f t="shared" si="2"/>
        <v>89</v>
      </c>
      <c r="K33" s="207">
        <v>224</v>
      </c>
      <c r="L33" s="207">
        <v>94</v>
      </c>
      <c r="M33" s="208">
        <f t="shared" si="3"/>
        <v>318</v>
      </c>
      <c r="N33" s="207">
        <v>33</v>
      </c>
      <c r="O33" s="207">
        <v>0</v>
      </c>
      <c r="P33" s="208">
        <f t="shared" si="4"/>
        <v>33</v>
      </c>
      <c r="Q33" s="207">
        <v>0</v>
      </c>
      <c r="R33" s="207">
        <v>0</v>
      </c>
      <c r="S33" s="208">
        <f t="shared" si="5"/>
        <v>0</v>
      </c>
      <c r="T33" s="207">
        <v>9</v>
      </c>
      <c r="U33" s="207">
        <v>14</v>
      </c>
      <c r="V33" s="208">
        <f t="shared" si="6"/>
        <v>23</v>
      </c>
      <c r="W33" s="207">
        <v>0</v>
      </c>
      <c r="X33" s="207">
        <v>0</v>
      </c>
      <c r="Y33" s="208">
        <f t="shared" si="7"/>
        <v>0</v>
      </c>
      <c r="Z33" s="210">
        <v>312</v>
      </c>
      <c r="AA33" s="211">
        <v>157</v>
      </c>
      <c r="AB33" s="210">
        <v>469</v>
      </c>
    </row>
    <row r="34" spans="1:28" ht="23.25" customHeight="1">
      <c r="A34" s="206" t="s">
        <v>49</v>
      </c>
      <c r="B34" s="210">
        <f t="shared" ref="B34:P34" si="8">SUM(B5:B33)</f>
        <v>583</v>
      </c>
      <c r="C34" s="210">
        <f t="shared" si="8"/>
        <v>249</v>
      </c>
      <c r="D34" s="210">
        <f t="shared" si="8"/>
        <v>832</v>
      </c>
      <c r="E34" s="210">
        <f t="shared" si="8"/>
        <v>56</v>
      </c>
      <c r="F34" s="210">
        <f t="shared" si="8"/>
        <v>51</v>
      </c>
      <c r="G34" s="210">
        <f t="shared" si="8"/>
        <v>107</v>
      </c>
      <c r="H34" s="210">
        <f t="shared" si="8"/>
        <v>3812</v>
      </c>
      <c r="I34" s="210">
        <f t="shared" si="8"/>
        <v>1646</v>
      </c>
      <c r="J34" s="210">
        <f t="shared" si="8"/>
        <v>5458</v>
      </c>
      <c r="K34" s="210">
        <f t="shared" si="8"/>
        <v>12276</v>
      </c>
      <c r="L34" s="210">
        <f t="shared" si="8"/>
        <v>7620</v>
      </c>
      <c r="M34" s="210">
        <f t="shared" si="8"/>
        <v>19896</v>
      </c>
      <c r="N34" s="210">
        <f t="shared" si="8"/>
        <v>82</v>
      </c>
      <c r="O34" s="210">
        <f t="shared" si="8"/>
        <v>77</v>
      </c>
      <c r="P34" s="210">
        <f t="shared" si="8"/>
        <v>159</v>
      </c>
      <c r="Q34" s="210">
        <f t="shared" ref="Q34:AA34" si="9">SUM(Q5:Q33)</f>
        <v>141</v>
      </c>
      <c r="R34" s="210">
        <f t="shared" si="9"/>
        <v>330</v>
      </c>
      <c r="S34" s="210">
        <f t="shared" si="9"/>
        <v>471</v>
      </c>
      <c r="T34" s="210">
        <f>SUM(T5:T33)</f>
        <v>136</v>
      </c>
      <c r="U34" s="210">
        <f>SUM(U5:U33)</f>
        <v>128</v>
      </c>
      <c r="V34" s="210">
        <f>SUM(V5:V33)</f>
        <v>264</v>
      </c>
      <c r="W34" s="210">
        <f t="shared" si="9"/>
        <v>242</v>
      </c>
      <c r="X34" s="210">
        <f t="shared" si="9"/>
        <v>102</v>
      </c>
      <c r="Y34" s="210">
        <f t="shared" si="9"/>
        <v>344</v>
      </c>
      <c r="Z34" s="210">
        <f t="shared" si="9"/>
        <v>17328</v>
      </c>
      <c r="AA34" s="210">
        <f t="shared" si="9"/>
        <v>10203</v>
      </c>
      <c r="AB34" s="210">
        <f>SUM(AB5:AB33)</f>
        <v>27531</v>
      </c>
    </row>
  </sheetData>
  <mergeCells count="13">
    <mergeCell ref="A2:A3"/>
    <mergeCell ref="B2:D2"/>
    <mergeCell ref="E2:G2"/>
    <mergeCell ref="H2:J2"/>
    <mergeCell ref="K2:M2"/>
    <mergeCell ref="B1:J1"/>
    <mergeCell ref="K1:S1"/>
    <mergeCell ref="T1:AB1"/>
    <mergeCell ref="Q2:S2"/>
    <mergeCell ref="T2:V2"/>
    <mergeCell ref="W2:Y2"/>
    <mergeCell ref="Z2:AB2"/>
    <mergeCell ref="N2:P2"/>
  </mergeCells>
  <pageMargins left="0.7" right="0.24" top="0.49" bottom="0.51" header="0.3" footer="0.3"/>
  <pageSetup paperSize="9" firstPageNumber="50" orientation="portrait" useFirstPageNumber="1" r:id="rId1"/>
  <headerFooter>
    <oddFooter>&amp;L&amp;"Arial,Italic"&amp;9AISHE 2010-11&amp;RT-&amp;P</oddFooter>
  </headerFooter>
  <colBreaks count="2" manualBreakCount="2">
    <brk id="10" max="1048575" man="1"/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D105"/>
  <sheetViews>
    <sheetView view="pageBreakPreview" zoomScaleSheetLayoutView="100" workbookViewId="0">
      <selection activeCell="A16" sqref="A16"/>
    </sheetView>
  </sheetViews>
  <sheetFormatPr defaultRowHeight="14.25"/>
  <cols>
    <col min="1" max="1" width="53.140625" style="176" customWidth="1"/>
    <col min="2" max="4" width="10.5703125" style="177" customWidth="1"/>
    <col min="5" max="5" width="12.28515625" style="177" customWidth="1"/>
    <col min="6" max="16384" width="9.140625" style="177"/>
  </cols>
  <sheetData>
    <row r="1" spans="1:4" s="235" customFormat="1" ht="36.75" customHeight="1">
      <c r="A1" s="367" t="s">
        <v>621</v>
      </c>
      <c r="B1" s="367"/>
      <c r="C1" s="367"/>
      <c r="D1" s="367"/>
    </row>
    <row r="2" spans="1:4">
      <c r="A2" s="220" t="s">
        <v>332</v>
      </c>
      <c r="B2" s="178" t="s">
        <v>575</v>
      </c>
      <c r="C2" s="178" t="s">
        <v>576</v>
      </c>
      <c r="D2" s="178" t="s">
        <v>12</v>
      </c>
    </row>
    <row r="3" spans="1:4">
      <c r="A3" s="180" t="s">
        <v>577</v>
      </c>
      <c r="B3" s="181">
        <v>1524</v>
      </c>
      <c r="C3" s="181">
        <v>934</v>
      </c>
      <c r="D3" s="181">
        <v>2458</v>
      </c>
    </row>
    <row r="4" spans="1:4">
      <c r="A4" s="180" t="s">
        <v>211</v>
      </c>
      <c r="B4" s="181">
        <v>1691</v>
      </c>
      <c r="C4" s="181">
        <v>668</v>
      </c>
      <c r="D4" s="181">
        <v>2359</v>
      </c>
    </row>
    <row r="5" spans="1:4">
      <c r="A5" s="180" t="s">
        <v>216</v>
      </c>
      <c r="B5" s="181">
        <v>2086</v>
      </c>
      <c r="C5" s="181">
        <v>248</v>
      </c>
      <c r="D5" s="181">
        <v>2334</v>
      </c>
    </row>
    <row r="6" spans="1:4">
      <c r="A6" s="180" t="s">
        <v>212</v>
      </c>
      <c r="B6" s="181">
        <v>1175</v>
      </c>
      <c r="C6" s="181">
        <v>655</v>
      </c>
      <c r="D6" s="181">
        <v>1830</v>
      </c>
    </row>
    <row r="7" spans="1:4">
      <c r="A7" s="180" t="s">
        <v>220</v>
      </c>
      <c r="B7" s="181">
        <v>100</v>
      </c>
      <c r="C7" s="181">
        <v>1585</v>
      </c>
      <c r="D7" s="181">
        <v>1685</v>
      </c>
    </row>
    <row r="8" spans="1:4">
      <c r="A8" s="180" t="s">
        <v>144</v>
      </c>
      <c r="B8" s="181">
        <v>962</v>
      </c>
      <c r="C8" s="181">
        <v>548</v>
      </c>
      <c r="D8" s="181">
        <v>1510</v>
      </c>
    </row>
    <row r="9" spans="1:4">
      <c r="A9" s="180" t="s">
        <v>146</v>
      </c>
      <c r="B9" s="181">
        <v>875</v>
      </c>
      <c r="C9" s="181">
        <v>330</v>
      </c>
      <c r="D9" s="181">
        <v>1205</v>
      </c>
    </row>
    <row r="10" spans="1:4">
      <c r="A10" s="180" t="s">
        <v>219</v>
      </c>
      <c r="B10" s="181">
        <v>825</v>
      </c>
      <c r="C10" s="181">
        <v>349</v>
      </c>
      <c r="D10" s="181">
        <v>1174</v>
      </c>
    </row>
    <row r="11" spans="1:4">
      <c r="A11" s="180" t="s">
        <v>214</v>
      </c>
      <c r="B11" s="181">
        <v>935</v>
      </c>
      <c r="C11" s="181">
        <v>208</v>
      </c>
      <c r="D11" s="181">
        <v>1143</v>
      </c>
    </row>
    <row r="12" spans="1:4">
      <c r="A12" s="180" t="s">
        <v>221</v>
      </c>
      <c r="B12" s="181">
        <v>518</v>
      </c>
      <c r="C12" s="181">
        <v>622</v>
      </c>
      <c r="D12" s="181">
        <v>1140</v>
      </c>
    </row>
    <row r="13" spans="1:4">
      <c r="A13" s="180" t="s">
        <v>213</v>
      </c>
      <c r="B13" s="181">
        <v>923</v>
      </c>
      <c r="C13" s="181">
        <v>167</v>
      </c>
      <c r="D13" s="181">
        <v>1090</v>
      </c>
    </row>
    <row r="14" spans="1:4">
      <c r="A14" s="180" t="s">
        <v>224</v>
      </c>
      <c r="B14" s="181">
        <v>385</v>
      </c>
      <c r="C14" s="181">
        <v>699</v>
      </c>
      <c r="D14" s="181">
        <v>1084</v>
      </c>
    </row>
    <row r="15" spans="1:4">
      <c r="A15" s="180" t="s">
        <v>222</v>
      </c>
      <c r="B15" s="181">
        <v>602</v>
      </c>
      <c r="C15" s="181">
        <v>351</v>
      </c>
      <c r="D15" s="181">
        <v>953</v>
      </c>
    </row>
    <row r="16" spans="1:4">
      <c r="A16" s="180" t="s">
        <v>145</v>
      </c>
      <c r="B16" s="181">
        <v>614</v>
      </c>
      <c r="C16" s="181">
        <v>306</v>
      </c>
      <c r="D16" s="181">
        <v>920</v>
      </c>
    </row>
    <row r="17" spans="1:4">
      <c r="A17" s="180" t="s">
        <v>217</v>
      </c>
      <c r="B17" s="181">
        <v>600</v>
      </c>
      <c r="C17" s="181">
        <v>256</v>
      </c>
      <c r="D17" s="181">
        <v>856</v>
      </c>
    </row>
    <row r="18" spans="1:4">
      <c r="A18" s="180" t="s">
        <v>133</v>
      </c>
      <c r="B18" s="181">
        <v>588</v>
      </c>
      <c r="C18" s="181">
        <v>262</v>
      </c>
      <c r="D18" s="181">
        <v>850</v>
      </c>
    </row>
    <row r="19" spans="1:4">
      <c r="A19" s="180" t="s">
        <v>578</v>
      </c>
      <c r="B19" s="181">
        <v>140</v>
      </c>
      <c r="C19" s="181">
        <v>320</v>
      </c>
      <c r="D19" s="181">
        <v>460</v>
      </c>
    </row>
    <row r="20" spans="1:4">
      <c r="A20" s="180" t="s">
        <v>215</v>
      </c>
      <c r="B20" s="181">
        <v>199</v>
      </c>
      <c r="C20" s="181">
        <v>216</v>
      </c>
      <c r="D20" s="181">
        <v>415</v>
      </c>
    </row>
    <row r="21" spans="1:4">
      <c r="A21" s="180" t="s">
        <v>231</v>
      </c>
      <c r="B21" s="181">
        <v>159</v>
      </c>
      <c r="C21" s="181">
        <v>246</v>
      </c>
      <c r="D21" s="181">
        <v>405</v>
      </c>
    </row>
    <row r="22" spans="1:4">
      <c r="A22" s="180" t="s">
        <v>149</v>
      </c>
      <c r="B22" s="181">
        <v>267</v>
      </c>
      <c r="C22" s="181">
        <v>51</v>
      </c>
      <c r="D22" s="181">
        <v>318</v>
      </c>
    </row>
    <row r="23" spans="1:4">
      <c r="A23" s="180" t="s">
        <v>579</v>
      </c>
      <c r="B23" s="181">
        <v>181</v>
      </c>
      <c r="C23" s="181">
        <v>137</v>
      </c>
      <c r="D23" s="181">
        <v>318</v>
      </c>
    </row>
    <row r="24" spans="1:4">
      <c r="A24" s="180" t="s">
        <v>148</v>
      </c>
      <c r="B24" s="181">
        <v>153</v>
      </c>
      <c r="C24" s="181">
        <v>73</v>
      </c>
      <c r="D24" s="181">
        <v>226</v>
      </c>
    </row>
    <row r="25" spans="1:4">
      <c r="A25" s="180" t="s">
        <v>218</v>
      </c>
      <c r="B25" s="181">
        <v>107</v>
      </c>
      <c r="C25" s="181">
        <v>83</v>
      </c>
      <c r="D25" s="181">
        <v>190</v>
      </c>
    </row>
    <row r="26" spans="1:4">
      <c r="A26" s="180" t="s">
        <v>154</v>
      </c>
      <c r="B26" s="181">
        <v>157</v>
      </c>
      <c r="C26" s="181">
        <v>29</v>
      </c>
      <c r="D26" s="181">
        <v>186</v>
      </c>
    </row>
    <row r="27" spans="1:4">
      <c r="A27" s="180" t="s">
        <v>580</v>
      </c>
      <c r="B27" s="181">
        <v>137</v>
      </c>
      <c r="C27" s="181">
        <v>33</v>
      </c>
      <c r="D27" s="181">
        <v>170</v>
      </c>
    </row>
    <row r="28" spans="1:4">
      <c r="A28" s="180" t="s">
        <v>230</v>
      </c>
      <c r="B28" s="181">
        <v>81</v>
      </c>
      <c r="C28" s="181">
        <v>85</v>
      </c>
      <c r="D28" s="181">
        <v>166</v>
      </c>
    </row>
    <row r="29" spans="1:4">
      <c r="A29" s="180" t="s">
        <v>147</v>
      </c>
      <c r="B29" s="181">
        <v>99</v>
      </c>
      <c r="C29" s="181">
        <v>10</v>
      </c>
      <c r="D29" s="181">
        <v>109</v>
      </c>
    </row>
    <row r="30" spans="1:4">
      <c r="A30" s="180" t="s">
        <v>581</v>
      </c>
      <c r="B30" s="181">
        <v>49</v>
      </c>
      <c r="C30" s="181">
        <v>58</v>
      </c>
      <c r="D30" s="181">
        <v>107</v>
      </c>
    </row>
    <row r="31" spans="1:4">
      <c r="A31" s="180" t="s">
        <v>155</v>
      </c>
      <c r="B31" s="181">
        <v>73</v>
      </c>
      <c r="C31" s="181">
        <v>33</v>
      </c>
      <c r="D31" s="181">
        <v>106</v>
      </c>
    </row>
    <row r="32" spans="1:4">
      <c r="A32" s="180" t="s">
        <v>582</v>
      </c>
      <c r="B32" s="181">
        <v>79</v>
      </c>
      <c r="C32" s="181">
        <v>22</v>
      </c>
      <c r="D32" s="181">
        <v>101</v>
      </c>
    </row>
    <row r="33" spans="1:4" ht="28.5">
      <c r="A33" s="180" t="s">
        <v>583</v>
      </c>
      <c r="B33" s="181">
        <v>80</v>
      </c>
      <c r="C33" s="181">
        <v>19</v>
      </c>
      <c r="D33" s="181">
        <v>99</v>
      </c>
    </row>
    <row r="34" spans="1:4">
      <c r="A34" s="180" t="s">
        <v>235</v>
      </c>
      <c r="B34" s="181">
        <v>48</v>
      </c>
      <c r="C34" s="181">
        <v>33</v>
      </c>
      <c r="D34" s="181">
        <v>81</v>
      </c>
    </row>
    <row r="35" spans="1:4">
      <c r="A35" s="180" t="s">
        <v>223</v>
      </c>
      <c r="B35" s="181">
        <v>71</v>
      </c>
      <c r="C35" s="181">
        <v>8</v>
      </c>
      <c r="D35" s="181">
        <v>79</v>
      </c>
    </row>
    <row r="36" spans="1:4">
      <c r="A36" s="180" t="s">
        <v>242</v>
      </c>
      <c r="B36" s="181">
        <v>66</v>
      </c>
      <c r="C36" s="181">
        <v>11</v>
      </c>
      <c r="D36" s="181">
        <v>77</v>
      </c>
    </row>
    <row r="37" spans="1:4">
      <c r="A37" s="180" t="s">
        <v>166</v>
      </c>
      <c r="B37" s="181">
        <v>59</v>
      </c>
      <c r="C37" s="181">
        <v>15</v>
      </c>
      <c r="D37" s="181">
        <v>74</v>
      </c>
    </row>
    <row r="38" spans="1:4">
      <c r="A38" s="180" t="s">
        <v>584</v>
      </c>
      <c r="B38" s="181">
        <v>34</v>
      </c>
      <c r="C38" s="181">
        <v>37</v>
      </c>
      <c r="D38" s="181">
        <v>71</v>
      </c>
    </row>
    <row r="39" spans="1:4">
      <c r="A39" s="180" t="s">
        <v>157</v>
      </c>
      <c r="B39" s="181">
        <v>55</v>
      </c>
      <c r="C39" s="181">
        <v>15</v>
      </c>
      <c r="D39" s="181">
        <v>70</v>
      </c>
    </row>
    <row r="40" spans="1:4">
      <c r="A40" s="180" t="s">
        <v>160</v>
      </c>
      <c r="B40" s="181">
        <v>7</v>
      </c>
      <c r="C40" s="181">
        <v>62</v>
      </c>
      <c r="D40" s="181">
        <v>69</v>
      </c>
    </row>
    <row r="41" spans="1:4">
      <c r="A41" s="180" t="s">
        <v>153</v>
      </c>
      <c r="B41" s="181">
        <v>50</v>
      </c>
      <c r="C41" s="181">
        <v>12</v>
      </c>
      <c r="D41" s="181">
        <v>62</v>
      </c>
    </row>
    <row r="42" spans="1:4">
      <c r="A42" s="180" t="s">
        <v>237</v>
      </c>
      <c r="B42" s="181">
        <v>24</v>
      </c>
      <c r="C42" s="181">
        <v>36</v>
      </c>
      <c r="D42" s="181">
        <v>60</v>
      </c>
    </row>
    <row r="43" spans="1:4">
      <c r="A43" s="180" t="s">
        <v>151</v>
      </c>
      <c r="B43" s="181">
        <v>52</v>
      </c>
      <c r="C43" s="181">
        <v>5</v>
      </c>
      <c r="D43" s="181">
        <v>57</v>
      </c>
    </row>
    <row r="44" spans="1:4">
      <c r="A44" s="180" t="s">
        <v>248</v>
      </c>
      <c r="B44" s="181">
        <v>16</v>
      </c>
      <c r="C44" s="181">
        <v>34</v>
      </c>
      <c r="D44" s="181">
        <v>50</v>
      </c>
    </row>
    <row r="45" spans="1:4">
      <c r="A45" s="180" t="s">
        <v>239</v>
      </c>
      <c r="B45" s="181">
        <v>40</v>
      </c>
      <c r="C45" s="181">
        <v>9</v>
      </c>
      <c r="D45" s="181">
        <v>49</v>
      </c>
    </row>
    <row r="46" spans="1:4">
      <c r="A46" s="180" t="s">
        <v>585</v>
      </c>
      <c r="B46" s="181">
        <v>27</v>
      </c>
      <c r="C46" s="181">
        <v>21</v>
      </c>
      <c r="D46" s="181">
        <v>48</v>
      </c>
    </row>
    <row r="47" spans="1:4">
      <c r="A47" s="180" t="s">
        <v>257</v>
      </c>
      <c r="B47" s="181">
        <v>16</v>
      </c>
      <c r="C47" s="181">
        <v>31</v>
      </c>
      <c r="D47" s="181">
        <v>47</v>
      </c>
    </row>
    <row r="48" spans="1:4">
      <c r="A48" s="180" t="s">
        <v>170</v>
      </c>
      <c r="B48" s="181">
        <v>41</v>
      </c>
      <c r="C48" s="181">
        <v>6</v>
      </c>
      <c r="D48" s="181">
        <v>47</v>
      </c>
    </row>
    <row r="49" spans="1:4">
      <c r="A49" s="180" t="s">
        <v>234</v>
      </c>
      <c r="B49" s="181">
        <v>18</v>
      </c>
      <c r="C49" s="181">
        <v>26</v>
      </c>
      <c r="D49" s="181">
        <v>44</v>
      </c>
    </row>
    <row r="50" spans="1:4" ht="28.5">
      <c r="A50" s="180" t="s">
        <v>251</v>
      </c>
      <c r="B50" s="181">
        <v>8</v>
      </c>
      <c r="C50" s="181">
        <v>35</v>
      </c>
      <c r="D50" s="181">
        <v>43</v>
      </c>
    </row>
    <row r="51" spans="1:4">
      <c r="A51" s="180" t="s">
        <v>143</v>
      </c>
      <c r="B51" s="181">
        <v>20</v>
      </c>
      <c r="C51" s="181">
        <v>15</v>
      </c>
      <c r="D51" s="181">
        <v>35</v>
      </c>
    </row>
    <row r="52" spans="1:4">
      <c r="A52" s="180" t="s">
        <v>225</v>
      </c>
      <c r="B52" s="181">
        <v>26</v>
      </c>
      <c r="C52" s="181">
        <v>1</v>
      </c>
      <c r="D52" s="181">
        <v>27</v>
      </c>
    </row>
    <row r="53" spans="1:4">
      <c r="A53" s="180" t="s">
        <v>254</v>
      </c>
      <c r="B53" s="181">
        <v>19</v>
      </c>
      <c r="C53" s="181">
        <v>6</v>
      </c>
      <c r="D53" s="181">
        <v>25</v>
      </c>
    </row>
    <row r="54" spans="1:4" ht="28.5">
      <c r="A54" s="180" t="s">
        <v>159</v>
      </c>
      <c r="B54" s="181">
        <v>10</v>
      </c>
      <c r="C54" s="181">
        <v>14</v>
      </c>
      <c r="D54" s="181">
        <v>24</v>
      </c>
    </row>
    <row r="55" spans="1:4">
      <c r="A55" s="180" t="s">
        <v>247</v>
      </c>
      <c r="B55" s="181">
        <v>13</v>
      </c>
      <c r="C55" s="181">
        <v>11</v>
      </c>
      <c r="D55" s="181">
        <v>24</v>
      </c>
    </row>
    <row r="56" spans="1:4">
      <c r="A56" s="180" t="s">
        <v>586</v>
      </c>
      <c r="B56" s="181">
        <v>18</v>
      </c>
      <c r="C56" s="181">
        <v>5</v>
      </c>
      <c r="D56" s="181">
        <v>23</v>
      </c>
    </row>
    <row r="57" spans="1:4">
      <c r="A57" s="180" t="s">
        <v>171</v>
      </c>
      <c r="B57" s="181">
        <v>11</v>
      </c>
      <c r="C57" s="181">
        <v>12</v>
      </c>
      <c r="D57" s="181">
        <v>23</v>
      </c>
    </row>
    <row r="58" spans="1:4">
      <c r="A58" s="180" t="s">
        <v>138</v>
      </c>
      <c r="B58" s="181">
        <v>16</v>
      </c>
      <c r="C58" s="181">
        <v>6</v>
      </c>
      <c r="D58" s="181">
        <v>22</v>
      </c>
    </row>
    <row r="59" spans="1:4">
      <c r="A59" s="180" t="s">
        <v>233</v>
      </c>
      <c r="B59" s="181">
        <v>19</v>
      </c>
      <c r="C59" s="181">
        <v>2</v>
      </c>
      <c r="D59" s="181">
        <v>21</v>
      </c>
    </row>
    <row r="60" spans="1:4">
      <c r="A60" s="180" t="s">
        <v>165</v>
      </c>
      <c r="B60" s="181">
        <v>18</v>
      </c>
      <c r="C60" s="181">
        <v>2</v>
      </c>
      <c r="D60" s="181">
        <v>20</v>
      </c>
    </row>
    <row r="61" spans="1:4">
      <c r="A61" s="180" t="s">
        <v>150</v>
      </c>
      <c r="B61" s="181">
        <v>13</v>
      </c>
      <c r="C61" s="181">
        <v>6</v>
      </c>
      <c r="D61" s="181">
        <v>19</v>
      </c>
    </row>
    <row r="62" spans="1:4">
      <c r="A62" s="180" t="s">
        <v>587</v>
      </c>
      <c r="B62" s="181">
        <v>7</v>
      </c>
      <c r="C62" s="181">
        <v>10</v>
      </c>
      <c r="D62" s="181">
        <v>17</v>
      </c>
    </row>
    <row r="63" spans="1:4" ht="28.5">
      <c r="A63" s="180" t="s">
        <v>243</v>
      </c>
      <c r="B63" s="181">
        <v>5</v>
      </c>
      <c r="C63" s="181">
        <v>12</v>
      </c>
      <c r="D63" s="181">
        <v>17</v>
      </c>
    </row>
    <row r="64" spans="1:4">
      <c r="A64" s="180" t="s">
        <v>180</v>
      </c>
      <c r="B64" s="181">
        <v>12</v>
      </c>
      <c r="C64" s="181">
        <v>4</v>
      </c>
      <c r="D64" s="181">
        <v>16</v>
      </c>
    </row>
    <row r="65" spans="1:4">
      <c r="A65" s="180" t="s">
        <v>271</v>
      </c>
      <c r="B65" s="181">
        <v>7</v>
      </c>
      <c r="C65" s="181">
        <v>7</v>
      </c>
      <c r="D65" s="181">
        <v>14</v>
      </c>
    </row>
    <row r="66" spans="1:4">
      <c r="A66" s="180" t="s">
        <v>259</v>
      </c>
      <c r="B66" s="181">
        <v>10</v>
      </c>
      <c r="C66" s="181">
        <v>2</v>
      </c>
      <c r="D66" s="181">
        <v>12</v>
      </c>
    </row>
    <row r="67" spans="1:4">
      <c r="A67" s="180" t="s">
        <v>164</v>
      </c>
      <c r="B67" s="181">
        <v>10</v>
      </c>
      <c r="C67" s="181">
        <v>2</v>
      </c>
      <c r="D67" s="181">
        <v>12</v>
      </c>
    </row>
    <row r="68" spans="1:4" ht="28.5">
      <c r="A68" s="180" t="s">
        <v>179</v>
      </c>
      <c r="B68" s="181">
        <v>8</v>
      </c>
      <c r="C68" s="181">
        <v>3</v>
      </c>
      <c r="D68" s="181">
        <v>11</v>
      </c>
    </row>
    <row r="69" spans="1:4">
      <c r="A69" s="180" t="s">
        <v>172</v>
      </c>
      <c r="B69" s="181">
        <v>9</v>
      </c>
      <c r="C69" s="181">
        <v>1</v>
      </c>
      <c r="D69" s="181">
        <v>10</v>
      </c>
    </row>
    <row r="70" spans="1:4">
      <c r="A70" s="180" t="s">
        <v>588</v>
      </c>
      <c r="B70" s="181">
        <v>1</v>
      </c>
      <c r="C70" s="181">
        <v>9</v>
      </c>
      <c r="D70" s="181">
        <v>10</v>
      </c>
    </row>
    <row r="71" spans="1:4">
      <c r="A71" s="180" t="s">
        <v>173</v>
      </c>
      <c r="B71" s="181">
        <v>4</v>
      </c>
      <c r="C71" s="181">
        <v>6</v>
      </c>
      <c r="D71" s="181">
        <v>10</v>
      </c>
    </row>
    <row r="72" spans="1:4">
      <c r="A72" s="180" t="s">
        <v>168</v>
      </c>
      <c r="B72" s="181">
        <v>7</v>
      </c>
      <c r="C72" s="181">
        <v>3</v>
      </c>
      <c r="D72" s="181">
        <v>10</v>
      </c>
    </row>
    <row r="73" spans="1:4">
      <c r="A73" s="180" t="s">
        <v>229</v>
      </c>
      <c r="B73" s="181">
        <v>4</v>
      </c>
      <c r="C73" s="181">
        <v>5</v>
      </c>
      <c r="D73" s="181">
        <v>9</v>
      </c>
    </row>
    <row r="74" spans="1:4">
      <c r="A74" s="180" t="s">
        <v>181</v>
      </c>
      <c r="B74" s="181">
        <v>3</v>
      </c>
      <c r="C74" s="181">
        <v>6</v>
      </c>
      <c r="D74" s="181">
        <v>9</v>
      </c>
    </row>
    <row r="75" spans="1:4">
      <c r="A75" s="180" t="s">
        <v>167</v>
      </c>
      <c r="B75" s="181">
        <v>4</v>
      </c>
      <c r="C75" s="181">
        <v>5</v>
      </c>
      <c r="D75" s="181">
        <v>9</v>
      </c>
    </row>
    <row r="76" spans="1:4">
      <c r="A76" s="180" t="s">
        <v>175</v>
      </c>
      <c r="B76" s="181">
        <v>4</v>
      </c>
      <c r="C76" s="181">
        <v>4</v>
      </c>
      <c r="D76" s="181">
        <v>8</v>
      </c>
    </row>
    <row r="77" spans="1:4">
      <c r="A77" s="180" t="s">
        <v>246</v>
      </c>
      <c r="B77" s="181">
        <v>3</v>
      </c>
      <c r="C77" s="181">
        <v>5</v>
      </c>
      <c r="D77" s="181">
        <v>8</v>
      </c>
    </row>
    <row r="78" spans="1:4">
      <c r="A78" s="180" t="s">
        <v>256</v>
      </c>
      <c r="B78" s="181">
        <v>6</v>
      </c>
      <c r="C78" s="181">
        <v>1</v>
      </c>
      <c r="D78" s="181">
        <v>7</v>
      </c>
    </row>
    <row r="79" spans="1:4">
      <c r="A79" s="180" t="s">
        <v>274</v>
      </c>
      <c r="B79" s="181">
        <v>0</v>
      </c>
      <c r="C79" s="181">
        <v>7</v>
      </c>
      <c r="D79" s="181">
        <v>7</v>
      </c>
    </row>
    <row r="80" spans="1:4">
      <c r="A80" s="180" t="s">
        <v>190</v>
      </c>
      <c r="B80" s="181">
        <v>3</v>
      </c>
      <c r="C80" s="181">
        <v>3</v>
      </c>
      <c r="D80" s="181">
        <v>6</v>
      </c>
    </row>
    <row r="81" spans="1:4">
      <c r="A81" s="180" t="s">
        <v>249</v>
      </c>
      <c r="B81" s="181">
        <v>3</v>
      </c>
      <c r="C81" s="181">
        <v>3</v>
      </c>
      <c r="D81" s="181">
        <v>6</v>
      </c>
    </row>
    <row r="82" spans="1:4" ht="28.5">
      <c r="A82" s="180" t="s">
        <v>186</v>
      </c>
      <c r="B82" s="181">
        <v>6</v>
      </c>
      <c r="C82" s="181">
        <v>0</v>
      </c>
      <c r="D82" s="181">
        <v>6</v>
      </c>
    </row>
    <row r="83" spans="1:4" ht="28.5">
      <c r="A83" s="180" t="s">
        <v>240</v>
      </c>
      <c r="B83" s="181">
        <v>5</v>
      </c>
      <c r="C83" s="181">
        <v>1</v>
      </c>
      <c r="D83" s="181">
        <v>6</v>
      </c>
    </row>
    <row r="84" spans="1:4" ht="28.5">
      <c r="A84" s="180" t="s">
        <v>589</v>
      </c>
      <c r="B84" s="181">
        <v>5</v>
      </c>
      <c r="C84" s="181">
        <v>0</v>
      </c>
      <c r="D84" s="181">
        <v>5</v>
      </c>
    </row>
    <row r="85" spans="1:4">
      <c r="A85" s="180" t="s">
        <v>183</v>
      </c>
      <c r="B85" s="181">
        <v>1</v>
      </c>
      <c r="C85" s="181">
        <v>4</v>
      </c>
      <c r="D85" s="181">
        <v>5</v>
      </c>
    </row>
    <row r="86" spans="1:4" ht="28.5">
      <c r="A86" s="180" t="s">
        <v>232</v>
      </c>
      <c r="B86" s="181">
        <v>3</v>
      </c>
      <c r="C86" s="181">
        <v>2</v>
      </c>
      <c r="D86" s="181">
        <v>5</v>
      </c>
    </row>
    <row r="87" spans="1:4">
      <c r="A87" s="180" t="s">
        <v>174</v>
      </c>
      <c r="B87" s="181">
        <v>2</v>
      </c>
      <c r="C87" s="181">
        <v>2</v>
      </c>
      <c r="D87" s="181">
        <v>4</v>
      </c>
    </row>
    <row r="88" spans="1:4">
      <c r="A88" s="180" t="s">
        <v>277</v>
      </c>
      <c r="B88" s="181">
        <v>0</v>
      </c>
      <c r="C88" s="181">
        <v>4</v>
      </c>
      <c r="D88" s="181">
        <v>4</v>
      </c>
    </row>
    <row r="89" spans="1:4">
      <c r="A89" s="180" t="s">
        <v>187</v>
      </c>
      <c r="B89" s="181">
        <v>2</v>
      </c>
      <c r="C89" s="181">
        <v>1</v>
      </c>
      <c r="D89" s="181">
        <v>3</v>
      </c>
    </row>
    <row r="90" spans="1:4" ht="28.5">
      <c r="A90" s="180" t="s">
        <v>590</v>
      </c>
      <c r="B90" s="181">
        <v>1</v>
      </c>
      <c r="C90" s="181">
        <v>2</v>
      </c>
      <c r="D90" s="181">
        <v>3</v>
      </c>
    </row>
    <row r="91" spans="1:4">
      <c r="A91" s="180" t="s">
        <v>135</v>
      </c>
      <c r="B91" s="181">
        <v>3</v>
      </c>
      <c r="C91" s="181">
        <v>0</v>
      </c>
      <c r="D91" s="181">
        <v>3</v>
      </c>
    </row>
    <row r="92" spans="1:4" ht="28.5">
      <c r="A92" s="180" t="s">
        <v>236</v>
      </c>
      <c r="B92" s="181">
        <v>3</v>
      </c>
      <c r="C92" s="181">
        <v>0</v>
      </c>
      <c r="D92" s="181">
        <v>3</v>
      </c>
    </row>
    <row r="93" spans="1:4">
      <c r="A93" s="180" t="s">
        <v>169</v>
      </c>
      <c r="B93" s="181">
        <v>3</v>
      </c>
      <c r="C93" s="181">
        <v>0</v>
      </c>
      <c r="D93" s="181">
        <v>3</v>
      </c>
    </row>
    <row r="94" spans="1:4">
      <c r="A94" s="180" t="s">
        <v>176</v>
      </c>
      <c r="B94" s="181">
        <v>1</v>
      </c>
      <c r="C94" s="181">
        <v>1</v>
      </c>
      <c r="D94" s="181">
        <v>2</v>
      </c>
    </row>
    <row r="95" spans="1:4">
      <c r="A95" s="180" t="s">
        <v>163</v>
      </c>
      <c r="B95" s="181">
        <v>0</v>
      </c>
      <c r="C95" s="181">
        <v>2</v>
      </c>
      <c r="D95" s="181">
        <v>2</v>
      </c>
    </row>
    <row r="96" spans="1:4">
      <c r="A96" s="180" t="s">
        <v>591</v>
      </c>
      <c r="B96" s="181">
        <v>0</v>
      </c>
      <c r="C96" s="181">
        <v>2</v>
      </c>
      <c r="D96" s="181">
        <v>2</v>
      </c>
    </row>
    <row r="97" spans="1:4" ht="28.5">
      <c r="A97" s="180" t="s">
        <v>201</v>
      </c>
      <c r="B97" s="181">
        <v>2</v>
      </c>
      <c r="C97" s="181">
        <v>0</v>
      </c>
      <c r="D97" s="181">
        <v>2</v>
      </c>
    </row>
    <row r="98" spans="1:4">
      <c r="A98" s="180" t="s">
        <v>264</v>
      </c>
      <c r="B98" s="181">
        <v>0</v>
      </c>
      <c r="C98" s="181">
        <v>1</v>
      </c>
      <c r="D98" s="181">
        <v>1</v>
      </c>
    </row>
    <row r="99" spans="1:4">
      <c r="A99" s="180" t="s">
        <v>158</v>
      </c>
      <c r="B99" s="181">
        <v>1</v>
      </c>
      <c r="C99" s="181">
        <v>0</v>
      </c>
      <c r="D99" s="181">
        <v>1</v>
      </c>
    </row>
    <row r="100" spans="1:4">
      <c r="A100" s="180" t="s">
        <v>161</v>
      </c>
      <c r="B100" s="181">
        <v>0</v>
      </c>
      <c r="C100" s="181">
        <v>1</v>
      </c>
      <c r="D100" s="181">
        <v>1</v>
      </c>
    </row>
    <row r="101" spans="1:4" ht="28.5">
      <c r="A101" s="180" t="s">
        <v>268</v>
      </c>
      <c r="B101" s="181">
        <v>0</v>
      </c>
      <c r="C101" s="181">
        <v>1</v>
      </c>
      <c r="D101" s="181">
        <v>1</v>
      </c>
    </row>
    <row r="102" spans="1:4">
      <c r="A102" s="180" t="s">
        <v>255</v>
      </c>
      <c r="B102" s="181">
        <v>0</v>
      </c>
      <c r="C102" s="181">
        <v>1</v>
      </c>
      <c r="D102" s="181">
        <v>1</v>
      </c>
    </row>
    <row r="103" spans="1:4" ht="28.5">
      <c r="A103" s="180" t="s">
        <v>260</v>
      </c>
      <c r="B103" s="181">
        <v>1</v>
      </c>
      <c r="C103" s="181">
        <v>0</v>
      </c>
      <c r="D103" s="181">
        <v>1</v>
      </c>
    </row>
    <row r="104" spans="1:4" ht="28.5">
      <c r="A104" s="180" t="s">
        <v>198</v>
      </c>
      <c r="B104" s="181">
        <v>0</v>
      </c>
      <c r="C104" s="181">
        <v>1</v>
      </c>
      <c r="D104" s="181">
        <v>1</v>
      </c>
    </row>
    <row r="105" spans="1:4">
      <c r="A105" s="220" t="s">
        <v>67</v>
      </c>
      <c r="B105" s="221">
        <v>17328</v>
      </c>
      <c r="C105" s="221">
        <v>10203</v>
      </c>
      <c r="D105" s="221">
        <v>27531</v>
      </c>
    </row>
  </sheetData>
  <mergeCells count="1">
    <mergeCell ref="A1:D1"/>
  </mergeCells>
  <pageMargins left="0.7" right="0.7" top="0.75" bottom="0.75" header="0.3" footer="0.3"/>
  <pageSetup paperSize="9" firstPageNumber="53" orientation="portrait" useFirstPageNumber="1" horizontalDpi="200" r:id="rId1"/>
  <headerFooter>
    <oddFooter>&amp;L&amp;"Arial,Italic"&amp;9AISHE 2010-11&amp;RT-&amp;P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showZeros="0" view="pageBreakPreview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8" sqref="C8"/>
    </sheetView>
  </sheetViews>
  <sheetFormatPr defaultRowHeight="15.75"/>
  <cols>
    <col min="1" max="1" width="22.85546875" style="7" customWidth="1"/>
    <col min="2" max="9" width="8.5703125" style="7" customWidth="1"/>
    <col min="10" max="10" width="6.85546875" style="7" customWidth="1"/>
    <col min="11" max="16384" width="9.140625" style="7"/>
  </cols>
  <sheetData>
    <row r="1" spans="1:9" ht="24" customHeight="1">
      <c r="A1" s="94" t="s">
        <v>53</v>
      </c>
      <c r="B1" s="95" t="s">
        <v>71</v>
      </c>
      <c r="C1" s="10"/>
      <c r="D1" s="10"/>
      <c r="E1" s="10"/>
      <c r="F1" s="10"/>
      <c r="G1" s="10"/>
      <c r="H1" s="10"/>
      <c r="I1" s="10"/>
    </row>
    <row r="2" spans="1:9" ht="72.75" customHeight="1">
      <c r="A2" s="30" t="s">
        <v>2</v>
      </c>
      <c r="B2" s="31" t="s">
        <v>5</v>
      </c>
      <c r="C2" s="31" t="s">
        <v>6</v>
      </c>
      <c r="D2" s="31" t="s">
        <v>7</v>
      </c>
      <c r="E2" s="31" t="s">
        <v>8</v>
      </c>
      <c r="F2" s="31" t="s">
        <v>9</v>
      </c>
      <c r="G2" s="31" t="s">
        <v>10</v>
      </c>
      <c r="H2" s="31" t="s">
        <v>11</v>
      </c>
      <c r="I2" s="30" t="s">
        <v>12</v>
      </c>
    </row>
    <row r="3" spans="1:9" ht="18.75" customHeight="1">
      <c r="A3" s="32" t="s">
        <v>15</v>
      </c>
      <c r="B3" s="33">
        <f>Paste!C6</f>
        <v>26</v>
      </c>
      <c r="C3" s="33">
        <f>Paste!D6</f>
        <v>2</v>
      </c>
      <c r="D3" s="33">
        <f>Paste!E6</f>
        <v>2</v>
      </c>
      <c r="E3" s="33">
        <f>Paste!F6</f>
        <v>2</v>
      </c>
      <c r="F3" s="33">
        <f>Paste!G6</f>
        <v>6</v>
      </c>
      <c r="G3" s="33">
        <f>Paste!H6</f>
        <v>1</v>
      </c>
      <c r="H3" s="33">
        <f>Paste!I6</f>
        <v>6</v>
      </c>
      <c r="I3" s="34">
        <f>SUM(B3:H3)</f>
        <v>45</v>
      </c>
    </row>
    <row r="4" spans="1:9" ht="18.75" customHeight="1">
      <c r="A4" s="32" t="s">
        <v>16</v>
      </c>
      <c r="B4" s="33">
        <f>Paste!C7</f>
        <v>3</v>
      </c>
      <c r="C4" s="33">
        <f>Paste!D7</f>
        <v>0</v>
      </c>
      <c r="D4" s="33">
        <f>Paste!E7</f>
        <v>0</v>
      </c>
      <c r="E4" s="33">
        <f>Paste!F7</f>
        <v>0</v>
      </c>
      <c r="F4" s="33">
        <f>Paste!G7</f>
        <v>0</v>
      </c>
      <c r="G4" s="33">
        <f>Paste!H7</f>
        <v>0</v>
      </c>
      <c r="H4" s="33">
        <f>Paste!I7</f>
        <v>0</v>
      </c>
      <c r="I4" s="34">
        <f t="shared" ref="I4:I33" si="0">SUM(B4:H4)</f>
        <v>3</v>
      </c>
    </row>
    <row r="5" spans="1:9" ht="18.75" customHeight="1">
      <c r="A5" s="32" t="s">
        <v>17</v>
      </c>
      <c r="B5" s="33">
        <f>Paste!C8</f>
        <v>6</v>
      </c>
      <c r="C5" s="33">
        <f>Paste!D8</f>
        <v>1</v>
      </c>
      <c r="D5" s="33">
        <f>Paste!E8</f>
        <v>0</v>
      </c>
      <c r="E5" s="33">
        <f>Paste!F8</f>
        <v>0</v>
      </c>
      <c r="F5" s="33">
        <f>Paste!G8</f>
        <v>2</v>
      </c>
      <c r="G5" s="33">
        <f>Paste!H8</f>
        <v>0</v>
      </c>
      <c r="H5" s="33">
        <f>Paste!I8</f>
        <v>0</v>
      </c>
      <c r="I5" s="34">
        <f t="shared" si="0"/>
        <v>9</v>
      </c>
    </row>
    <row r="6" spans="1:9" ht="18.75" customHeight="1">
      <c r="A6" s="32" t="s">
        <v>18</v>
      </c>
      <c r="B6" s="33">
        <f>Paste!C9</f>
        <v>12</v>
      </c>
      <c r="C6" s="33">
        <f>Paste!D9</f>
        <v>2</v>
      </c>
      <c r="D6" s="33">
        <f>Paste!E9</f>
        <v>1</v>
      </c>
      <c r="E6" s="33">
        <f>Paste!F9</f>
        <v>1</v>
      </c>
      <c r="F6" s="33">
        <f>Paste!G9</f>
        <v>1</v>
      </c>
      <c r="G6" s="33">
        <f>Paste!H9</f>
        <v>0</v>
      </c>
      <c r="H6" s="33">
        <f>Paste!I9</f>
        <v>3</v>
      </c>
      <c r="I6" s="34">
        <f t="shared" si="0"/>
        <v>20</v>
      </c>
    </row>
    <row r="7" spans="1:9" ht="18.75" customHeight="1">
      <c r="A7" s="32" t="s">
        <v>19</v>
      </c>
      <c r="B7" s="33">
        <f>Paste!C10</f>
        <v>1</v>
      </c>
      <c r="C7" s="33">
        <f>Paste!D10</f>
        <v>0</v>
      </c>
      <c r="D7" s="33">
        <f>Paste!E10</f>
        <v>0</v>
      </c>
      <c r="E7" s="33">
        <f>Paste!F10</f>
        <v>0</v>
      </c>
      <c r="F7" s="33">
        <f>Paste!G10</f>
        <v>1</v>
      </c>
      <c r="G7" s="33">
        <f>Paste!H10</f>
        <v>0</v>
      </c>
      <c r="H7" s="33">
        <f>Paste!I10</f>
        <v>0</v>
      </c>
      <c r="I7" s="34">
        <f t="shared" si="0"/>
        <v>2</v>
      </c>
    </row>
    <row r="8" spans="1:9" ht="18.75" customHeight="1">
      <c r="A8" s="32" t="s">
        <v>56</v>
      </c>
      <c r="B8" s="33">
        <f>Paste!C11</f>
        <v>7</v>
      </c>
      <c r="C8" s="33">
        <f>Paste!D11</f>
        <v>1</v>
      </c>
      <c r="D8" s="33">
        <f>Paste!E11</f>
        <v>1</v>
      </c>
      <c r="E8" s="33">
        <f>Paste!F11</f>
        <v>1</v>
      </c>
      <c r="F8" s="33">
        <f>Paste!G11</f>
        <v>2</v>
      </c>
      <c r="G8" s="33">
        <f>Paste!H11</f>
        <v>0</v>
      </c>
      <c r="H8" s="33">
        <f>Paste!I11</f>
        <v>3</v>
      </c>
      <c r="I8" s="34">
        <f t="shared" si="0"/>
        <v>15</v>
      </c>
    </row>
    <row r="9" spans="1:9" ht="18.75" customHeight="1">
      <c r="A9" s="32" t="s">
        <v>23</v>
      </c>
      <c r="B9" s="33">
        <f>Paste!C14</f>
        <v>9</v>
      </c>
      <c r="C9" s="33">
        <f>Paste!D14</f>
        <v>1</v>
      </c>
      <c r="D9" s="33">
        <f>Paste!E14</f>
        <v>1</v>
      </c>
      <c r="E9" s="33">
        <f>Paste!F14</f>
        <v>2</v>
      </c>
      <c r="F9" s="33">
        <f>Paste!G14</f>
        <v>3</v>
      </c>
      <c r="G9" s="33">
        <f>Paste!H14</f>
        <v>0</v>
      </c>
      <c r="H9" s="33">
        <f>Paste!I14</f>
        <v>5</v>
      </c>
      <c r="I9" s="34">
        <f t="shared" si="0"/>
        <v>21</v>
      </c>
    </row>
    <row r="10" spans="1:9" ht="18.75" customHeight="1">
      <c r="A10" s="32" t="s">
        <v>24</v>
      </c>
      <c r="B10" s="33">
        <f>Paste!C15</f>
        <v>1</v>
      </c>
      <c r="C10" s="33">
        <f>Paste!D15</f>
        <v>0</v>
      </c>
      <c r="D10" s="33">
        <f>Paste!E15</f>
        <v>0</v>
      </c>
      <c r="E10" s="33">
        <f>Paste!F15</f>
        <v>0</v>
      </c>
      <c r="F10" s="33">
        <f>Paste!G15</f>
        <v>1</v>
      </c>
      <c r="G10" s="33">
        <f>Paste!H15</f>
        <v>0</v>
      </c>
      <c r="H10" s="33">
        <f>Paste!I15</f>
        <v>0</v>
      </c>
      <c r="I10" s="34">
        <f t="shared" si="0"/>
        <v>2</v>
      </c>
    </row>
    <row r="11" spans="1:9" ht="18.75" customHeight="1">
      <c r="A11" s="32" t="s">
        <v>25</v>
      </c>
      <c r="B11" s="33">
        <f>Paste!C16</f>
        <v>22</v>
      </c>
      <c r="C11" s="33">
        <f>Paste!D16</f>
        <v>3</v>
      </c>
      <c r="D11" s="33">
        <f>Paste!E16</f>
        <v>1</v>
      </c>
      <c r="E11" s="33">
        <f>Paste!F16</f>
        <v>1</v>
      </c>
      <c r="F11" s="33">
        <f>Paste!G16</f>
        <v>3</v>
      </c>
      <c r="G11" s="33">
        <f>Paste!H16</f>
        <v>0</v>
      </c>
      <c r="H11" s="33">
        <f>Paste!I16</f>
        <v>6</v>
      </c>
      <c r="I11" s="34">
        <f t="shared" si="0"/>
        <v>36</v>
      </c>
    </row>
    <row r="12" spans="1:9" ht="18.75" customHeight="1">
      <c r="A12" s="32" t="s">
        <v>26</v>
      </c>
      <c r="B12" s="33">
        <f>Paste!C17</f>
        <v>11</v>
      </c>
      <c r="C12" s="33">
        <f>Paste!D17</f>
        <v>2</v>
      </c>
      <c r="D12" s="33">
        <f>Paste!E17</f>
        <v>1</v>
      </c>
      <c r="E12" s="33">
        <f>Paste!F17</f>
        <v>0</v>
      </c>
      <c r="F12" s="33">
        <f>Paste!G17</f>
        <v>4</v>
      </c>
      <c r="G12" s="33">
        <f>Paste!H17</f>
        <v>1</v>
      </c>
      <c r="H12" s="33">
        <f>Paste!I17</f>
        <v>2</v>
      </c>
      <c r="I12" s="34">
        <f t="shared" si="0"/>
        <v>21</v>
      </c>
    </row>
    <row r="13" spans="1:9" ht="18.75" customHeight="1">
      <c r="A13" s="32" t="s">
        <v>27</v>
      </c>
      <c r="B13" s="33">
        <f>Paste!C18</f>
        <v>11</v>
      </c>
      <c r="C13" s="33">
        <f>Paste!D18</f>
        <v>2</v>
      </c>
      <c r="D13" s="33">
        <f>Paste!E18</f>
        <v>0</v>
      </c>
      <c r="E13" s="33">
        <f>Paste!F18</f>
        <v>0</v>
      </c>
      <c r="F13" s="33">
        <f>Paste!G18</f>
        <v>3</v>
      </c>
      <c r="G13" s="33">
        <f>Paste!H18</f>
        <v>0</v>
      </c>
      <c r="H13" s="33">
        <f>Paste!I18</f>
        <v>1</v>
      </c>
      <c r="I13" s="34">
        <f t="shared" si="0"/>
        <v>17</v>
      </c>
    </row>
    <row r="14" spans="1:9" ht="18.75" customHeight="1">
      <c r="A14" s="32" t="s">
        <v>57</v>
      </c>
      <c r="B14" s="33">
        <f>Paste!C19</f>
        <v>5</v>
      </c>
      <c r="C14" s="33">
        <f>Paste!D19</f>
        <v>1</v>
      </c>
      <c r="D14" s="33">
        <f>Paste!E19</f>
        <v>0</v>
      </c>
      <c r="E14" s="33">
        <f>Paste!F19</f>
        <v>0</v>
      </c>
      <c r="F14" s="33">
        <f>Paste!G19</f>
        <v>2</v>
      </c>
      <c r="G14" s="33">
        <f>Paste!H19</f>
        <v>0</v>
      </c>
      <c r="H14" s="33">
        <f>Paste!I19</f>
        <v>0</v>
      </c>
      <c r="I14" s="34">
        <f t="shared" si="0"/>
        <v>8</v>
      </c>
    </row>
    <row r="15" spans="1:9" ht="18.75" customHeight="1">
      <c r="A15" s="32" t="s">
        <v>29</v>
      </c>
      <c r="B15" s="33">
        <f>Paste!C20</f>
        <v>5</v>
      </c>
      <c r="C15" s="33">
        <f>Paste!D20</f>
        <v>0</v>
      </c>
      <c r="D15" s="33">
        <f>Paste!E20</f>
        <v>0</v>
      </c>
      <c r="E15" s="33">
        <f>Paste!F20</f>
        <v>1</v>
      </c>
      <c r="F15" s="33">
        <f>Paste!G20</f>
        <v>3</v>
      </c>
      <c r="G15" s="33">
        <f>Paste!H20</f>
        <v>0</v>
      </c>
      <c r="H15" s="33">
        <f>Paste!I20</f>
        <v>0</v>
      </c>
      <c r="I15" s="34">
        <f t="shared" si="0"/>
        <v>9</v>
      </c>
    </row>
    <row r="16" spans="1:9" ht="18.75" customHeight="1">
      <c r="A16" s="32" t="s">
        <v>30</v>
      </c>
      <c r="B16" s="33">
        <f>Paste!C21</f>
        <v>21</v>
      </c>
      <c r="C16" s="33">
        <f>Paste!D21</f>
        <v>3</v>
      </c>
      <c r="D16" s="33">
        <f>Paste!E21</f>
        <v>6</v>
      </c>
      <c r="E16" s="33">
        <f>Paste!F21</f>
        <v>2</v>
      </c>
      <c r="F16" s="33">
        <f>Paste!G21</f>
        <v>3</v>
      </c>
      <c r="G16" s="33">
        <f>Paste!H21</f>
        <v>1</v>
      </c>
      <c r="H16" s="33">
        <f>Paste!I21</f>
        <v>7</v>
      </c>
      <c r="I16" s="34">
        <f t="shared" si="0"/>
        <v>43</v>
      </c>
    </row>
    <row r="17" spans="1:9" ht="18.75" customHeight="1">
      <c r="A17" s="32" t="s">
        <v>31</v>
      </c>
      <c r="B17" s="33">
        <f>Paste!C22</f>
        <v>6</v>
      </c>
      <c r="C17" s="33">
        <f>Paste!D22</f>
        <v>1</v>
      </c>
      <c r="D17" s="33">
        <f>Paste!E22</f>
        <v>0</v>
      </c>
      <c r="E17" s="33">
        <f>Paste!F22</f>
        <v>1</v>
      </c>
      <c r="F17" s="33">
        <f>Paste!G22</f>
        <v>1</v>
      </c>
      <c r="G17" s="33">
        <f>Paste!H22</f>
        <v>1</v>
      </c>
      <c r="H17" s="33">
        <f>Paste!I22</f>
        <v>6</v>
      </c>
      <c r="I17" s="34">
        <f t="shared" si="0"/>
        <v>16</v>
      </c>
    </row>
    <row r="18" spans="1:9" ht="18.75" customHeight="1">
      <c r="A18" s="32" t="s">
        <v>33</v>
      </c>
      <c r="B18" s="33">
        <f>Paste!C24</f>
        <v>8</v>
      </c>
      <c r="C18" s="33">
        <f>Paste!D24</f>
        <v>1</v>
      </c>
      <c r="D18" s="33">
        <f>Paste!E24</f>
        <v>0</v>
      </c>
      <c r="E18" s="33">
        <f>Paste!F24</f>
        <v>1</v>
      </c>
      <c r="F18" s="33">
        <f>Paste!G24</f>
        <v>6</v>
      </c>
      <c r="G18" s="33">
        <f>Paste!H24</f>
        <v>0</v>
      </c>
      <c r="H18" s="33">
        <f>Paste!I24</f>
        <v>9</v>
      </c>
      <c r="I18" s="34">
        <f t="shared" si="0"/>
        <v>25</v>
      </c>
    </row>
    <row r="19" spans="1:9" ht="18.75" customHeight="1">
      <c r="A19" s="32" t="s">
        <v>34</v>
      </c>
      <c r="B19" s="33">
        <f>Paste!C25</f>
        <v>19</v>
      </c>
      <c r="C19" s="33">
        <f>Paste!D25</f>
        <v>4</v>
      </c>
      <c r="D19" s="33">
        <f>Paste!E25</f>
        <v>6</v>
      </c>
      <c r="E19" s="33">
        <f>Paste!F25</f>
        <v>0</v>
      </c>
      <c r="F19" s="33">
        <f>Paste!G25</f>
        <v>4</v>
      </c>
      <c r="G19" s="33">
        <f>Paste!H25</f>
        <v>0</v>
      </c>
      <c r="H19" s="33">
        <f>Paste!I25</f>
        <v>11</v>
      </c>
      <c r="I19" s="34">
        <f t="shared" si="0"/>
        <v>44</v>
      </c>
    </row>
    <row r="20" spans="1:9" ht="18.75" customHeight="1">
      <c r="A20" s="32" t="s">
        <v>35</v>
      </c>
      <c r="B20" s="33">
        <f>Paste!C26</f>
        <v>1</v>
      </c>
      <c r="C20" s="33">
        <f>Paste!D26</f>
        <v>1</v>
      </c>
      <c r="D20" s="33">
        <f>Paste!E26</f>
        <v>0</v>
      </c>
      <c r="E20" s="33">
        <f>Paste!F26</f>
        <v>0</v>
      </c>
      <c r="F20" s="33">
        <f>Paste!G26</f>
        <v>1</v>
      </c>
      <c r="G20" s="33">
        <f>Paste!H26</f>
        <v>0</v>
      </c>
      <c r="H20" s="33">
        <f>Paste!I26</f>
        <v>0</v>
      </c>
      <c r="I20" s="34">
        <f t="shared" si="0"/>
        <v>3</v>
      </c>
    </row>
    <row r="21" spans="1:9" ht="18.75" customHeight="1">
      <c r="A21" s="32" t="s">
        <v>36</v>
      </c>
      <c r="B21" s="33">
        <f>Paste!C27</f>
        <v>3</v>
      </c>
      <c r="C21" s="33">
        <f>Paste!D27</f>
        <v>0</v>
      </c>
      <c r="D21" s="33">
        <f>Paste!E27</f>
        <v>0</v>
      </c>
      <c r="E21" s="33">
        <f>Paste!F27</f>
        <v>0</v>
      </c>
      <c r="F21" s="33">
        <f>Paste!G27</f>
        <v>2</v>
      </c>
      <c r="G21" s="33">
        <f>Paste!H27</f>
        <v>0</v>
      </c>
      <c r="H21" s="33">
        <f>Paste!I27</f>
        <v>0</v>
      </c>
      <c r="I21" s="34">
        <f t="shared" si="0"/>
        <v>5</v>
      </c>
    </row>
    <row r="22" spans="1:9" ht="18.75" customHeight="1">
      <c r="A22" s="32" t="s">
        <v>37</v>
      </c>
      <c r="B22" s="33">
        <f>Paste!C28</f>
        <v>3</v>
      </c>
      <c r="C22" s="33">
        <f>Paste!D28</f>
        <v>0</v>
      </c>
      <c r="D22" s="33">
        <f>Paste!E28</f>
        <v>0</v>
      </c>
      <c r="E22" s="33">
        <f>Paste!F28</f>
        <v>0</v>
      </c>
      <c r="F22" s="33">
        <f>Paste!G28</f>
        <v>0</v>
      </c>
      <c r="G22" s="33">
        <f>Paste!H28</f>
        <v>0</v>
      </c>
      <c r="H22" s="33">
        <f>Paste!I28</f>
        <v>0</v>
      </c>
      <c r="I22" s="34">
        <f t="shared" si="0"/>
        <v>3</v>
      </c>
    </row>
    <row r="23" spans="1:9" ht="18.75" customHeight="1">
      <c r="A23" s="32" t="s">
        <v>38</v>
      </c>
      <c r="B23" s="33">
        <f>Paste!C29</f>
        <v>3</v>
      </c>
      <c r="C23" s="33">
        <f>Paste!D29</f>
        <v>0</v>
      </c>
      <c r="D23" s="33">
        <f>Paste!E29</f>
        <v>0</v>
      </c>
      <c r="E23" s="33">
        <f>Paste!F29</f>
        <v>0</v>
      </c>
      <c r="F23" s="33">
        <f>Paste!G29</f>
        <v>1</v>
      </c>
      <c r="G23" s="33">
        <f>Paste!H29</f>
        <v>0</v>
      </c>
      <c r="H23" s="33">
        <f>Paste!I29</f>
        <v>0</v>
      </c>
      <c r="I23" s="34">
        <f t="shared" si="0"/>
        <v>4</v>
      </c>
    </row>
    <row r="24" spans="1:9" ht="18.75" customHeight="1">
      <c r="A24" s="32" t="s">
        <v>39</v>
      </c>
      <c r="B24" s="33">
        <f>Paste!C30</f>
        <v>10</v>
      </c>
      <c r="C24" s="33">
        <f>Paste!D30</f>
        <v>1</v>
      </c>
      <c r="D24" s="33">
        <f>Paste!E30</f>
        <v>0</v>
      </c>
      <c r="E24" s="33">
        <f>Paste!F30</f>
        <v>1</v>
      </c>
      <c r="F24" s="33">
        <f>Paste!G30</f>
        <v>3</v>
      </c>
      <c r="G24" s="33">
        <f>Paste!H30</f>
        <v>0</v>
      </c>
      <c r="H24" s="33">
        <f>Paste!I30</f>
        <v>3</v>
      </c>
      <c r="I24" s="34">
        <f t="shared" si="0"/>
        <v>18</v>
      </c>
    </row>
    <row r="25" spans="1:9" ht="18.75" customHeight="1">
      <c r="A25" s="32" t="s">
        <v>40</v>
      </c>
      <c r="B25" s="33">
        <f>Paste!C31</f>
        <v>1</v>
      </c>
      <c r="C25" s="33">
        <f>Paste!D31</f>
        <v>0</v>
      </c>
      <c r="D25" s="33">
        <f>Paste!E31</f>
        <v>0</v>
      </c>
      <c r="E25" s="33">
        <f>Paste!F31</f>
        <v>0</v>
      </c>
      <c r="F25" s="33">
        <f>Paste!G31</f>
        <v>1</v>
      </c>
      <c r="G25" s="33">
        <f>Paste!H31</f>
        <v>0</v>
      </c>
      <c r="H25" s="33">
        <f>Paste!I31</f>
        <v>0</v>
      </c>
      <c r="I25" s="34">
        <f t="shared" si="0"/>
        <v>2</v>
      </c>
    </row>
    <row r="26" spans="1:9" ht="18.75" customHeight="1">
      <c r="A26" s="32" t="s">
        <v>41</v>
      </c>
      <c r="B26" s="33">
        <f>Paste!C32</f>
        <v>5</v>
      </c>
      <c r="C26" s="33">
        <f>Paste!D32</f>
        <v>1</v>
      </c>
      <c r="D26" s="33">
        <f>Paste!E32</f>
        <v>1</v>
      </c>
      <c r="E26" s="33">
        <f>Paste!F32</f>
        <v>1</v>
      </c>
      <c r="F26" s="33">
        <f>Paste!G32</f>
        <v>5</v>
      </c>
      <c r="G26" s="33">
        <f>Paste!H32</f>
        <v>1</v>
      </c>
      <c r="H26" s="33">
        <f>Paste!I32</f>
        <v>2</v>
      </c>
      <c r="I26" s="34">
        <f t="shared" si="0"/>
        <v>16</v>
      </c>
    </row>
    <row r="27" spans="1:9" ht="18.75" customHeight="1">
      <c r="A27" s="32" t="s">
        <v>42</v>
      </c>
      <c r="B27" s="33">
        <f>Paste!C33</f>
        <v>19</v>
      </c>
      <c r="C27" s="33">
        <f>Paste!D33</f>
        <v>0</v>
      </c>
      <c r="D27" s="33">
        <f>Paste!E33</f>
        <v>2</v>
      </c>
      <c r="E27" s="33">
        <f>Paste!F33</f>
        <v>0</v>
      </c>
      <c r="F27" s="33">
        <f>Paste!G33</f>
        <v>5</v>
      </c>
      <c r="G27" s="33">
        <f>Paste!H33</f>
        <v>1</v>
      </c>
      <c r="H27" s="33">
        <f>Paste!I33</f>
        <v>1</v>
      </c>
      <c r="I27" s="34">
        <f t="shared" si="0"/>
        <v>28</v>
      </c>
    </row>
    <row r="28" spans="1:9" ht="18.75" customHeight="1">
      <c r="A28" s="32" t="s">
        <v>43</v>
      </c>
      <c r="B28" s="33">
        <f>Paste!C34</f>
        <v>2</v>
      </c>
      <c r="C28" s="33">
        <f>Paste!D34</f>
        <v>0</v>
      </c>
      <c r="D28" s="33">
        <f>Paste!E34</f>
        <v>0</v>
      </c>
      <c r="E28" s="33">
        <f>Paste!F34</f>
        <v>0</v>
      </c>
      <c r="F28" s="33">
        <f>Paste!G34</f>
        <v>1</v>
      </c>
      <c r="G28" s="33">
        <f>Paste!H34</f>
        <v>0</v>
      </c>
      <c r="H28" s="33">
        <f>Paste!I34</f>
        <v>1</v>
      </c>
      <c r="I28" s="34">
        <f t="shared" si="0"/>
        <v>4</v>
      </c>
    </row>
    <row r="29" spans="1:9" ht="18.75" customHeight="1">
      <c r="A29" s="32" t="s">
        <v>44</v>
      </c>
      <c r="B29" s="33">
        <f>Paste!C35</f>
        <v>29</v>
      </c>
      <c r="C29" s="33">
        <f>Paste!D35</f>
        <v>1</v>
      </c>
      <c r="D29" s="33">
        <f>Paste!E35</f>
        <v>1</v>
      </c>
      <c r="E29" s="33">
        <f>Paste!F35</f>
        <v>1</v>
      </c>
      <c r="F29" s="33">
        <f>Paste!G35</f>
        <v>14</v>
      </c>
      <c r="G29" s="33">
        <f>Paste!H35</f>
        <v>1</v>
      </c>
      <c r="H29" s="33">
        <f>Paste!I35</f>
        <v>8</v>
      </c>
      <c r="I29" s="34">
        <f t="shared" si="0"/>
        <v>55</v>
      </c>
    </row>
    <row r="30" spans="1:9" ht="18.75" customHeight="1">
      <c r="A30" s="32" t="s">
        <v>45</v>
      </c>
      <c r="B30" s="33">
        <f>Paste!C36</f>
        <v>2</v>
      </c>
      <c r="C30" s="33">
        <f>Paste!D36</f>
        <v>0</v>
      </c>
      <c r="D30" s="33">
        <f>Paste!E36</f>
        <v>0</v>
      </c>
      <c r="E30" s="33">
        <f>Paste!F36</f>
        <v>0</v>
      </c>
      <c r="F30" s="33">
        <f>Paste!G36</f>
        <v>1</v>
      </c>
      <c r="G30" s="33">
        <f>Paste!H36</f>
        <v>0</v>
      </c>
      <c r="H30" s="33">
        <f>Paste!I36</f>
        <v>0</v>
      </c>
      <c r="I30" s="34">
        <f t="shared" si="0"/>
        <v>3</v>
      </c>
    </row>
    <row r="31" spans="1:9" ht="18.75" customHeight="1">
      <c r="A31" s="32" t="s">
        <v>47</v>
      </c>
      <c r="B31" s="33">
        <f>Paste!C37</f>
        <v>27</v>
      </c>
      <c r="C31" s="33">
        <f>Paste!D37</f>
        <v>3</v>
      </c>
      <c r="D31" s="33">
        <f>Paste!E37</f>
        <v>0</v>
      </c>
      <c r="E31" s="33">
        <f>Paste!F37</f>
        <v>1</v>
      </c>
      <c r="F31" s="33">
        <f>Paste!G37</f>
        <v>5</v>
      </c>
      <c r="G31" s="33">
        <f>Paste!H37</f>
        <v>2</v>
      </c>
      <c r="H31" s="33">
        <f>Paste!I37</f>
        <v>3</v>
      </c>
      <c r="I31" s="34">
        <f t="shared" si="0"/>
        <v>41</v>
      </c>
    </row>
    <row r="32" spans="1:9" ht="18.75" customHeight="1">
      <c r="A32" s="32" t="s">
        <v>58</v>
      </c>
      <c r="B32" s="33">
        <f>Paste!C38</f>
        <v>9</v>
      </c>
      <c r="C32" s="33">
        <f>Paste!D38</f>
        <v>1</v>
      </c>
      <c r="D32" s="33">
        <f>Paste!E38</f>
        <v>1</v>
      </c>
      <c r="E32" s="33">
        <f>Paste!F38</f>
        <v>0</v>
      </c>
      <c r="F32" s="33">
        <f>Paste!G38</f>
        <v>2</v>
      </c>
      <c r="G32" s="33">
        <f>Paste!H38</f>
        <v>0</v>
      </c>
      <c r="H32" s="33">
        <f>Paste!I38</f>
        <v>1</v>
      </c>
      <c r="I32" s="34">
        <f t="shared" si="0"/>
        <v>14</v>
      </c>
    </row>
    <row r="33" spans="1:9" ht="18.75" customHeight="1">
      <c r="A33" s="32" t="s">
        <v>48</v>
      </c>
      <c r="B33" s="33">
        <f>Paste!C39</f>
        <v>13</v>
      </c>
      <c r="C33" s="33">
        <f>Paste!D39</f>
        <v>2</v>
      </c>
      <c r="D33" s="33">
        <f>Paste!E39</f>
        <v>1</v>
      </c>
      <c r="E33" s="33">
        <f>Paste!F39</f>
        <v>1</v>
      </c>
      <c r="F33" s="33">
        <f>Paste!G39</f>
        <v>3</v>
      </c>
      <c r="G33" s="33">
        <f>Paste!H39</f>
        <v>0</v>
      </c>
      <c r="H33" s="33">
        <f>Paste!I39</f>
        <v>2</v>
      </c>
      <c r="I33" s="34">
        <f t="shared" si="0"/>
        <v>22</v>
      </c>
    </row>
    <row r="34" spans="1:9" ht="18.75" customHeight="1">
      <c r="A34" s="35" t="s">
        <v>49</v>
      </c>
      <c r="B34" s="34">
        <f t="shared" ref="B34:I34" si="1">SUM(B3:B33)</f>
        <v>300</v>
      </c>
      <c r="C34" s="34">
        <f t="shared" si="1"/>
        <v>34</v>
      </c>
      <c r="D34" s="34">
        <f t="shared" si="1"/>
        <v>25</v>
      </c>
      <c r="E34" s="34">
        <f t="shared" si="1"/>
        <v>17</v>
      </c>
      <c r="F34" s="34">
        <f t="shared" si="1"/>
        <v>89</v>
      </c>
      <c r="G34" s="34">
        <f t="shared" si="1"/>
        <v>9</v>
      </c>
      <c r="H34" s="34">
        <f t="shared" si="1"/>
        <v>80</v>
      </c>
      <c r="I34" s="34">
        <f t="shared" si="1"/>
        <v>554</v>
      </c>
    </row>
  </sheetData>
  <printOptions horizontalCentered="1"/>
  <pageMargins left="0.5" right="0.27777777777777801" top="0.42" bottom="0.47" header="0.26" footer="0.25"/>
  <pageSetup paperSize="9" firstPageNumber="2" pageOrder="overThenDown" orientation="portrait" useFirstPageNumber="1" horizontalDpi="300" verticalDpi="300" r:id="rId1"/>
  <headerFooter alignWithMargins="0">
    <oddFooter>&amp;L&amp;"Arial,Italic"&amp;9AISHE 2010-11&amp;RT-&amp;P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K47"/>
  <sheetViews>
    <sheetView view="pageBreakPreview" topLeftCell="A16" zoomScaleSheetLayoutView="100" workbookViewId="0">
      <selection activeCell="F42" sqref="F42"/>
    </sheetView>
  </sheetViews>
  <sheetFormatPr defaultRowHeight="15.75"/>
  <cols>
    <col min="1" max="1" width="5.140625" style="243" customWidth="1"/>
    <col min="2" max="2" width="23.42578125" style="243" customWidth="1"/>
    <col min="3" max="3" width="6.85546875" style="243" customWidth="1"/>
    <col min="4" max="4" width="9.85546875" style="243" customWidth="1"/>
    <col min="5" max="6" width="8" style="243" customWidth="1"/>
    <col min="7" max="7" width="9.85546875" style="243" customWidth="1"/>
    <col min="8" max="9" width="8" style="243" customWidth="1"/>
    <col min="10" max="10" width="9.85546875" style="243" customWidth="1"/>
    <col min="11" max="11" width="8" style="243" customWidth="1"/>
    <col min="12" max="221" width="9.140625" style="243"/>
    <col min="222" max="222" width="5.140625" style="243" customWidth="1"/>
    <col min="223" max="223" width="20" style="243" customWidth="1"/>
    <col min="224" max="244" width="11.7109375" style="243" customWidth="1"/>
    <col min="245" max="477" width="9.140625" style="243"/>
    <col min="478" max="478" width="5.140625" style="243" customWidth="1"/>
    <col min="479" max="479" width="20" style="243" customWidth="1"/>
    <col min="480" max="500" width="11.7109375" style="243" customWidth="1"/>
    <col min="501" max="733" width="9.140625" style="243"/>
    <col min="734" max="734" width="5.140625" style="243" customWidth="1"/>
    <col min="735" max="735" width="20" style="243" customWidth="1"/>
    <col min="736" max="756" width="11.7109375" style="243" customWidth="1"/>
    <col min="757" max="989" width="9.140625" style="243"/>
    <col min="990" max="990" width="5.140625" style="243" customWidth="1"/>
    <col min="991" max="991" width="20" style="243" customWidth="1"/>
    <col min="992" max="1012" width="11.7109375" style="243" customWidth="1"/>
    <col min="1013" max="1245" width="9.140625" style="243"/>
    <col min="1246" max="1246" width="5.140625" style="243" customWidth="1"/>
    <col min="1247" max="1247" width="20" style="243" customWidth="1"/>
    <col min="1248" max="1268" width="11.7109375" style="243" customWidth="1"/>
    <col min="1269" max="1501" width="9.140625" style="243"/>
    <col min="1502" max="1502" width="5.140625" style="243" customWidth="1"/>
    <col min="1503" max="1503" width="20" style="243" customWidth="1"/>
    <col min="1504" max="1524" width="11.7109375" style="243" customWidth="1"/>
    <col min="1525" max="1757" width="9.140625" style="243"/>
    <col min="1758" max="1758" width="5.140625" style="243" customWidth="1"/>
    <col min="1759" max="1759" width="20" style="243" customWidth="1"/>
    <col min="1760" max="1780" width="11.7109375" style="243" customWidth="1"/>
    <col min="1781" max="2013" width="9.140625" style="243"/>
    <col min="2014" max="2014" width="5.140625" style="243" customWidth="1"/>
    <col min="2015" max="2015" width="20" style="243" customWidth="1"/>
    <col min="2016" max="2036" width="11.7109375" style="243" customWidth="1"/>
    <col min="2037" max="2269" width="9.140625" style="243"/>
    <col min="2270" max="2270" width="5.140625" style="243" customWidth="1"/>
    <col min="2271" max="2271" width="20" style="243" customWidth="1"/>
    <col min="2272" max="2292" width="11.7109375" style="243" customWidth="1"/>
    <col min="2293" max="2525" width="9.140625" style="243"/>
    <col min="2526" max="2526" width="5.140625" style="243" customWidth="1"/>
    <col min="2527" max="2527" width="20" style="243" customWidth="1"/>
    <col min="2528" max="2548" width="11.7109375" style="243" customWidth="1"/>
    <col min="2549" max="2781" width="9.140625" style="243"/>
    <col min="2782" max="2782" width="5.140625" style="243" customWidth="1"/>
    <col min="2783" max="2783" width="20" style="243" customWidth="1"/>
    <col min="2784" max="2804" width="11.7109375" style="243" customWidth="1"/>
    <col min="2805" max="3037" width="9.140625" style="243"/>
    <col min="3038" max="3038" width="5.140625" style="243" customWidth="1"/>
    <col min="3039" max="3039" width="20" style="243" customWidth="1"/>
    <col min="3040" max="3060" width="11.7109375" style="243" customWidth="1"/>
    <col min="3061" max="3293" width="9.140625" style="243"/>
    <col min="3294" max="3294" width="5.140625" style="243" customWidth="1"/>
    <col min="3295" max="3295" width="20" style="243" customWidth="1"/>
    <col min="3296" max="3316" width="11.7109375" style="243" customWidth="1"/>
    <col min="3317" max="3549" width="9.140625" style="243"/>
    <col min="3550" max="3550" width="5.140625" style="243" customWidth="1"/>
    <col min="3551" max="3551" width="20" style="243" customWidth="1"/>
    <col min="3552" max="3572" width="11.7109375" style="243" customWidth="1"/>
    <col min="3573" max="3805" width="9.140625" style="243"/>
    <col min="3806" max="3806" width="5.140625" style="243" customWidth="1"/>
    <col min="3807" max="3807" width="20" style="243" customWidth="1"/>
    <col min="3808" max="3828" width="11.7109375" style="243" customWidth="1"/>
    <col min="3829" max="4061" width="9.140625" style="243"/>
    <col min="4062" max="4062" width="5.140625" style="243" customWidth="1"/>
    <col min="4063" max="4063" width="20" style="243" customWidth="1"/>
    <col min="4064" max="4084" width="11.7109375" style="243" customWidth="1"/>
    <col min="4085" max="4317" width="9.140625" style="243"/>
    <col min="4318" max="4318" width="5.140625" style="243" customWidth="1"/>
    <col min="4319" max="4319" width="20" style="243" customWidth="1"/>
    <col min="4320" max="4340" width="11.7109375" style="243" customWidth="1"/>
    <col min="4341" max="4573" width="9.140625" style="243"/>
    <col min="4574" max="4574" width="5.140625" style="243" customWidth="1"/>
    <col min="4575" max="4575" width="20" style="243" customWidth="1"/>
    <col min="4576" max="4596" width="11.7109375" style="243" customWidth="1"/>
    <col min="4597" max="4829" width="9.140625" style="243"/>
    <col min="4830" max="4830" width="5.140625" style="243" customWidth="1"/>
    <col min="4831" max="4831" width="20" style="243" customWidth="1"/>
    <col min="4832" max="4852" width="11.7109375" style="243" customWidth="1"/>
    <col min="4853" max="5085" width="9.140625" style="243"/>
    <col min="5086" max="5086" width="5.140625" style="243" customWidth="1"/>
    <col min="5087" max="5087" width="20" style="243" customWidth="1"/>
    <col min="5088" max="5108" width="11.7109375" style="243" customWidth="1"/>
    <col min="5109" max="5341" width="9.140625" style="243"/>
    <col min="5342" max="5342" width="5.140625" style="243" customWidth="1"/>
    <col min="5343" max="5343" width="20" style="243" customWidth="1"/>
    <col min="5344" max="5364" width="11.7109375" style="243" customWidth="1"/>
    <col min="5365" max="5597" width="9.140625" style="243"/>
    <col min="5598" max="5598" width="5.140625" style="243" customWidth="1"/>
    <col min="5599" max="5599" width="20" style="243" customWidth="1"/>
    <col min="5600" max="5620" width="11.7109375" style="243" customWidth="1"/>
    <col min="5621" max="5853" width="9.140625" style="243"/>
    <col min="5854" max="5854" width="5.140625" style="243" customWidth="1"/>
    <col min="5855" max="5855" width="20" style="243" customWidth="1"/>
    <col min="5856" max="5876" width="11.7109375" style="243" customWidth="1"/>
    <col min="5877" max="6109" width="9.140625" style="243"/>
    <col min="6110" max="6110" width="5.140625" style="243" customWidth="1"/>
    <col min="6111" max="6111" width="20" style="243" customWidth="1"/>
    <col min="6112" max="6132" width="11.7109375" style="243" customWidth="1"/>
    <col min="6133" max="6365" width="9.140625" style="243"/>
    <col min="6366" max="6366" width="5.140625" style="243" customWidth="1"/>
    <col min="6367" max="6367" width="20" style="243" customWidth="1"/>
    <col min="6368" max="6388" width="11.7109375" style="243" customWidth="1"/>
    <col min="6389" max="6621" width="9.140625" style="243"/>
    <col min="6622" max="6622" width="5.140625" style="243" customWidth="1"/>
    <col min="6623" max="6623" width="20" style="243" customWidth="1"/>
    <col min="6624" max="6644" width="11.7109375" style="243" customWidth="1"/>
    <col min="6645" max="6877" width="9.140625" style="243"/>
    <col min="6878" max="6878" width="5.140625" style="243" customWidth="1"/>
    <col min="6879" max="6879" width="20" style="243" customWidth="1"/>
    <col min="6880" max="6900" width="11.7109375" style="243" customWidth="1"/>
    <col min="6901" max="7133" width="9.140625" style="243"/>
    <col min="7134" max="7134" width="5.140625" style="243" customWidth="1"/>
    <col min="7135" max="7135" width="20" style="243" customWidth="1"/>
    <col min="7136" max="7156" width="11.7109375" style="243" customWidth="1"/>
    <col min="7157" max="7389" width="9.140625" style="243"/>
    <col min="7390" max="7390" width="5.140625" style="243" customWidth="1"/>
    <col min="7391" max="7391" width="20" style="243" customWidth="1"/>
    <col min="7392" max="7412" width="11.7109375" style="243" customWidth="1"/>
    <col min="7413" max="7645" width="9.140625" style="243"/>
    <col min="7646" max="7646" width="5.140625" style="243" customWidth="1"/>
    <col min="7647" max="7647" width="20" style="243" customWidth="1"/>
    <col min="7648" max="7668" width="11.7109375" style="243" customWidth="1"/>
    <col min="7669" max="7901" width="9.140625" style="243"/>
    <col min="7902" max="7902" width="5.140625" style="243" customWidth="1"/>
    <col min="7903" max="7903" width="20" style="243" customWidth="1"/>
    <col min="7904" max="7924" width="11.7109375" style="243" customWidth="1"/>
    <col min="7925" max="8157" width="9.140625" style="243"/>
    <col min="8158" max="8158" width="5.140625" style="243" customWidth="1"/>
    <col min="8159" max="8159" width="20" style="243" customWidth="1"/>
    <col min="8160" max="8180" width="11.7109375" style="243" customWidth="1"/>
    <col min="8181" max="8413" width="9.140625" style="243"/>
    <col min="8414" max="8414" width="5.140625" style="243" customWidth="1"/>
    <col min="8415" max="8415" width="20" style="243" customWidth="1"/>
    <col min="8416" max="8436" width="11.7109375" style="243" customWidth="1"/>
    <col min="8437" max="8669" width="9.140625" style="243"/>
    <col min="8670" max="8670" width="5.140625" style="243" customWidth="1"/>
    <col min="8671" max="8671" width="20" style="243" customWidth="1"/>
    <col min="8672" max="8692" width="11.7109375" style="243" customWidth="1"/>
    <col min="8693" max="8925" width="9.140625" style="243"/>
    <col min="8926" max="8926" width="5.140625" style="243" customWidth="1"/>
    <col min="8927" max="8927" width="20" style="243" customWidth="1"/>
    <col min="8928" max="8948" width="11.7109375" style="243" customWidth="1"/>
    <col min="8949" max="9181" width="9.140625" style="243"/>
    <col min="9182" max="9182" width="5.140625" style="243" customWidth="1"/>
    <col min="9183" max="9183" width="20" style="243" customWidth="1"/>
    <col min="9184" max="9204" width="11.7109375" style="243" customWidth="1"/>
    <col min="9205" max="9437" width="9.140625" style="243"/>
    <col min="9438" max="9438" width="5.140625" style="243" customWidth="1"/>
    <col min="9439" max="9439" width="20" style="243" customWidth="1"/>
    <col min="9440" max="9460" width="11.7109375" style="243" customWidth="1"/>
    <col min="9461" max="9693" width="9.140625" style="243"/>
    <col min="9694" max="9694" width="5.140625" style="243" customWidth="1"/>
    <col min="9695" max="9695" width="20" style="243" customWidth="1"/>
    <col min="9696" max="9716" width="11.7109375" style="243" customWidth="1"/>
    <col min="9717" max="9949" width="9.140625" style="243"/>
    <col min="9950" max="9950" width="5.140625" style="243" customWidth="1"/>
    <col min="9951" max="9951" width="20" style="243" customWidth="1"/>
    <col min="9952" max="9972" width="11.7109375" style="243" customWidth="1"/>
    <col min="9973" max="10205" width="9.140625" style="243"/>
    <col min="10206" max="10206" width="5.140625" style="243" customWidth="1"/>
    <col min="10207" max="10207" width="20" style="243" customWidth="1"/>
    <col min="10208" max="10228" width="11.7109375" style="243" customWidth="1"/>
    <col min="10229" max="10461" width="9.140625" style="243"/>
    <col min="10462" max="10462" width="5.140625" style="243" customWidth="1"/>
    <col min="10463" max="10463" width="20" style="243" customWidth="1"/>
    <col min="10464" max="10484" width="11.7109375" style="243" customWidth="1"/>
    <col min="10485" max="10717" width="9.140625" style="243"/>
    <col min="10718" max="10718" width="5.140625" style="243" customWidth="1"/>
    <col min="10719" max="10719" width="20" style="243" customWidth="1"/>
    <col min="10720" max="10740" width="11.7109375" style="243" customWidth="1"/>
    <col min="10741" max="10973" width="9.140625" style="243"/>
    <col min="10974" max="10974" width="5.140625" style="243" customWidth="1"/>
    <col min="10975" max="10975" width="20" style="243" customWidth="1"/>
    <col min="10976" max="10996" width="11.7109375" style="243" customWidth="1"/>
    <col min="10997" max="11229" width="9.140625" style="243"/>
    <col min="11230" max="11230" width="5.140625" style="243" customWidth="1"/>
    <col min="11231" max="11231" width="20" style="243" customWidth="1"/>
    <col min="11232" max="11252" width="11.7109375" style="243" customWidth="1"/>
    <col min="11253" max="11485" width="9.140625" style="243"/>
    <col min="11486" max="11486" width="5.140625" style="243" customWidth="1"/>
    <col min="11487" max="11487" width="20" style="243" customWidth="1"/>
    <col min="11488" max="11508" width="11.7109375" style="243" customWidth="1"/>
    <col min="11509" max="11741" width="9.140625" style="243"/>
    <col min="11742" max="11742" width="5.140625" style="243" customWidth="1"/>
    <col min="11743" max="11743" width="20" style="243" customWidth="1"/>
    <col min="11744" max="11764" width="11.7109375" style="243" customWidth="1"/>
    <col min="11765" max="11997" width="9.140625" style="243"/>
    <col min="11998" max="11998" width="5.140625" style="243" customWidth="1"/>
    <col min="11999" max="11999" width="20" style="243" customWidth="1"/>
    <col min="12000" max="12020" width="11.7109375" style="243" customWidth="1"/>
    <col min="12021" max="12253" width="9.140625" style="243"/>
    <col min="12254" max="12254" width="5.140625" style="243" customWidth="1"/>
    <col min="12255" max="12255" width="20" style="243" customWidth="1"/>
    <col min="12256" max="12276" width="11.7109375" style="243" customWidth="1"/>
    <col min="12277" max="12509" width="9.140625" style="243"/>
    <col min="12510" max="12510" width="5.140625" style="243" customWidth="1"/>
    <col min="12511" max="12511" width="20" style="243" customWidth="1"/>
    <col min="12512" max="12532" width="11.7109375" style="243" customWidth="1"/>
    <col min="12533" max="12765" width="9.140625" style="243"/>
    <col min="12766" max="12766" width="5.140625" style="243" customWidth="1"/>
    <col min="12767" max="12767" width="20" style="243" customWidth="1"/>
    <col min="12768" max="12788" width="11.7109375" style="243" customWidth="1"/>
    <col min="12789" max="13021" width="9.140625" style="243"/>
    <col min="13022" max="13022" width="5.140625" style="243" customWidth="1"/>
    <col min="13023" max="13023" width="20" style="243" customWidth="1"/>
    <col min="13024" max="13044" width="11.7109375" style="243" customWidth="1"/>
    <col min="13045" max="13277" width="9.140625" style="243"/>
    <col min="13278" max="13278" width="5.140625" style="243" customWidth="1"/>
    <col min="13279" max="13279" width="20" style="243" customWidth="1"/>
    <col min="13280" max="13300" width="11.7109375" style="243" customWidth="1"/>
    <col min="13301" max="13533" width="9.140625" style="243"/>
    <col min="13534" max="13534" width="5.140625" style="243" customWidth="1"/>
    <col min="13535" max="13535" width="20" style="243" customWidth="1"/>
    <col min="13536" max="13556" width="11.7109375" style="243" customWidth="1"/>
    <col min="13557" max="13789" width="9.140625" style="243"/>
    <col min="13790" max="13790" width="5.140625" style="243" customWidth="1"/>
    <col min="13791" max="13791" width="20" style="243" customWidth="1"/>
    <col min="13792" max="13812" width="11.7109375" style="243" customWidth="1"/>
    <col min="13813" max="14045" width="9.140625" style="243"/>
    <col min="14046" max="14046" width="5.140625" style="243" customWidth="1"/>
    <col min="14047" max="14047" width="20" style="243" customWidth="1"/>
    <col min="14048" max="14068" width="11.7109375" style="243" customWidth="1"/>
    <col min="14069" max="14301" width="9.140625" style="243"/>
    <col min="14302" max="14302" width="5.140625" style="243" customWidth="1"/>
    <col min="14303" max="14303" width="20" style="243" customWidth="1"/>
    <col min="14304" max="14324" width="11.7109375" style="243" customWidth="1"/>
    <col min="14325" max="14557" width="9.140625" style="243"/>
    <col min="14558" max="14558" width="5.140625" style="243" customWidth="1"/>
    <col min="14559" max="14559" width="20" style="243" customWidth="1"/>
    <col min="14560" max="14580" width="11.7109375" style="243" customWidth="1"/>
    <col min="14581" max="14813" width="9.140625" style="243"/>
    <col min="14814" max="14814" width="5.140625" style="243" customWidth="1"/>
    <col min="14815" max="14815" width="20" style="243" customWidth="1"/>
    <col min="14816" max="14836" width="11.7109375" style="243" customWidth="1"/>
    <col min="14837" max="15069" width="9.140625" style="243"/>
    <col min="15070" max="15070" width="5.140625" style="243" customWidth="1"/>
    <col min="15071" max="15071" width="20" style="243" customWidth="1"/>
    <col min="15072" max="15092" width="11.7109375" style="243" customWidth="1"/>
    <col min="15093" max="15325" width="9.140625" style="243"/>
    <col min="15326" max="15326" width="5.140625" style="243" customWidth="1"/>
    <col min="15327" max="15327" width="20" style="243" customWidth="1"/>
    <col min="15328" max="15348" width="11.7109375" style="243" customWidth="1"/>
    <col min="15349" max="15581" width="9.140625" style="243"/>
    <col min="15582" max="15582" width="5.140625" style="243" customWidth="1"/>
    <col min="15583" max="15583" width="20" style="243" customWidth="1"/>
    <col min="15584" max="15604" width="11.7109375" style="243" customWidth="1"/>
    <col min="15605" max="15837" width="9.140625" style="243"/>
    <col min="15838" max="15838" width="5.140625" style="243" customWidth="1"/>
    <col min="15839" max="15839" width="20" style="243" customWidth="1"/>
    <col min="15840" max="15860" width="11.7109375" style="243" customWidth="1"/>
    <col min="15861" max="16093" width="9.140625" style="243"/>
    <col min="16094" max="16094" width="5.140625" style="243" customWidth="1"/>
    <col min="16095" max="16095" width="20" style="243" customWidth="1"/>
    <col min="16096" max="16116" width="11.7109375" style="243" customWidth="1"/>
    <col min="16117" max="16384" width="9.140625" style="243"/>
  </cols>
  <sheetData>
    <row r="1" spans="1:11" ht="24" customHeight="1">
      <c r="A1" s="313" t="s">
        <v>599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spans="1:11" s="244" customFormat="1" ht="25.5" customHeight="1">
      <c r="A2" s="369" t="s">
        <v>109</v>
      </c>
      <c r="B2" s="369" t="s">
        <v>110</v>
      </c>
      <c r="C2" s="371" t="s">
        <v>129</v>
      </c>
      <c r="D2" s="371"/>
      <c r="E2" s="371"/>
      <c r="F2" s="371" t="s">
        <v>594</v>
      </c>
      <c r="G2" s="371"/>
      <c r="H2" s="371"/>
      <c r="I2" s="371" t="s">
        <v>595</v>
      </c>
      <c r="J2" s="371"/>
      <c r="K2" s="371"/>
    </row>
    <row r="3" spans="1:11" s="244" customFormat="1" ht="25.5" customHeight="1">
      <c r="A3" s="370"/>
      <c r="B3" s="370"/>
      <c r="C3" s="245" t="s">
        <v>596</v>
      </c>
      <c r="D3" s="245" t="s">
        <v>597</v>
      </c>
      <c r="E3" s="245" t="s">
        <v>598</v>
      </c>
      <c r="F3" s="245" t="s">
        <v>596</v>
      </c>
      <c r="G3" s="245" t="s">
        <v>597</v>
      </c>
      <c r="H3" s="245" t="s">
        <v>598</v>
      </c>
      <c r="I3" s="245" t="s">
        <v>596</v>
      </c>
      <c r="J3" s="245" t="s">
        <v>597</v>
      </c>
      <c r="K3" s="245" t="s">
        <v>598</v>
      </c>
    </row>
    <row r="4" spans="1:11" s="249" customFormat="1" ht="30" customHeight="1">
      <c r="A4" s="246">
        <v>1</v>
      </c>
      <c r="B4" s="247" t="s">
        <v>55</v>
      </c>
      <c r="C4" s="248">
        <v>9.6392353627080318</v>
      </c>
      <c r="D4" s="248">
        <v>13.446088794926004</v>
      </c>
      <c r="E4" s="248">
        <v>11.372254624550058</v>
      </c>
      <c r="F4" s="248" t="s">
        <v>605</v>
      </c>
      <c r="G4" s="248" t="s">
        <v>605</v>
      </c>
      <c r="H4" s="248" t="s">
        <v>605</v>
      </c>
      <c r="I4" s="248">
        <v>4.3547530536378121</v>
      </c>
      <c r="J4" s="248">
        <v>8.7664041994750654</v>
      </c>
      <c r="K4" s="248">
        <v>6.5733896515311505</v>
      </c>
    </row>
    <row r="5" spans="1:11" s="249" customFormat="1" ht="20.100000000000001" customHeight="1">
      <c r="A5" s="246">
        <v>2</v>
      </c>
      <c r="B5" s="250" t="s">
        <v>15</v>
      </c>
      <c r="C5" s="248">
        <v>32.127459453312952</v>
      </c>
      <c r="D5" s="248">
        <v>24.403737541770088</v>
      </c>
      <c r="E5" s="248">
        <v>28.373058340057487</v>
      </c>
      <c r="F5" s="248">
        <v>29.773873933994206</v>
      </c>
      <c r="G5" s="248">
        <v>21.911965121911837</v>
      </c>
      <c r="H5" s="248">
        <v>25.893244270331206</v>
      </c>
      <c r="I5" s="248">
        <v>31.513101065361358</v>
      </c>
      <c r="J5" s="248">
        <v>16.7718962169488</v>
      </c>
      <c r="K5" s="248">
        <v>23.775624670820878</v>
      </c>
    </row>
    <row r="6" spans="1:11" s="249" customFormat="1" ht="20.100000000000001" customHeight="1">
      <c r="A6" s="246">
        <v>3</v>
      </c>
      <c r="B6" s="250" t="s">
        <v>16</v>
      </c>
      <c r="C6" s="248">
        <v>33.637769030885785</v>
      </c>
      <c r="D6" s="248">
        <v>19.488687511252476</v>
      </c>
      <c r="E6" s="248">
        <v>26.883143672430982</v>
      </c>
      <c r="F6" s="248">
        <v>100</v>
      </c>
      <c r="G6" s="248">
        <v>66.01466992665037</v>
      </c>
      <c r="H6" s="248">
        <v>100</v>
      </c>
      <c r="I6" s="248">
        <v>24.321356907583386</v>
      </c>
      <c r="J6" s="248">
        <v>16.107130060910066</v>
      </c>
      <c r="K6" s="248">
        <v>20.10106216519706</v>
      </c>
    </row>
    <row r="7" spans="1:11" s="249" customFormat="1" ht="20.100000000000001" customHeight="1">
      <c r="A7" s="246">
        <v>4</v>
      </c>
      <c r="B7" s="247" t="s">
        <v>17</v>
      </c>
      <c r="C7" s="248">
        <v>13.343387035861916</v>
      </c>
      <c r="D7" s="248">
        <v>13.423574523389716</v>
      </c>
      <c r="E7" s="248">
        <v>13.382074586136346</v>
      </c>
      <c r="F7" s="248">
        <v>10.401671364995778</v>
      </c>
      <c r="G7" s="248">
        <v>12.182774928395391</v>
      </c>
      <c r="H7" s="248">
        <v>11.224843190826183</v>
      </c>
      <c r="I7" s="248">
        <v>13.499789626525207</v>
      </c>
      <c r="J7" s="248">
        <v>13.215010711620705</v>
      </c>
      <c r="K7" s="248">
        <v>13.355420510567678</v>
      </c>
    </row>
    <row r="8" spans="1:11" s="249" customFormat="1" ht="20.100000000000001" customHeight="1">
      <c r="A8" s="246">
        <v>5</v>
      </c>
      <c r="B8" s="247" t="s">
        <v>18</v>
      </c>
      <c r="C8" s="248">
        <v>11.79948633783037</v>
      </c>
      <c r="D8" s="248">
        <v>9.0711270039318777</v>
      </c>
      <c r="E8" s="248">
        <v>10.536481700042209</v>
      </c>
      <c r="F8" s="248">
        <v>7.0222491475402249</v>
      </c>
      <c r="G8" s="248">
        <v>4.7021569243152639</v>
      </c>
      <c r="H8" s="248">
        <v>5.8911802088600025</v>
      </c>
      <c r="I8" s="248">
        <v>20.919734800394977</v>
      </c>
      <c r="J8" s="248">
        <v>19.689979344825591</v>
      </c>
      <c r="K8" s="248">
        <v>20.332672902363726</v>
      </c>
    </row>
    <row r="9" spans="1:11" s="249" customFormat="1" ht="20.100000000000001" customHeight="1">
      <c r="A9" s="246">
        <v>6</v>
      </c>
      <c r="B9" s="250" t="s">
        <v>19</v>
      </c>
      <c r="C9" s="248">
        <v>42.160463880610806</v>
      </c>
      <c r="D9" s="248">
        <v>40.40698621655968</v>
      </c>
      <c r="E9" s="248">
        <v>41.433032334811294</v>
      </c>
      <c r="F9" s="248">
        <v>12.118382300122118</v>
      </c>
      <c r="G9" s="248">
        <v>20.819143215630042</v>
      </c>
      <c r="H9" s="248">
        <v>15.98947326448423</v>
      </c>
      <c r="I9" s="248" t="s">
        <v>605</v>
      </c>
      <c r="J9" s="248" t="s">
        <v>605</v>
      </c>
      <c r="K9" s="248" t="s">
        <v>605</v>
      </c>
    </row>
    <row r="10" spans="1:11" s="249" customFormat="1" ht="20.100000000000001" customHeight="1">
      <c r="A10" s="246">
        <v>7</v>
      </c>
      <c r="B10" s="250" t="s">
        <v>56</v>
      </c>
      <c r="C10" s="248">
        <v>15.781053343019002</v>
      </c>
      <c r="D10" s="248">
        <v>11.364619194976889</v>
      </c>
      <c r="E10" s="248">
        <v>13.632267972079182</v>
      </c>
      <c r="F10" s="248">
        <v>12.185524813152272</v>
      </c>
      <c r="G10" s="248">
        <v>10.262516682788259</v>
      </c>
      <c r="H10" s="248">
        <v>11.26228602332581</v>
      </c>
      <c r="I10" s="248">
        <v>5.9349017805643225</v>
      </c>
      <c r="J10" s="248">
        <v>4.9124036761135095</v>
      </c>
      <c r="K10" s="248">
        <v>5.417696937113142</v>
      </c>
    </row>
    <row r="11" spans="1:11" s="249" customFormat="1" ht="20.100000000000001" customHeight="1">
      <c r="A11" s="246">
        <v>8</v>
      </c>
      <c r="B11" s="250" t="s">
        <v>21</v>
      </c>
      <c r="C11" s="248">
        <v>3.4573378839590445</v>
      </c>
      <c r="D11" s="248">
        <v>3.9332399626517272</v>
      </c>
      <c r="E11" s="248">
        <v>3.6329571883883194</v>
      </c>
      <c r="F11" s="248">
        <v>2.3454157782515987</v>
      </c>
      <c r="G11" s="248">
        <v>4.3689320388349513</v>
      </c>
      <c r="H11" s="248">
        <v>3.2917139614074915</v>
      </c>
      <c r="I11" s="248">
        <v>1.8867924528301885</v>
      </c>
      <c r="J11" s="248">
        <v>1.1121814519660216</v>
      </c>
      <c r="K11" s="248">
        <v>1.4781966001478197</v>
      </c>
    </row>
    <row r="12" spans="1:11" s="249" customFormat="1" ht="20.100000000000001" customHeight="1">
      <c r="A12" s="246">
        <v>9</v>
      </c>
      <c r="B12" s="250" t="s">
        <v>22</v>
      </c>
      <c r="C12" s="248">
        <v>2.668792875195571</v>
      </c>
      <c r="D12" s="248">
        <v>5.6199449678979398</v>
      </c>
      <c r="E12" s="248">
        <v>3.4513254770169581</v>
      </c>
      <c r="F12" s="248">
        <v>11.148086522462563</v>
      </c>
      <c r="G12" s="248">
        <v>23.02325581395349</v>
      </c>
      <c r="H12" s="248">
        <v>16.100872938894277</v>
      </c>
      <c r="I12" s="248">
        <v>10.727272727272727</v>
      </c>
      <c r="J12" s="248">
        <v>5.305466237942122</v>
      </c>
      <c r="K12" s="248">
        <v>8.3966827919834142</v>
      </c>
    </row>
    <row r="13" spans="1:11" s="249" customFormat="1" ht="20.100000000000001" customHeight="1">
      <c r="A13" s="246">
        <v>10</v>
      </c>
      <c r="B13" s="250" t="s">
        <v>23</v>
      </c>
      <c r="C13" s="248">
        <v>34.990371318044694</v>
      </c>
      <c r="D13" s="248">
        <v>29.760283675846143</v>
      </c>
      <c r="E13" s="248">
        <v>32.453226562715479</v>
      </c>
      <c r="F13" s="248">
        <v>11.724406383806929</v>
      </c>
      <c r="G13" s="248">
        <v>8.68048366391983</v>
      </c>
      <c r="H13" s="248">
        <v>10.200405839317693</v>
      </c>
      <c r="I13" s="248" t="s">
        <v>605</v>
      </c>
      <c r="J13" s="248" t="s">
        <v>605</v>
      </c>
      <c r="K13" s="248" t="s">
        <v>605</v>
      </c>
    </row>
    <row r="14" spans="1:11" s="249" customFormat="1" ht="20.100000000000001" customHeight="1">
      <c r="A14" s="246">
        <v>11</v>
      </c>
      <c r="B14" s="250" t="s">
        <v>24</v>
      </c>
      <c r="C14" s="248">
        <v>30.95098771161646</v>
      </c>
      <c r="D14" s="248">
        <v>35.824330888986559</v>
      </c>
      <c r="E14" s="248">
        <v>33.221429495193341</v>
      </c>
      <c r="F14" s="248">
        <v>26.356589147286822</v>
      </c>
      <c r="G14" s="248">
        <v>24.053581828771112</v>
      </c>
      <c r="H14" s="248">
        <v>25.234175418677268</v>
      </c>
      <c r="I14" s="248">
        <v>100</v>
      </c>
      <c r="J14" s="248">
        <v>100</v>
      </c>
      <c r="K14" s="248">
        <v>100</v>
      </c>
    </row>
    <row r="15" spans="1:11" s="249" customFormat="1" ht="20.100000000000001" customHeight="1">
      <c r="A15" s="246">
        <v>12</v>
      </c>
      <c r="B15" s="250" t="s">
        <v>25</v>
      </c>
      <c r="C15" s="248">
        <v>23.450901982259637</v>
      </c>
      <c r="D15" s="248">
        <v>18.848156153234122</v>
      </c>
      <c r="E15" s="248">
        <v>21.282003684500854</v>
      </c>
      <c r="F15" s="248">
        <v>19.763290690578764</v>
      </c>
      <c r="G15" s="248">
        <v>15.555031007918284</v>
      </c>
      <c r="H15" s="248">
        <v>17.828031436387107</v>
      </c>
      <c r="I15" s="248">
        <v>11.285379069269403</v>
      </c>
      <c r="J15" s="248">
        <v>9.2767551159165169</v>
      </c>
      <c r="K15" s="248">
        <v>10.278113247402088</v>
      </c>
    </row>
    <row r="16" spans="1:11" s="249" customFormat="1" ht="20.100000000000001" customHeight="1">
      <c r="A16" s="246">
        <v>13</v>
      </c>
      <c r="B16" s="250" t="s">
        <v>26</v>
      </c>
      <c r="C16" s="248">
        <v>27.164530008263668</v>
      </c>
      <c r="D16" s="248">
        <v>20.69298588690955</v>
      </c>
      <c r="E16" s="248">
        <v>24.145286239101335</v>
      </c>
      <c r="F16" s="248">
        <v>16.470440382664243</v>
      </c>
      <c r="G16" s="248">
        <v>11.486141782285598</v>
      </c>
      <c r="H16" s="248">
        <v>14.167032126382015</v>
      </c>
      <c r="I16" s="248" t="s">
        <v>605</v>
      </c>
      <c r="J16" s="248" t="s">
        <v>605</v>
      </c>
      <c r="K16" s="248" t="s">
        <v>605</v>
      </c>
    </row>
    <row r="17" spans="1:11" s="249" customFormat="1" ht="20.100000000000001" customHeight="1">
      <c r="A17" s="246">
        <v>14</v>
      </c>
      <c r="B17" s="250" t="s">
        <v>27</v>
      </c>
      <c r="C17" s="248">
        <v>25.943849990380205</v>
      </c>
      <c r="D17" s="248">
        <v>26.004284736879644</v>
      </c>
      <c r="E17" s="248">
        <v>25.973032028133836</v>
      </c>
      <c r="F17" s="248">
        <v>13.527418235270099</v>
      </c>
      <c r="G17" s="248">
        <v>13.889402827508897</v>
      </c>
      <c r="H17" s="248">
        <v>13.702613156910564</v>
      </c>
      <c r="I17" s="248">
        <v>29.586144265697978</v>
      </c>
      <c r="J17" s="248">
        <v>29.653537083388223</v>
      </c>
      <c r="K17" s="248">
        <v>29.619582979279691</v>
      </c>
    </row>
    <row r="18" spans="1:11" s="249" customFormat="1" ht="20.100000000000001" customHeight="1">
      <c r="A18" s="246">
        <v>15</v>
      </c>
      <c r="B18" s="250" t="s">
        <v>57</v>
      </c>
      <c r="C18" s="248">
        <v>16.982011643319574</v>
      </c>
      <c r="D18" s="248">
        <v>16.700023546032494</v>
      </c>
      <c r="E18" s="248">
        <v>16.847677493325616</v>
      </c>
      <c r="F18" s="248">
        <v>6.3755233298950307</v>
      </c>
      <c r="G18" s="248">
        <v>6.4009661835748792</v>
      </c>
      <c r="H18" s="248">
        <v>6.3875168387965875</v>
      </c>
      <c r="I18" s="248">
        <v>5.6391537544696062</v>
      </c>
      <c r="J18" s="248">
        <v>2.3830789217278334</v>
      </c>
      <c r="K18" s="248">
        <v>4.0811965811965809</v>
      </c>
    </row>
    <row r="19" spans="1:11" s="249" customFormat="1" ht="20.100000000000001" customHeight="1">
      <c r="A19" s="246">
        <v>16</v>
      </c>
      <c r="B19" s="250" t="s">
        <v>29</v>
      </c>
      <c r="C19" s="248">
        <v>8.7527933259398747</v>
      </c>
      <c r="D19" s="248">
        <v>7.4736766276646636</v>
      </c>
      <c r="E19" s="248">
        <v>8.1411163849335217</v>
      </c>
      <c r="F19" s="248">
        <v>5.6855764572054515</v>
      </c>
      <c r="G19" s="248">
        <v>3.9717928243959775</v>
      </c>
      <c r="H19" s="248">
        <v>4.8555543726929651</v>
      </c>
      <c r="I19" s="248">
        <v>5.900033465404622</v>
      </c>
      <c r="J19" s="248">
        <v>6.5480111604669666</v>
      </c>
      <c r="K19" s="248">
        <v>6.228091021003042</v>
      </c>
    </row>
    <row r="20" spans="1:11" s="249" customFormat="1" ht="20.100000000000001" customHeight="1">
      <c r="A20" s="246">
        <v>17</v>
      </c>
      <c r="B20" s="250" t="s">
        <v>30</v>
      </c>
      <c r="C20" s="248">
        <v>26.554234750886163</v>
      </c>
      <c r="D20" s="248">
        <v>24.342314029996828</v>
      </c>
      <c r="E20" s="248">
        <v>25.485220276993395</v>
      </c>
      <c r="F20" s="248">
        <v>21.18460695944102</v>
      </c>
      <c r="G20" s="248">
        <v>18.275726949716908</v>
      </c>
      <c r="H20" s="248">
        <v>19.773340925371489</v>
      </c>
      <c r="I20" s="248">
        <v>19.47746559144128</v>
      </c>
      <c r="J20" s="248">
        <v>16.336595140361457</v>
      </c>
      <c r="K20" s="248">
        <v>17.970166810985674</v>
      </c>
    </row>
    <row r="21" spans="1:11" s="249" customFormat="1" ht="20.100000000000001" customHeight="1">
      <c r="A21" s="246">
        <v>18</v>
      </c>
      <c r="B21" s="250" t="s">
        <v>31</v>
      </c>
      <c r="C21" s="248">
        <v>18.753413255755216</v>
      </c>
      <c r="D21" s="248">
        <v>25.053693057906298</v>
      </c>
      <c r="E21" s="248">
        <v>21.898661916877881</v>
      </c>
      <c r="F21" s="248">
        <v>10.251792060719234</v>
      </c>
      <c r="G21" s="248">
        <v>18.077481640884532</v>
      </c>
      <c r="H21" s="248">
        <v>14.212009318960156</v>
      </c>
      <c r="I21" s="248">
        <v>17.36655150600944</v>
      </c>
      <c r="J21" s="248">
        <v>19.05759162303665</v>
      </c>
      <c r="K21" s="248">
        <v>18.25814911090152</v>
      </c>
    </row>
    <row r="22" spans="1:11" s="249" customFormat="1" ht="20.100000000000001" customHeight="1">
      <c r="A22" s="246">
        <v>19</v>
      </c>
      <c r="B22" s="250" t="s">
        <v>32</v>
      </c>
      <c r="C22" s="248">
        <v>0</v>
      </c>
      <c r="D22" s="248">
        <v>0</v>
      </c>
      <c r="E22" s="248">
        <v>0</v>
      </c>
      <c r="F22" s="248" t="s">
        <v>605</v>
      </c>
      <c r="G22" s="248" t="s">
        <v>605</v>
      </c>
      <c r="H22" s="248" t="s">
        <v>605</v>
      </c>
      <c r="I22" s="248">
        <v>0</v>
      </c>
      <c r="J22" s="248">
        <v>0</v>
      </c>
      <c r="K22" s="248">
        <v>0</v>
      </c>
    </row>
    <row r="23" spans="1:11" s="249" customFormat="1" ht="20.100000000000001" customHeight="1">
      <c r="A23" s="246">
        <v>20</v>
      </c>
      <c r="B23" s="250" t="s">
        <v>33</v>
      </c>
      <c r="C23" s="248">
        <v>15.086624485728136</v>
      </c>
      <c r="D23" s="248">
        <v>11.948341584042316</v>
      </c>
      <c r="E23" s="248">
        <v>13.6055304689122</v>
      </c>
      <c r="F23" s="248">
        <v>12.288747209593156</v>
      </c>
      <c r="G23" s="248">
        <v>8.2505279108170892</v>
      </c>
      <c r="H23" s="248">
        <v>10.410397582669862</v>
      </c>
      <c r="I23" s="248">
        <v>6.2357336678620614</v>
      </c>
      <c r="J23" s="248">
        <v>3.6309355710654776</v>
      </c>
      <c r="K23" s="248">
        <v>4.9029576492225493</v>
      </c>
    </row>
    <row r="24" spans="1:11" s="249" customFormat="1" ht="20.100000000000001" customHeight="1">
      <c r="A24" s="246">
        <v>21</v>
      </c>
      <c r="B24" s="250" t="s">
        <v>34</v>
      </c>
      <c r="C24" s="248">
        <v>30.666711600564998</v>
      </c>
      <c r="D24" s="248">
        <v>24.201282862577187</v>
      </c>
      <c r="E24" s="248">
        <v>27.605777071623006</v>
      </c>
      <c r="F24" s="248">
        <v>32.692743386419671</v>
      </c>
      <c r="G24" s="248">
        <v>24.928038480475703</v>
      </c>
      <c r="H24" s="248">
        <v>28.93390079504227</v>
      </c>
      <c r="I24" s="248">
        <v>16.217024093726806</v>
      </c>
      <c r="J24" s="248">
        <v>8.6760288403191588</v>
      </c>
      <c r="K24" s="248">
        <v>12.3286393370621</v>
      </c>
    </row>
    <row r="25" spans="1:11" s="249" customFormat="1" ht="20.100000000000001" customHeight="1">
      <c r="A25" s="246">
        <v>22</v>
      </c>
      <c r="B25" s="250" t="s">
        <v>35</v>
      </c>
      <c r="C25" s="248">
        <v>38.512565599182501</v>
      </c>
      <c r="D25" s="248">
        <v>33.310652675046782</v>
      </c>
      <c r="E25" s="248">
        <v>35.932253690783078</v>
      </c>
      <c r="F25" s="248">
        <v>100</v>
      </c>
      <c r="G25" s="248">
        <v>100</v>
      </c>
      <c r="H25" s="248">
        <v>100</v>
      </c>
      <c r="I25" s="248">
        <v>44.585258945161755</v>
      </c>
      <c r="J25" s="248">
        <v>34.438868976503386</v>
      </c>
      <c r="K25" s="248">
        <v>39.519810405433347</v>
      </c>
    </row>
    <row r="26" spans="1:11" s="249" customFormat="1" ht="20.100000000000001" customHeight="1">
      <c r="A26" s="246">
        <v>23</v>
      </c>
      <c r="B26" s="250" t="s">
        <v>36</v>
      </c>
      <c r="C26" s="248">
        <v>15.296043018294466</v>
      </c>
      <c r="D26" s="248">
        <v>19.75008658758334</v>
      </c>
      <c r="E26" s="248">
        <v>17.502674384623429</v>
      </c>
      <c r="F26" s="248">
        <v>35.258358662613986</v>
      </c>
      <c r="G26" s="248">
        <v>32.142857142857146</v>
      </c>
      <c r="H26" s="248">
        <v>33.879164313946923</v>
      </c>
      <c r="I26" s="248">
        <v>12.861173453029817</v>
      </c>
      <c r="J26" s="248">
        <v>17.191339018579683</v>
      </c>
      <c r="K26" s="248">
        <v>15.059185329489733</v>
      </c>
    </row>
    <row r="27" spans="1:11" s="249" customFormat="1" ht="20.100000000000001" customHeight="1">
      <c r="A27" s="246">
        <v>24</v>
      </c>
      <c r="B27" s="250" t="s">
        <v>37</v>
      </c>
      <c r="C27" s="248">
        <v>21.989513917503803</v>
      </c>
      <c r="D27" s="248">
        <v>21.131420672617384</v>
      </c>
      <c r="E27" s="248">
        <v>21.567833966845399</v>
      </c>
      <c r="F27" s="248">
        <v>100</v>
      </c>
      <c r="G27" s="248">
        <v>100</v>
      </c>
      <c r="H27" s="248">
        <v>100</v>
      </c>
      <c r="I27" s="248">
        <v>21.422461587201017</v>
      </c>
      <c r="J27" s="248">
        <v>19.479318292091218</v>
      </c>
      <c r="K27" s="248">
        <v>20.429649370167802</v>
      </c>
    </row>
    <row r="28" spans="1:11" s="249" customFormat="1" ht="20.100000000000001" customHeight="1">
      <c r="A28" s="246">
        <v>25</v>
      </c>
      <c r="B28" s="250" t="s">
        <v>38</v>
      </c>
      <c r="C28" s="248">
        <v>25.834924364811279</v>
      </c>
      <c r="D28" s="248">
        <v>16.853959373112502</v>
      </c>
      <c r="E28" s="248">
        <v>21.521861927880064</v>
      </c>
      <c r="F28" s="248" t="s">
        <v>605</v>
      </c>
      <c r="G28" s="248" t="s">
        <v>605</v>
      </c>
      <c r="H28" s="248" t="s">
        <v>605</v>
      </c>
      <c r="I28" s="248">
        <v>15.909786122340998</v>
      </c>
      <c r="J28" s="248">
        <v>15.58682861370127</v>
      </c>
      <c r="K28" s="248">
        <v>15.751510271532698</v>
      </c>
    </row>
    <row r="29" spans="1:11" s="249" customFormat="1" ht="20.100000000000001" customHeight="1">
      <c r="A29" s="246">
        <v>26</v>
      </c>
      <c r="B29" s="250" t="s">
        <v>39</v>
      </c>
      <c r="C29" s="248">
        <v>18.087454498328277</v>
      </c>
      <c r="D29" s="248">
        <v>14.138613395590081</v>
      </c>
      <c r="E29" s="248">
        <v>16.142879157543746</v>
      </c>
      <c r="F29" s="248">
        <v>10.695115166634066</v>
      </c>
      <c r="G29" s="248">
        <v>8.1863180265246278</v>
      </c>
      <c r="H29" s="248">
        <v>9.4766370037249619</v>
      </c>
      <c r="I29" s="248">
        <v>6.8442780022557299</v>
      </c>
      <c r="J29" s="248">
        <v>5.1753446951422779</v>
      </c>
      <c r="K29" s="248">
        <v>5.9864109206473541</v>
      </c>
    </row>
    <row r="30" spans="1:11" s="249" customFormat="1" ht="20.100000000000001" customHeight="1">
      <c r="A30" s="246">
        <v>27</v>
      </c>
      <c r="B30" s="250" t="s">
        <v>40</v>
      </c>
      <c r="C30" s="248">
        <v>32.630485518097323</v>
      </c>
      <c r="D30" s="248">
        <v>29.904893388556527</v>
      </c>
      <c r="E30" s="248">
        <v>31.231006530799778</v>
      </c>
      <c r="F30" s="248">
        <v>28.903654485049834</v>
      </c>
      <c r="G30" s="248">
        <v>23.249448794951721</v>
      </c>
      <c r="H30" s="248">
        <v>25.986506629010748</v>
      </c>
      <c r="I30" s="248" t="s">
        <v>605</v>
      </c>
      <c r="J30" s="248" t="s">
        <v>605</v>
      </c>
      <c r="K30" s="248" t="s">
        <v>605</v>
      </c>
    </row>
    <row r="31" spans="1:11" s="249" customFormat="1" ht="20.100000000000001" customHeight="1">
      <c r="A31" s="246">
        <v>28</v>
      </c>
      <c r="B31" s="250" t="s">
        <v>41</v>
      </c>
      <c r="C31" s="248">
        <v>23.574041620528401</v>
      </c>
      <c r="D31" s="248">
        <v>14.528304766758847</v>
      </c>
      <c r="E31" s="248">
        <v>19.386771745751947</v>
      </c>
      <c r="F31" s="248">
        <v>8.13284079733263</v>
      </c>
      <c r="G31" s="248">
        <v>6.3833010251057409</v>
      </c>
      <c r="H31" s="248">
        <v>7.3318009755505482</v>
      </c>
      <c r="I31" s="248" t="s">
        <v>605</v>
      </c>
      <c r="J31" s="248" t="s">
        <v>605</v>
      </c>
      <c r="K31" s="248" t="s">
        <v>605</v>
      </c>
    </row>
    <row r="32" spans="1:11" s="249" customFormat="1" ht="20.100000000000001" customHeight="1">
      <c r="A32" s="246">
        <v>29</v>
      </c>
      <c r="B32" s="251" t="s">
        <v>42</v>
      </c>
      <c r="C32" s="248">
        <v>20.944178834857588</v>
      </c>
      <c r="D32" s="248">
        <v>15.165349661882498</v>
      </c>
      <c r="E32" s="248">
        <v>18.226301259525638</v>
      </c>
      <c r="F32" s="248">
        <v>13.5109651123886</v>
      </c>
      <c r="G32" s="248">
        <v>8.5321215929474743</v>
      </c>
      <c r="H32" s="248">
        <v>11.216906012576535</v>
      </c>
      <c r="I32" s="248">
        <v>15.681573248211519</v>
      </c>
      <c r="J32" s="248">
        <v>10.28285856219072</v>
      </c>
      <c r="K32" s="248">
        <v>13.03334734746041</v>
      </c>
    </row>
    <row r="33" spans="1:11" s="249" customFormat="1" ht="20.100000000000001" customHeight="1">
      <c r="A33" s="246">
        <v>30</v>
      </c>
      <c r="B33" s="252" t="s">
        <v>43</v>
      </c>
      <c r="C33" s="248">
        <v>26.028252931001344</v>
      </c>
      <c r="D33" s="248">
        <v>22.177288025187277</v>
      </c>
      <c r="E33" s="248">
        <v>24.220064230004589</v>
      </c>
      <c r="F33" s="248">
        <v>12.422037422037423</v>
      </c>
      <c r="G33" s="248">
        <v>11.258907363420427</v>
      </c>
      <c r="H33" s="248">
        <v>11.814345991561181</v>
      </c>
      <c r="I33" s="248">
        <v>16.425120772946862</v>
      </c>
      <c r="J33" s="248">
        <v>22.205226258763542</v>
      </c>
      <c r="K33" s="248">
        <v>19.311310546750683</v>
      </c>
    </row>
    <row r="34" spans="1:11" s="249" customFormat="1" ht="20.100000000000001" customHeight="1">
      <c r="A34" s="246">
        <v>31</v>
      </c>
      <c r="B34" s="247" t="s">
        <v>44</v>
      </c>
      <c r="C34" s="248">
        <v>36.505741931288703</v>
      </c>
      <c r="D34" s="248">
        <v>29.05918821831041</v>
      </c>
      <c r="E34" s="248">
        <v>32.872938582914458</v>
      </c>
      <c r="F34" s="248">
        <v>23.413596445190862</v>
      </c>
      <c r="G34" s="248">
        <v>19.906191099664763</v>
      </c>
      <c r="H34" s="248">
        <v>21.684148543334601</v>
      </c>
      <c r="I34" s="248">
        <v>30.561700905042379</v>
      </c>
      <c r="J34" s="248">
        <v>17.466349960411719</v>
      </c>
      <c r="K34" s="248">
        <v>23.736157920077034</v>
      </c>
    </row>
    <row r="35" spans="1:11" s="249" customFormat="1" ht="20.100000000000001" customHeight="1">
      <c r="A35" s="246">
        <v>32</v>
      </c>
      <c r="B35" s="251" t="s">
        <v>45</v>
      </c>
      <c r="C35" s="248">
        <v>16.049254709390581</v>
      </c>
      <c r="D35" s="248">
        <v>11.032914681680381</v>
      </c>
      <c r="E35" s="248">
        <v>13.595359459677043</v>
      </c>
      <c r="F35" s="248">
        <v>11.723292859529909</v>
      </c>
      <c r="G35" s="248">
        <v>8.3777101559528333</v>
      </c>
      <c r="H35" s="248">
        <v>10.104774062956446</v>
      </c>
      <c r="I35" s="248">
        <v>7.9184207786025613</v>
      </c>
      <c r="J35" s="248">
        <v>4.8560438938854009</v>
      </c>
      <c r="K35" s="248">
        <v>6.3484583765287548</v>
      </c>
    </row>
    <row r="36" spans="1:11" s="249" customFormat="1" ht="20.100000000000001" customHeight="1">
      <c r="A36" s="246">
        <v>33</v>
      </c>
      <c r="B36" s="250" t="s">
        <v>47</v>
      </c>
      <c r="C36" s="248">
        <v>15.239525837221505</v>
      </c>
      <c r="D36" s="248">
        <v>17.424334337163312</v>
      </c>
      <c r="E36" s="248">
        <v>16.251101178068563</v>
      </c>
      <c r="F36" s="248">
        <v>11.18843370681606</v>
      </c>
      <c r="G36" s="248">
        <v>12.396318002762756</v>
      </c>
      <c r="H36" s="248">
        <v>11.744940875605023</v>
      </c>
      <c r="I36" s="248">
        <v>100</v>
      </c>
      <c r="J36" s="248">
        <v>100</v>
      </c>
      <c r="K36" s="248">
        <v>100</v>
      </c>
    </row>
    <row r="37" spans="1:11" s="249" customFormat="1" ht="20.100000000000001" customHeight="1">
      <c r="A37" s="246">
        <v>34</v>
      </c>
      <c r="B37" s="250" t="s">
        <v>58</v>
      </c>
      <c r="C37" s="248">
        <v>26.10927558757167</v>
      </c>
      <c r="D37" s="248">
        <v>29.580848693951289</v>
      </c>
      <c r="E37" s="248">
        <v>27.773585642874064</v>
      </c>
      <c r="F37" s="248">
        <v>17.469971796465998</v>
      </c>
      <c r="G37" s="248">
        <v>18.024437848168176</v>
      </c>
      <c r="H37" s="248">
        <v>17.730510004728899</v>
      </c>
      <c r="I37" s="248">
        <v>42.183217372970695</v>
      </c>
      <c r="J37" s="248">
        <v>46.31782945736434</v>
      </c>
      <c r="K37" s="248">
        <v>44.199611147116009</v>
      </c>
    </row>
    <row r="38" spans="1:11" s="249" customFormat="1" ht="20.100000000000001" customHeight="1">
      <c r="A38" s="246">
        <v>35</v>
      </c>
      <c r="B38" s="250" t="s">
        <v>48</v>
      </c>
      <c r="C38" s="248">
        <v>13.772643092771572</v>
      </c>
      <c r="D38" s="248">
        <v>10.909039771581087</v>
      </c>
      <c r="E38" s="248">
        <v>12.390937712920882</v>
      </c>
      <c r="F38" s="248">
        <v>7.8369665276064007</v>
      </c>
      <c r="G38" s="248">
        <v>5.8344788120114881</v>
      </c>
      <c r="H38" s="248">
        <v>6.8613397911909377</v>
      </c>
      <c r="I38" s="248">
        <v>7.3162781328401127</v>
      </c>
      <c r="J38" s="248">
        <v>4.831991875776227</v>
      </c>
      <c r="K38" s="248">
        <v>6.0335619095532573</v>
      </c>
    </row>
    <row r="39" spans="1:11" s="256" customFormat="1" ht="20.100000000000001" customHeight="1">
      <c r="A39" s="253"/>
      <c r="B39" s="254" t="s">
        <v>49</v>
      </c>
      <c r="C39" s="255">
        <v>20.794279142069755</v>
      </c>
      <c r="D39" s="255">
        <v>17.879176799414598</v>
      </c>
      <c r="E39" s="255">
        <v>19.409523315189826</v>
      </c>
      <c r="F39" s="255">
        <v>14.643559607007157</v>
      </c>
      <c r="G39" s="255">
        <v>12.31636758662753</v>
      </c>
      <c r="H39" s="255">
        <v>13.534923558600925</v>
      </c>
      <c r="I39" s="255">
        <v>12.946889909607325</v>
      </c>
      <c r="J39" s="255">
        <v>9.5191967277457898</v>
      </c>
      <c r="K39" s="255">
        <v>11.210685577950509</v>
      </c>
    </row>
    <row r="44" spans="1:11">
      <c r="E44" s="243" t="s">
        <v>119</v>
      </c>
      <c r="F44" s="243" t="s">
        <v>120</v>
      </c>
      <c r="G44" s="243" t="s">
        <v>12</v>
      </c>
    </row>
    <row r="45" spans="1:11">
      <c r="D45" s="243" t="s">
        <v>12</v>
      </c>
      <c r="E45" s="275">
        <f>C39</f>
        <v>20.794279142069755</v>
      </c>
      <c r="F45" s="275">
        <f t="shared" ref="F45:G45" si="0">D39</f>
        <v>17.879176799414598</v>
      </c>
      <c r="G45" s="275">
        <f t="shared" si="0"/>
        <v>19.409523315189826</v>
      </c>
    </row>
    <row r="46" spans="1:11">
      <c r="D46" s="243" t="s">
        <v>594</v>
      </c>
      <c r="E46" s="275">
        <f>F39</f>
        <v>14.643559607007157</v>
      </c>
      <c r="F46" s="275">
        <f t="shared" ref="F46:G46" si="1">G39</f>
        <v>12.31636758662753</v>
      </c>
      <c r="G46" s="275">
        <f t="shared" si="1"/>
        <v>13.534923558600925</v>
      </c>
    </row>
    <row r="47" spans="1:11">
      <c r="D47" s="243" t="s">
        <v>595</v>
      </c>
      <c r="E47" s="275">
        <f>I39</f>
        <v>12.946889909607325</v>
      </c>
      <c r="F47" s="275">
        <f t="shared" ref="F47:G47" si="2">J39</f>
        <v>9.5191967277457898</v>
      </c>
      <c r="G47" s="275">
        <f t="shared" si="2"/>
        <v>11.210685577950509</v>
      </c>
    </row>
  </sheetData>
  <mergeCells count="6">
    <mergeCell ref="A1:K1"/>
    <mergeCell ref="A2:A3"/>
    <mergeCell ref="B2:B3"/>
    <mergeCell ref="C2:E2"/>
    <mergeCell ref="F2:H2"/>
    <mergeCell ref="I2:K2"/>
  </mergeCells>
  <printOptions horizontalCentered="1"/>
  <pageMargins left="0.39370078740157499" right="0.19" top="0.39370078740157499" bottom="0.39370078740157499" header="0.27559055118110198" footer="0.14000000000000001"/>
  <pageSetup paperSize="9" scale="90" firstPageNumber="56" orientation="portrait" useFirstPageNumber="1" r:id="rId1"/>
  <headerFooter alignWithMargins="0">
    <oddFooter>&amp;L&amp;"Arial,Italic"&amp;9AISHE 2010-11&amp;R&amp;12T-&amp;P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9"/>
  <sheetViews>
    <sheetView view="pageBreakPreview" topLeftCell="A13" zoomScaleSheetLayoutView="100" workbookViewId="0">
      <selection activeCell="C33" sqref="C33"/>
    </sheetView>
  </sheetViews>
  <sheetFormatPr defaultRowHeight="14.25"/>
  <cols>
    <col min="1" max="1" width="5.140625" style="272" customWidth="1"/>
    <col min="2" max="2" width="26.28515625" style="272" customWidth="1"/>
    <col min="3" max="3" width="17.7109375" style="272" customWidth="1"/>
    <col min="4" max="4" width="19" style="272" customWidth="1"/>
    <col min="5" max="5" width="22.140625" style="272" customWidth="1"/>
    <col min="6" max="256" width="9.140625" style="272"/>
    <col min="257" max="257" width="5.140625" style="272" customWidth="1"/>
    <col min="258" max="258" width="22.5703125" style="272" customWidth="1"/>
    <col min="259" max="259" width="17.7109375" style="272" customWidth="1"/>
    <col min="260" max="260" width="19" style="272" customWidth="1"/>
    <col min="261" max="261" width="22.140625" style="272" customWidth="1"/>
    <col min="262" max="512" width="9.140625" style="272"/>
    <col min="513" max="513" width="5.140625" style="272" customWidth="1"/>
    <col min="514" max="514" width="22.5703125" style="272" customWidth="1"/>
    <col min="515" max="515" width="17.7109375" style="272" customWidth="1"/>
    <col min="516" max="516" width="19" style="272" customWidth="1"/>
    <col min="517" max="517" width="22.140625" style="272" customWidth="1"/>
    <col min="518" max="768" width="9.140625" style="272"/>
    <col min="769" max="769" width="5.140625" style="272" customWidth="1"/>
    <col min="770" max="770" width="22.5703125" style="272" customWidth="1"/>
    <col min="771" max="771" width="17.7109375" style="272" customWidth="1"/>
    <col min="772" max="772" width="19" style="272" customWidth="1"/>
    <col min="773" max="773" width="22.140625" style="272" customWidth="1"/>
    <col min="774" max="1024" width="9.140625" style="272"/>
    <col min="1025" max="1025" width="5.140625" style="272" customWidth="1"/>
    <col min="1026" max="1026" width="22.5703125" style="272" customWidth="1"/>
    <col min="1027" max="1027" width="17.7109375" style="272" customWidth="1"/>
    <col min="1028" max="1028" width="19" style="272" customWidth="1"/>
    <col min="1029" max="1029" width="22.140625" style="272" customWidth="1"/>
    <col min="1030" max="1280" width="9.140625" style="272"/>
    <col min="1281" max="1281" width="5.140625" style="272" customWidth="1"/>
    <col min="1282" max="1282" width="22.5703125" style="272" customWidth="1"/>
    <col min="1283" max="1283" width="17.7109375" style="272" customWidth="1"/>
    <col min="1284" max="1284" width="19" style="272" customWidth="1"/>
    <col min="1285" max="1285" width="22.140625" style="272" customWidth="1"/>
    <col min="1286" max="1536" width="9.140625" style="272"/>
    <col min="1537" max="1537" width="5.140625" style="272" customWidth="1"/>
    <col min="1538" max="1538" width="22.5703125" style="272" customWidth="1"/>
    <col min="1539" max="1539" width="17.7109375" style="272" customWidth="1"/>
    <col min="1540" max="1540" width="19" style="272" customWidth="1"/>
    <col min="1541" max="1541" width="22.140625" style="272" customWidth="1"/>
    <col min="1542" max="1792" width="9.140625" style="272"/>
    <col min="1793" max="1793" width="5.140625" style="272" customWidth="1"/>
    <col min="1794" max="1794" width="22.5703125" style="272" customWidth="1"/>
    <col min="1795" max="1795" width="17.7109375" style="272" customWidth="1"/>
    <col min="1796" max="1796" width="19" style="272" customWidth="1"/>
    <col min="1797" max="1797" width="22.140625" style="272" customWidth="1"/>
    <col min="1798" max="2048" width="9.140625" style="272"/>
    <col min="2049" max="2049" width="5.140625" style="272" customWidth="1"/>
    <col min="2050" max="2050" width="22.5703125" style="272" customWidth="1"/>
    <col min="2051" max="2051" width="17.7109375" style="272" customWidth="1"/>
    <col min="2052" max="2052" width="19" style="272" customWidth="1"/>
    <col min="2053" max="2053" width="22.140625" style="272" customWidth="1"/>
    <col min="2054" max="2304" width="9.140625" style="272"/>
    <col min="2305" max="2305" width="5.140625" style="272" customWidth="1"/>
    <col min="2306" max="2306" width="22.5703125" style="272" customWidth="1"/>
    <col min="2307" max="2307" width="17.7109375" style="272" customWidth="1"/>
    <col min="2308" max="2308" width="19" style="272" customWidth="1"/>
    <col min="2309" max="2309" width="22.140625" style="272" customWidth="1"/>
    <col min="2310" max="2560" width="9.140625" style="272"/>
    <col min="2561" max="2561" width="5.140625" style="272" customWidth="1"/>
    <col min="2562" max="2562" width="22.5703125" style="272" customWidth="1"/>
    <col min="2563" max="2563" width="17.7109375" style="272" customWidth="1"/>
    <col min="2564" max="2564" width="19" style="272" customWidth="1"/>
    <col min="2565" max="2565" width="22.140625" style="272" customWidth="1"/>
    <col min="2566" max="2816" width="9.140625" style="272"/>
    <col min="2817" max="2817" width="5.140625" style="272" customWidth="1"/>
    <col min="2818" max="2818" width="22.5703125" style="272" customWidth="1"/>
    <col min="2819" max="2819" width="17.7109375" style="272" customWidth="1"/>
    <col min="2820" max="2820" width="19" style="272" customWidth="1"/>
    <col min="2821" max="2821" width="22.140625" style="272" customWidth="1"/>
    <col min="2822" max="3072" width="9.140625" style="272"/>
    <col min="3073" max="3073" width="5.140625" style="272" customWidth="1"/>
    <col min="3074" max="3074" width="22.5703125" style="272" customWidth="1"/>
    <col min="3075" max="3075" width="17.7109375" style="272" customWidth="1"/>
    <col min="3076" max="3076" width="19" style="272" customWidth="1"/>
    <col min="3077" max="3077" width="22.140625" style="272" customWidth="1"/>
    <col min="3078" max="3328" width="9.140625" style="272"/>
    <col min="3329" max="3329" width="5.140625" style="272" customWidth="1"/>
    <col min="3330" max="3330" width="22.5703125" style="272" customWidth="1"/>
    <col min="3331" max="3331" width="17.7109375" style="272" customWidth="1"/>
    <col min="3332" max="3332" width="19" style="272" customWidth="1"/>
    <col min="3333" max="3333" width="22.140625" style="272" customWidth="1"/>
    <col min="3334" max="3584" width="9.140625" style="272"/>
    <col min="3585" max="3585" width="5.140625" style="272" customWidth="1"/>
    <col min="3586" max="3586" width="22.5703125" style="272" customWidth="1"/>
    <col min="3587" max="3587" width="17.7109375" style="272" customWidth="1"/>
    <col min="3588" max="3588" width="19" style="272" customWidth="1"/>
    <col min="3589" max="3589" width="22.140625" style="272" customWidth="1"/>
    <col min="3590" max="3840" width="9.140625" style="272"/>
    <col min="3841" max="3841" width="5.140625" style="272" customWidth="1"/>
    <col min="3842" max="3842" width="22.5703125" style="272" customWidth="1"/>
    <col min="3843" max="3843" width="17.7109375" style="272" customWidth="1"/>
    <col min="3844" max="3844" width="19" style="272" customWidth="1"/>
    <col min="3845" max="3845" width="22.140625" style="272" customWidth="1"/>
    <col min="3846" max="4096" width="9.140625" style="272"/>
    <col min="4097" max="4097" width="5.140625" style="272" customWidth="1"/>
    <col min="4098" max="4098" width="22.5703125" style="272" customWidth="1"/>
    <col min="4099" max="4099" width="17.7109375" style="272" customWidth="1"/>
    <col min="4100" max="4100" width="19" style="272" customWidth="1"/>
    <col min="4101" max="4101" width="22.140625" style="272" customWidth="1"/>
    <col min="4102" max="4352" width="9.140625" style="272"/>
    <col min="4353" max="4353" width="5.140625" style="272" customWidth="1"/>
    <col min="4354" max="4354" width="22.5703125" style="272" customWidth="1"/>
    <col min="4355" max="4355" width="17.7109375" style="272" customWidth="1"/>
    <col min="4356" max="4356" width="19" style="272" customWidth="1"/>
    <col min="4357" max="4357" width="22.140625" style="272" customWidth="1"/>
    <col min="4358" max="4608" width="9.140625" style="272"/>
    <col min="4609" max="4609" width="5.140625" style="272" customWidth="1"/>
    <col min="4610" max="4610" width="22.5703125" style="272" customWidth="1"/>
    <col min="4611" max="4611" width="17.7109375" style="272" customWidth="1"/>
    <col min="4612" max="4612" width="19" style="272" customWidth="1"/>
    <col min="4613" max="4613" width="22.140625" style="272" customWidth="1"/>
    <col min="4614" max="4864" width="9.140625" style="272"/>
    <col min="4865" max="4865" width="5.140625" style="272" customWidth="1"/>
    <col min="4866" max="4866" width="22.5703125" style="272" customWidth="1"/>
    <col min="4867" max="4867" width="17.7109375" style="272" customWidth="1"/>
    <col min="4868" max="4868" width="19" style="272" customWidth="1"/>
    <col min="4869" max="4869" width="22.140625" style="272" customWidth="1"/>
    <col min="4870" max="5120" width="9.140625" style="272"/>
    <col min="5121" max="5121" width="5.140625" style="272" customWidth="1"/>
    <col min="5122" max="5122" width="22.5703125" style="272" customWidth="1"/>
    <col min="5123" max="5123" width="17.7109375" style="272" customWidth="1"/>
    <col min="5124" max="5124" width="19" style="272" customWidth="1"/>
    <col min="5125" max="5125" width="22.140625" style="272" customWidth="1"/>
    <col min="5126" max="5376" width="9.140625" style="272"/>
    <col min="5377" max="5377" width="5.140625" style="272" customWidth="1"/>
    <col min="5378" max="5378" width="22.5703125" style="272" customWidth="1"/>
    <col min="5379" max="5379" width="17.7109375" style="272" customWidth="1"/>
    <col min="5380" max="5380" width="19" style="272" customWidth="1"/>
    <col min="5381" max="5381" width="22.140625" style="272" customWidth="1"/>
    <col min="5382" max="5632" width="9.140625" style="272"/>
    <col min="5633" max="5633" width="5.140625" style="272" customWidth="1"/>
    <col min="5634" max="5634" width="22.5703125" style="272" customWidth="1"/>
    <col min="5635" max="5635" width="17.7109375" style="272" customWidth="1"/>
    <col min="5636" max="5636" width="19" style="272" customWidth="1"/>
    <col min="5637" max="5637" width="22.140625" style="272" customWidth="1"/>
    <col min="5638" max="5888" width="9.140625" style="272"/>
    <col min="5889" max="5889" width="5.140625" style="272" customWidth="1"/>
    <col min="5890" max="5890" width="22.5703125" style="272" customWidth="1"/>
    <col min="5891" max="5891" width="17.7109375" style="272" customWidth="1"/>
    <col min="5892" max="5892" width="19" style="272" customWidth="1"/>
    <col min="5893" max="5893" width="22.140625" style="272" customWidth="1"/>
    <col min="5894" max="6144" width="9.140625" style="272"/>
    <col min="6145" max="6145" width="5.140625" style="272" customWidth="1"/>
    <col min="6146" max="6146" width="22.5703125" style="272" customWidth="1"/>
    <col min="6147" max="6147" width="17.7109375" style="272" customWidth="1"/>
    <col min="6148" max="6148" width="19" style="272" customWidth="1"/>
    <col min="6149" max="6149" width="22.140625" style="272" customWidth="1"/>
    <col min="6150" max="6400" width="9.140625" style="272"/>
    <col min="6401" max="6401" width="5.140625" style="272" customWidth="1"/>
    <col min="6402" max="6402" width="22.5703125" style="272" customWidth="1"/>
    <col min="6403" max="6403" width="17.7109375" style="272" customWidth="1"/>
    <col min="6404" max="6404" width="19" style="272" customWidth="1"/>
    <col min="6405" max="6405" width="22.140625" style="272" customWidth="1"/>
    <col min="6406" max="6656" width="9.140625" style="272"/>
    <col min="6657" max="6657" width="5.140625" style="272" customWidth="1"/>
    <col min="6658" max="6658" width="22.5703125" style="272" customWidth="1"/>
    <col min="6659" max="6659" width="17.7109375" style="272" customWidth="1"/>
    <col min="6660" max="6660" width="19" style="272" customWidth="1"/>
    <col min="6661" max="6661" width="22.140625" style="272" customWidth="1"/>
    <col min="6662" max="6912" width="9.140625" style="272"/>
    <col min="6913" max="6913" width="5.140625" style="272" customWidth="1"/>
    <col min="6914" max="6914" width="22.5703125" style="272" customWidth="1"/>
    <col min="6915" max="6915" width="17.7109375" style="272" customWidth="1"/>
    <col min="6916" max="6916" width="19" style="272" customWidth="1"/>
    <col min="6917" max="6917" width="22.140625" style="272" customWidth="1"/>
    <col min="6918" max="7168" width="9.140625" style="272"/>
    <col min="7169" max="7169" width="5.140625" style="272" customWidth="1"/>
    <col min="7170" max="7170" width="22.5703125" style="272" customWidth="1"/>
    <col min="7171" max="7171" width="17.7109375" style="272" customWidth="1"/>
    <col min="7172" max="7172" width="19" style="272" customWidth="1"/>
    <col min="7173" max="7173" width="22.140625" style="272" customWidth="1"/>
    <col min="7174" max="7424" width="9.140625" style="272"/>
    <col min="7425" max="7425" width="5.140625" style="272" customWidth="1"/>
    <col min="7426" max="7426" width="22.5703125" style="272" customWidth="1"/>
    <col min="7427" max="7427" width="17.7109375" style="272" customWidth="1"/>
    <col min="7428" max="7428" width="19" style="272" customWidth="1"/>
    <col min="7429" max="7429" width="22.140625" style="272" customWidth="1"/>
    <col min="7430" max="7680" width="9.140625" style="272"/>
    <col min="7681" max="7681" width="5.140625" style="272" customWidth="1"/>
    <col min="7682" max="7682" width="22.5703125" style="272" customWidth="1"/>
    <col min="7683" max="7683" width="17.7109375" style="272" customWidth="1"/>
    <col min="7684" max="7684" width="19" style="272" customWidth="1"/>
    <col min="7685" max="7685" width="22.140625" style="272" customWidth="1"/>
    <col min="7686" max="7936" width="9.140625" style="272"/>
    <col min="7937" max="7937" width="5.140625" style="272" customWidth="1"/>
    <col min="7938" max="7938" width="22.5703125" style="272" customWidth="1"/>
    <col min="7939" max="7939" width="17.7109375" style="272" customWidth="1"/>
    <col min="7940" max="7940" width="19" style="272" customWidth="1"/>
    <col min="7941" max="7941" width="22.140625" style="272" customWidth="1"/>
    <col min="7942" max="8192" width="9.140625" style="272"/>
    <col min="8193" max="8193" width="5.140625" style="272" customWidth="1"/>
    <col min="8194" max="8194" width="22.5703125" style="272" customWidth="1"/>
    <col min="8195" max="8195" width="17.7109375" style="272" customWidth="1"/>
    <col min="8196" max="8196" width="19" style="272" customWidth="1"/>
    <col min="8197" max="8197" width="22.140625" style="272" customWidth="1"/>
    <col min="8198" max="8448" width="9.140625" style="272"/>
    <col min="8449" max="8449" width="5.140625" style="272" customWidth="1"/>
    <col min="8450" max="8450" width="22.5703125" style="272" customWidth="1"/>
    <col min="8451" max="8451" width="17.7109375" style="272" customWidth="1"/>
    <col min="8452" max="8452" width="19" style="272" customWidth="1"/>
    <col min="8453" max="8453" width="22.140625" style="272" customWidth="1"/>
    <col min="8454" max="8704" width="9.140625" style="272"/>
    <col min="8705" max="8705" width="5.140625" style="272" customWidth="1"/>
    <col min="8706" max="8706" width="22.5703125" style="272" customWidth="1"/>
    <col min="8707" max="8707" width="17.7109375" style="272" customWidth="1"/>
    <col min="8708" max="8708" width="19" style="272" customWidth="1"/>
    <col min="8709" max="8709" width="22.140625" style="272" customWidth="1"/>
    <col min="8710" max="8960" width="9.140625" style="272"/>
    <col min="8961" max="8961" width="5.140625" style="272" customWidth="1"/>
    <col min="8962" max="8962" width="22.5703125" style="272" customWidth="1"/>
    <col min="8963" max="8963" width="17.7109375" style="272" customWidth="1"/>
    <col min="8964" max="8964" width="19" style="272" customWidth="1"/>
    <col min="8965" max="8965" width="22.140625" style="272" customWidth="1"/>
    <col min="8966" max="9216" width="9.140625" style="272"/>
    <col min="9217" max="9217" width="5.140625" style="272" customWidth="1"/>
    <col min="9218" max="9218" width="22.5703125" style="272" customWidth="1"/>
    <col min="9219" max="9219" width="17.7109375" style="272" customWidth="1"/>
    <col min="9220" max="9220" width="19" style="272" customWidth="1"/>
    <col min="9221" max="9221" width="22.140625" style="272" customWidth="1"/>
    <col min="9222" max="9472" width="9.140625" style="272"/>
    <col min="9473" max="9473" width="5.140625" style="272" customWidth="1"/>
    <col min="9474" max="9474" width="22.5703125" style="272" customWidth="1"/>
    <col min="9475" max="9475" width="17.7109375" style="272" customWidth="1"/>
    <col min="9476" max="9476" width="19" style="272" customWidth="1"/>
    <col min="9477" max="9477" width="22.140625" style="272" customWidth="1"/>
    <col min="9478" max="9728" width="9.140625" style="272"/>
    <col min="9729" max="9729" width="5.140625" style="272" customWidth="1"/>
    <col min="9730" max="9730" width="22.5703125" style="272" customWidth="1"/>
    <col min="9731" max="9731" width="17.7109375" style="272" customWidth="1"/>
    <col min="9732" max="9732" width="19" style="272" customWidth="1"/>
    <col min="9733" max="9733" width="22.140625" style="272" customWidth="1"/>
    <col min="9734" max="9984" width="9.140625" style="272"/>
    <col min="9985" max="9985" width="5.140625" style="272" customWidth="1"/>
    <col min="9986" max="9986" width="22.5703125" style="272" customWidth="1"/>
    <col min="9987" max="9987" width="17.7109375" style="272" customWidth="1"/>
    <col min="9988" max="9988" width="19" style="272" customWidth="1"/>
    <col min="9989" max="9989" width="22.140625" style="272" customWidth="1"/>
    <col min="9990" max="10240" width="9.140625" style="272"/>
    <col min="10241" max="10241" width="5.140625" style="272" customWidth="1"/>
    <col min="10242" max="10242" width="22.5703125" style="272" customWidth="1"/>
    <col min="10243" max="10243" width="17.7109375" style="272" customWidth="1"/>
    <col min="10244" max="10244" width="19" style="272" customWidth="1"/>
    <col min="10245" max="10245" width="22.140625" style="272" customWidth="1"/>
    <col min="10246" max="10496" width="9.140625" style="272"/>
    <col min="10497" max="10497" width="5.140625" style="272" customWidth="1"/>
    <col min="10498" max="10498" width="22.5703125" style="272" customWidth="1"/>
    <col min="10499" max="10499" width="17.7109375" style="272" customWidth="1"/>
    <col min="10500" max="10500" width="19" style="272" customWidth="1"/>
    <col min="10501" max="10501" width="22.140625" style="272" customWidth="1"/>
    <col min="10502" max="10752" width="9.140625" style="272"/>
    <col min="10753" max="10753" width="5.140625" style="272" customWidth="1"/>
    <col min="10754" max="10754" width="22.5703125" style="272" customWidth="1"/>
    <col min="10755" max="10755" width="17.7109375" style="272" customWidth="1"/>
    <col min="10756" max="10756" width="19" style="272" customWidth="1"/>
    <col min="10757" max="10757" width="22.140625" style="272" customWidth="1"/>
    <col min="10758" max="11008" width="9.140625" style="272"/>
    <col min="11009" max="11009" width="5.140625" style="272" customWidth="1"/>
    <col min="11010" max="11010" width="22.5703125" style="272" customWidth="1"/>
    <col min="11011" max="11011" width="17.7109375" style="272" customWidth="1"/>
    <col min="11012" max="11012" width="19" style="272" customWidth="1"/>
    <col min="11013" max="11013" width="22.140625" style="272" customWidth="1"/>
    <col min="11014" max="11264" width="9.140625" style="272"/>
    <col min="11265" max="11265" width="5.140625" style="272" customWidth="1"/>
    <col min="11266" max="11266" width="22.5703125" style="272" customWidth="1"/>
    <col min="11267" max="11267" width="17.7109375" style="272" customWidth="1"/>
    <col min="11268" max="11268" width="19" style="272" customWidth="1"/>
    <col min="11269" max="11269" width="22.140625" style="272" customWidth="1"/>
    <col min="11270" max="11520" width="9.140625" style="272"/>
    <col min="11521" max="11521" width="5.140625" style="272" customWidth="1"/>
    <col min="11522" max="11522" width="22.5703125" style="272" customWidth="1"/>
    <col min="11523" max="11523" width="17.7109375" style="272" customWidth="1"/>
    <col min="11524" max="11524" width="19" style="272" customWidth="1"/>
    <col min="11525" max="11525" width="22.140625" style="272" customWidth="1"/>
    <col min="11526" max="11776" width="9.140625" style="272"/>
    <col min="11777" max="11777" width="5.140625" style="272" customWidth="1"/>
    <col min="11778" max="11778" width="22.5703125" style="272" customWidth="1"/>
    <col min="11779" max="11779" width="17.7109375" style="272" customWidth="1"/>
    <col min="11780" max="11780" width="19" style="272" customWidth="1"/>
    <col min="11781" max="11781" width="22.140625" style="272" customWidth="1"/>
    <col min="11782" max="12032" width="9.140625" style="272"/>
    <col min="12033" max="12033" width="5.140625" style="272" customWidth="1"/>
    <col min="12034" max="12034" width="22.5703125" style="272" customWidth="1"/>
    <col min="12035" max="12035" width="17.7109375" style="272" customWidth="1"/>
    <col min="12036" max="12036" width="19" style="272" customWidth="1"/>
    <col min="12037" max="12037" width="22.140625" style="272" customWidth="1"/>
    <col min="12038" max="12288" width="9.140625" style="272"/>
    <col min="12289" max="12289" width="5.140625" style="272" customWidth="1"/>
    <col min="12290" max="12290" width="22.5703125" style="272" customWidth="1"/>
    <col min="12291" max="12291" width="17.7109375" style="272" customWidth="1"/>
    <col min="12292" max="12292" width="19" style="272" customWidth="1"/>
    <col min="12293" max="12293" width="22.140625" style="272" customWidth="1"/>
    <col min="12294" max="12544" width="9.140625" style="272"/>
    <col min="12545" max="12545" width="5.140625" style="272" customWidth="1"/>
    <col min="12546" max="12546" width="22.5703125" style="272" customWidth="1"/>
    <col min="12547" max="12547" width="17.7109375" style="272" customWidth="1"/>
    <col min="12548" max="12548" width="19" style="272" customWidth="1"/>
    <col min="12549" max="12549" width="22.140625" style="272" customWidth="1"/>
    <col min="12550" max="12800" width="9.140625" style="272"/>
    <col min="12801" max="12801" width="5.140625" style="272" customWidth="1"/>
    <col min="12802" max="12802" width="22.5703125" style="272" customWidth="1"/>
    <col min="12803" max="12803" width="17.7109375" style="272" customWidth="1"/>
    <col min="12804" max="12804" width="19" style="272" customWidth="1"/>
    <col min="12805" max="12805" width="22.140625" style="272" customWidth="1"/>
    <col min="12806" max="13056" width="9.140625" style="272"/>
    <col min="13057" max="13057" width="5.140625" style="272" customWidth="1"/>
    <col min="13058" max="13058" width="22.5703125" style="272" customWidth="1"/>
    <col min="13059" max="13059" width="17.7109375" style="272" customWidth="1"/>
    <col min="13060" max="13060" width="19" style="272" customWidth="1"/>
    <col min="13061" max="13061" width="22.140625" style="272" customWidth="1"/>
    <col min="13062" max="13312" width="9.140625" style="272"/>
    <col min="13313" max="13313" width="5.140625" style="272" customWidth="1"/>
    <col min="13314" max="13314" width="22.5703125" style="272" customWidth="1"/>
    <col min="13315" max="13315" width="17.7109375" style="272" customWidth="1"/>
    <col min="13316" max="13316" width="19" style="272" customWidth="1"/>
    <col min="13317" max="13317" width="22.140625" style="272" customWidth="1"/>
    <col min="13318" max="13568" width="9.140625" style="272"/>
    <col min="13569" max="13569" width="5.140625" style="272" customWidth="1"/>
    <col min="13570" max="13570" width="22.5703125" style="272" customWidth="1"/>
    <col min="13571" max="13571" width="17.7109375" style="272" customWidth="1"/>
    <col min="13572" max="13572" width="19" style="272" customWidth="1"/>
    <col min="13573" max="13573" width="22.140625" style="272" customWidth="1"/>
    <col min="13574" max="13824" width="9.140625" style="272"/>
    <col min="13825" max="13825" width="5.140625" style="272" customWidth="1"/>
    <col min="13826" max="13826" width="22.5703125" style="272" customWidth="1"/>
    <col min="13827" max="13827" width="17.7109375" style="272" customWidth="1"/>
    <col min="13828" max="13828" width="19" style="272" customWidth="1"/>
    <col min="13829" max="13829" width="22.140625" style="272" customWidth="1"/>
    <col min="13830" max="14080" width="9.140625" style="272"/>
    <col min="14081" max="14081" width="5.140625" style="272" customWidth="1"/>
    <col min="14082" max="14082" width="22.5703125" style="272" customWidth="1"/>
    <col min="14083" max="14083" width="17.7109375" style="272" customWidth="1"/>
    <col min="14084" max="14084" width="19" style="272" customWidth="1"/>
    <col min="14085" max="14085" width="22.140625" style="272" customWidth="1"/>
    <col min="14086" max="14336" width="9.140625" style="272"/>
    <col min="14337" max="14337" width="5.140625" style="272" customWidth="1"/>
    <col min="14338" max="14338" width="22.5703125" style="272" customWidth="1"/>
    <col min="14339" max="14339" width="17.7109375" style="272" customWidth="1"/>
    <col min="14340" max="14340" width="19" style="272" customWidth="1"/>
    <col min="14341" max="14341" width="22.140625" style="272" customWidth="1"/>
    <col min="14342" max="14592" width="9.140625" style="272"/>
    <col min="14593" max="14593" width="5.140625" style="272" customWidth="1"/>
    <col min="14594" max="14594" width="22.5703125" style="272" customWidth="1"/>
    <col min="14595" max="14595" width="17.7109375" style="272" customWidth="1"/>
    <col min="14596" max="14596" width="19" style="272" customWidth="1"/>
    <col min="14597" max="14597" width="22.140625" style="272" customWidth="1"/>
    <col min="14598" max="14848" width="9.140625" style="272"/>
    <col min="14849" max="14849" width="5.140625" style="272" customWidth="1"/>
    <col min="14850" max="14850" width="22.5703125" style="272" customWidth="1"/>
    <col min="14851" max="14851" width="17.7109375" style="272" customWidth="1"/>
    <col min="14852" max="14852" width="19" style="272" customWidth="1"/>
    <col min="14853" max="14853" width="22.140625" style="272" customWidth="1"/>
    <col min="14854" max="15104" width="9.140625" style="272"/>
    <col min="15105" max="15105" width="5.140625" style="272" customWidth="1"/>
    <col min="15106" max="15106" width="22.5703125" style="272" customWidth="1"/>
    <col min="15107" max="15107" width="17.7109375" style="272" customWidth="1"/>
    <col min="15108" max="15108" width="19" style="272" customWidth="1"/>
    <col min="15109" max="15109" width="22.140625" style="272" customWidth="1"/>
    <col min="15110" max="15360" width="9.140625" style="272"/>
    <col min="15361" max="15361" width="5.140625" style="272" customWidth="1"/>
    <col min="15362" max="15362" width="22.5703125" style="272" customWidth="1"/>
    <col min="15363" max="15363" width="17.7109375" style="272" customWidth="1"/>
    <col min="15364" max="15364" width="19" style="272" customWidth="1"/>
    <col min="15365" max="15365" width="22.140625" style="272" customWidth="1"/>
    <col min="15366" max="15616" width="9.140625" style="272"/>
    <col min="15617" max="15617" width="5.140625" style="272" customWidth="1"/>
    <col min="15618" max="15618" width="22.5703125" style="272" customWidth="1"/>
    <col min="15619" max="15619" width="17.7109375" style="272" customWidth="1"/>
    <col min="15620" max="15620" width="19" style="272" customWidth="1"/>
    <col min="15621" max="15621" width="22.140625" style="272" customWidth="1"/>
    <col min="15622" max="15872" width="9.140625" style="272"/>
    <col min="15873" max="15873" width="5.140625" style="272" customWidth="1"/>
    <col min="15874" max="15874" width="22.5703125" style="272" customWidth="1"/>
    <col min="15875" max="15875" width="17.7109375" style="272" customWidth="1"/>
    <col min="15876" max="15876" width="19" style="272" customWidth="1"/>
    <col min="15877" max="15877" width="22.140625" style="272" customWidth="1"/>
    <col min="15878" max="16128" width="9.140625" style="272"/>
    <col min="16129" max="16129" width="5.140625" style="272" customWidth="1"/>
    <col min="16130" max="16130" width="22.5703125" style="272" customWidth="1"/>
    <col min="16131" max="16131" width="17.7109375" style="272" customWidth="1"/>
    <col min="16132" max="16132" width="19" style="272" customWidth="1"/>
    <col min="16133" max="16133" width="22.140625" style="272" customWidth="1"/>
    <col min="16134" max="16384" width="9.140625" style="272"/>
  </cols>
  <sheetData>
    <row r="1" spans="1:9" s="258" customFormat="1" ht="21.75" customHeight="1">
      <c r="A1" s="372" t="s">
        <v>607</v>
      </c>
      <c r="B1" s="372"/>
      <c r="C1" s="372"/>
      <c r="D1" s="372"/>
      <c r="E1" s="372"/>
      <c r="F1" s="257"/>
      <c r="G1" s="257"/>
      <c r="H1" s="257"/>
      <c r="I1" s="257"/>
    </row>
    <row r="2" spans="1:9" s="262" customFormat="1" ht="39" customHeight="1">
      <c r="A2" s="259" t="s">
        <v>109</v>
      </c>
      <c r="B2" s="259" t="s">
        <v>600</v>
      </c>
      <c r="C2" s="260" t="s">
        <v>601</v>
      </c>
      <c r="D2" s="261" t="s">
        <v>602</v>
      </c>
      <c r="E2" s="261" t="s">
        <v>603</v>
      </c>
    </row>
    <row r="3" spans="1:9" s="265" customFormat="1" ht="20.100000000000001" customHeight="1">
      <c r="A3" s="263">
        <v>1</v>
      </c>
      <c r="B3" s="264" t="s">
        <v>55</v>
      </c>
      <c r="C3" s="273">
        <v>1.3949331341099738</v>
      </c>
      <c r="D3" s="273" t="s">
        <v>606</v>
      </c>
      <c r="E3" s="273">
        <v>2.0130657448306768</v>
      </c>
    </row>
    <row r="4" spans="1:9" s="265" customFormat="1" ht="20.100000000000001" customHeight="1">
      <c r="A4" s="263">
        <v>2</v>
      </c>
      <c r="B4" s="264" t="s">
        <v>15</v>
      </c>
      <c r="C4" s="273">
        <v>0.75959126420292156</v>
      </c>
      <c r="D4" s="273">
        <v>0.73594605695209636</v>
      </c>
      <c r="E4" s="273">
        <v>0.53221979589257784</v>
      </c>
    </row>
    <row r="5" spans="1:9" s="265" customFormat="1" ht="20.100000000000001" customHeight="1">
      <c r="A5" s="263">
        <v>3</v>
      </c>
      <c r="B5" s="264" t="s">
        <v>16</v>
      </c>
      <c r="C5" s="273">
        <v>0.5793692052929611</v>
      </c>
      <c r="D5" s="273">
        <v>0.66014669926650371</v>
      </c>
      <c r="E5" s="273">
        <v>0.66226280557101125</v>
      </c>
    </row>
    <row r="6" spans="1:9" s="265" customFormat="1" ht="20.100000000000001" customHeight="1">
      <c r="A6" s="263">
        <v>4</v>
      </c>
      <c r="B6" s="266" t="s">
        <v>17</v>
      </c>
      <c r="C6" s="273">
        <v>1.006009530212403</v>
      </c>
      <c r="D6" s="273">
        <v>1.1712324395667288</v>
      </c>
      <c r="E6" s="273">
        <v>0.97890493683361179</v>
      </c>
    </row>
    <row r="7" spans="1:9" s="265" customFormat="1" ht="20.100000000000001" customHeight="1">
      <c r="A7" s="263">
        <v>5</v>
      </c>
      <c r="B7" s="266" t="s">
        <v>18</v>
      </c>
      <c r="C7" s="273">
        <v>0.76877304182716066</v>
      </c>
      <c r="D7" s="273">
        <v>0.66960838693146485</v>
      </c>
      <c r="E7" s="273">
        <v>0.94121553321286999</v>
      </c>
    </row>
    <row r="8" spans="1:9" s="265" customFormat="1" ht="20.100000000000001" customHeight="1">
      <c r="A8" s="263">
        <v>6</v>
      </c>
      <c r="B8" s="264" t="s">
        <v>19</v>
      </c>
      <c r="C8" s="273">
        <v>0.95840943142806512</v>
      </c>
      <c r="D8" s="273">
        <v>1.7179803954047765</v>
      </c>
      <c r="E8" s="273" t="s">
        <v>606</v>
      </c>
    </row>
    <row r="9" spans="1:9" s="265" customFormat="1" ht="20.100000000000001" customHeight="1">
      <c r="A9" s="263">
        <v>7</v>
      </c>
      <c r="B9" s="264" t="s">
        <v>56</v>
      </c>
      <c r="C9" s="273">
        <v>0.72014325963888892</v>
      </c>
      <c r="D9" s="273">
        <v>0.84218914163726122</v>
      </c>
      <c r="E9" s="273">
        <v>0.82771440164362953</v>
      </c>
    </row>
    <row r="10" spans="1:9" s="265" customFormat="1" ht="20.100000000000001" customHeight="1">
      <c r="A10" s="263">
        <v>8</v>
      </c>
      <c r="B10" s="264" t="s">
        <v>21</v>
      </c>
      <c r="C10" s="273">
        <v>1.137649860865702</v>
      </c>
      <c r="D10" s="273">
        <v>1.8627537511032659</v>
      </c>
      <c r="E10" s="273">
        <v>0.58945616954199154</v>
      </c>
    </row>
    <row r="11" spans="1:9" s="265" customFormat="1" ht="20.100000000000001" customHeight="1">
      <c r="A11" s="263">
        <v>9</v>
      </c>
      <c r="B11" s="264" t="s">
        <v>22</v>
      </c>
      <c r="C11" s="273">
        <v>2.1058003489634265</v>
      </c>
      <c r="D11" s="273">
        <v>2.0652204095800069</v>
      </c>
      <c r="E11" s="273">
        <v>0.49457736116409617</v>
      </c>
    </row>
    <row r="12" spans="1:9" s="265" customFormat="1" ht="20.100000000000001" customHeight="1">
      <c r="A12" s="263">
        <v>10</v>
      </c>
      <c r="B12" s="264" t="s">
        <v>23</v>
      </c>
      <c r="C12" s="273">
        <v>0.8505278039304095</v>
      </c>
      <c r="D12" s="273">
        <v>0.74037724211852729</v>
      </c>
      <c r="E12" s="273" t="s">
        <v>606</v>
      </c>
    </row>
    <row r="13" spans="1:9" s="265" customFormat="1" ht="20.100000000000001" customHeight="1">
      <c r="A13" s="263">
        <v>11</v>
      </c>
      <c r="B13" s="264" t="s">
        <v>24</v>
      </c>
      <c r="C13" s="273">
        <v>1.1574535592458992</v>
      </c>
      <c r="D13" s="273">
        <v>0.91262119291513921</v>
      </c>
      <c r="E13" s="273">
        <v>1</v>
      </c>
    </row>
    <row r="14" spans="1:9" s="265" customFormat="1" ht="20.100000000000001" customHeight="1">
      <c r="A14" s="263">
        <v>12</v>
      </c>
      <c r="B14" s="264" t="s">
        <v>25</v>
      </c>
      <c r="C14" s="273">
        <v>0.80372840957215874</v>
      </c>
      <c r="D14" s="273">
        <v>0.78706685295751011</v>
      </c>
      <c r="E14" s="273">
        <v>0.8220153757331502</v>
      </c>
    </row>
    <row r="15" spans="1:9" s="265" customFormat="1" ht="20.100000000000001" customHeight="1">
      <c r="A15" s="263">
        <v>13</v>
      </c>
      <c r="B15" s="264" t="s">
        <v>26</v>
      </c>
      <c r="C15" s="273">
        <v>0.76176491478463193</v>
      </c>
      <c r="D15" s="273">
        <v>0.69737915413453022</v>
      </c>
      <c r="E15" s="273" t="s">
        <v>606</v>
      </c>
    </row>
    <row r="16" spans="1:9" s="265" customFormat="1" ht="20.100000000000001" customHeight="1">
      <c r="A16" s="267">
        <v>14</v>
      </c>
      <c r="B16" s="264" t="s">
        <v>27</v>
      </c>
      <c r="C16" s="273">
        <v>1.0023294440309303</v>
      </c>
      <c r="D16" s="273">
        <v>1.0267593258331433</v>
      </c>
      <c r="E16" s="273">
        <v>1.0022778506413348</v>
      </c>
    </row>
    <row r="17" spans="1:5" s="265" customFormat="1" ht="20.100000000000001" customHeight="1">
      <c r="A17" s="263">
        <v>15</v>
      </c>
      <c r="B17" s="264" t="s">
        <v>57</v>
      </c>
      <c r="C17" s="273">
        <v>0.98339489436176375</v>
      </c>
      <c r="D17" s="273">
        <v>1.0039907082702602</v>
      </c>
      <c r="E17" s="273">
        <v>0.42259513137746946</v>
      </c>
    </row>
    <row r="18" spans="1:5" s="265" customFormat="1" ht="20.100000000000001" customHeight="1">
      <c r="A18" s="263">
        <v>16</v>
      </c>
      <c r="B18" s="264" t="s">
        <v>29</v>
      </c>
      <c r="C18" s="273">
        <v>0.85386188721211931</v>
      </c>
      <c r="D18" s="273">
        <v>0.69857346115932362</v>
      </c>
      <c r="E18" s="273">
        <v>1.1098261050317459</v>
      </c>
    </row>
    <row r="19" spans="1:5" s="265" customFormat="1" ht="20.100000000000001" customHeight="1">
      <c r="A19" s="263">
        <v>17</v>
      </c>
      <c r="B19" s="264" t="s">
        <v>30</v>
      </c>
      <c r="C19" s="273">
        <v>0.91670177123761709</v>
      </c>
      <c r="D19" s="273">
        <v>0.86268897906421838</v>
      </c>
      <c r="E19" s="273">
        <v>0.83874337057178661</v>
      </c>
    </row>
    <row r="20" spans="1:5" s="265" customFormat="1" ht="20.100000000000001" customHeight="1">
      <c r="A20" s="263">
        <v>18</v>
      </c>
      <c r="B20" s="264" t="s">
        <v>31</v>
      </c>
      <c r="C20" s="273">
        <v>1.335953765654772</v>
      </c>
      <c r="D20" s="273">
        <v>1.7633484500871033</v>
      </c>
      <c r="E20" s="273">
        <v>1.0973733971561395</v>
      </c>
    </row>
    <row r="21" spans="1:5" s="265" customFormat="1" ht="20.100000000000001" customHeight="1">
      <c r="A21" s="263">
        <v>19</v>
      </c>
      <c r="B21" s="264" t="s">
        <v>604</v>
      </c>
      <c r="C21" s="273"/>
      <c r="D21" s="273"/>
      <c r="E21" s="273"/>
    </row>
    <row r="22" spans="1:5" s="265" customFormat="1" ht="20.100000000000001" customHeight="1">
      <c r="A22" s="263">
        <v>20</v>
      </c>
      <c r="B22" s="264" t="s">
        <v>33</v>
      </c>
      <c r="C22" s="273">
        <v>0.79198243419827818</v>
      </c>
      <c r="D22" s="273">
        <v>0.67138885438023754</v>
      </c>
      <c r="E22" s="273">
        <v>0.58227880863140746</v>
      </c>
    </row>
    <row r="23" spans="1:5" s="265" customFormat="1" ht="20.100000000000001" customHeight="1">
      <c r="A23" s="263">
        <v>21</v>
      </c>
      <c r="B23" s="264" t="s">
        <v>34</v>
      </c>
      <c r="C23" s="273">
        <v>0.78917111093617576</v>
      </c>
      <c r="D23" s="273">
        <v>0.76249454460987909</v>
      </c>
      <c r="E23" s="273">
        <v>0.53499512550365436</v>
      </c>
    </row>
    <row r="24" spans="1:5" s="265" customFormat="1" ht="20.100000000000001" customHeight="1">
      <c r="A24" s="263">
        <v>22</v>
      </c>
      <c r="B24" s="264" t="s">
        <v>35</v>
      </c>
      <c r="C24" s="273">
        <v>0.86492946280768845</v>
      </c>
      <c r="D24" s="273">
        <v>1</v>
      </c>
      <c r="E24" s="273">
        <v>0.77242725042512239</v>
      </c>
    </row>
    <row r="25" spans="1:5" s="265" customFormat="1" ht="20.100000000000001" customHeight="1">
      <c r="A25" s="263">
        <v>23</v>
      </c>
      <c r="B25" s="264" t="s">
        <v>36</v>
      </c>
      <c r="C25" s="273">
        <v>1.2911892679669978</v>
      </c>
      <c r="D25" s="273">
        <v>0.91163793103448276</v>
      </c>
      <c r="E25" s="273">
        <v>1.3366851074176105</v>
      </c>
    </row>
    <row r="26" spans="1:5" s="265" customFormat="1" ht="20.100000000000001" customHeight="1">
      <c r="A26" s="263">
        <v>24</v>
      </c>
      <c r="B26" s="264" t="s">
        <v>37</v>
      </c>
      <c r="C26" s="273">
        <v>0.96097716174601877</v>
      </c>
      <c r="D26" s="273">
        <v>1</v>
      </c>
      <c r="E26" s="273">
        <v>0.90929411696222895</v>
      </c>
    </row>
    <row r="27" spans="1:5" s="265" customFormat="1" ht="20.100000000000001" customHeight="1">
      <c r="A27" s="263">
        <v>25</v>
      </c>
      <c r="B27" s="264" t="s">
        <v>38</v>
      </c>
      <c r="C27" s="273">
        <v>0.65237115213190289</v>
      </c>
      <c r="D27" s="273" t="s">
        <v>606</v>
      </c>
      <c r="E27" s="273">
        <v>0.97970070080412819</v>
      </c>
    </row>
    <row r="28" spans="1:5" s="265" customFormat="1" ht="20.100000000000001" customHeight="1">
      <c r="A28" s="263">
        <v>26</v>
      </c>
      <c r="B28" s="264" t="s">
        <v>39</v>
      </c>
      <c r="C28" s="273">
        <v>0.78168066141627801</v>
      </c>
      <c r="D28" s="273">
        <v>0.76542588826568014</v>
      </c>
      <c r="E28" s="273">
        <v>0.75615641174081372</v>
      </c>
    </row>
    <row r="29" spans="1:5" s="265" customFormat="1" ht="20.100000000000001" customHeight="1">
      <c r="A29" s="263">
        <v>27</v>
      </c>
      <c r="B29" s="268" t="s">
        <v>40</v>
      </c>
      <c r="C29" s="273">
        <v>0.91647099066211735</v>
      </c>
      <c r="D29" s="273">
        <v>0.80437748129660547</v>
      </c>
      <c r="E29" s="273" t="s">
        <v>606</v>
      </c>
    </row>
    <row r="30" spans="1:5" s="265" customFormat="1" ht="20.100000000000001" customHeight="1">
      <c r="A30" s="263">
        <v>28</v>
      </c>
      <c r="B30" s="264" t="s">
        <v>41</v>
      </c>
      <c r="C30" s="273">
        <v>0.61628400427135588</v>
      </c>
      <c r="D30" s="273">
        <v>0.78487962375942555</v>
      </c>
      <c r="E30" s="273" t="s">
        <v>606</v>
      </c>
    </row>
    <row r="31" spans="1:5" s="265" customFormat="1" ht="20.100000000000001" customHeight="1">
      <c r="A31" s="263">
        <v>29</v>
      </c>
      <c r="B31" s="251" t="s">
        <v>42</v>
      </c>
      <c r="C31" s="273">
        <v>0.72408423273404576</v>
      </c>
      <c r="D31" s="273">
        <v>0.63149608647306188</v>
      </c>
      <c r="E31" s="273">
        <v>0.65572875880699522</v>
      </c>
    </row>
    <row r="32" spans="1:5" s="265" customFormat="1" ht="20.100000000000001" customHeight="1">
      <c r="A32" s="263">
        <v>30</v>
      </c>
      <c r="B32" s="252" t="s">
        <v>43</v>
      </c>
      <c r="C32" s="273">
        <v>0.85204673874874959</v>
      </c>
      <c r="D32" s="273">
        <v>0.90636559695484931</v>
      </c>
      <c r="E32" s="273">
        <v>1.3519064222247215</v>
      </c>
    </row>
    <row r="33" spans="1:5" s="265" customFormat="1" ht="20.100000000000001" customHeight="1">
      <c r="A33" s="263">
        <v>31</v>
      </c>
      <c r="B33" s="247" t="s">
        <v>44</v>
      </c>
      <c r="C33" s="273">
        <f>'19GER'!D34/'19GER'!C34</f>
        <v>0.79601691900977567</v>
      </c>
      <c r="D33" s="273">
        <f>'19GER'!G34/'19GER'!F34</f>
        <v>0.85019792436686858</v>
      </c>
      <c r="E33" s="273">
        <f>'19GER'!J34/'19GER'!I34</f>
        <v>0.57151105609864616</v>
      </c>
    </row>
    <row r="34" spans="1:5" s="265" customFormat="1" ht="20.100000000000001" customHeight="1">
      <c r="A34" s="263">
        <v>32</v>
      </c>
      <c r="B34" s="251" t="s">
        <v>45</v>
      </c>
      <c r="C34" s="273">
        <v>0.68744093613424373</v>
      </c>
      <c r="D34" s="273">
        <v>0.71462090526404964</v>
      </c>
      <c r="E34" s="273">
        <v>0.61325913710061675</v>
      </c>
    </row>
    <row r="35" spans="1:5" s="265" customFormat="1" ht="20.100000000000001" customHeight="1">
      <c r="A35" s="263">
        <v>33</v>
      </c>
      <c r="B35" s="264" t="s">
        <v>47</v>
      </c>
      <c r="C35" s="273">
        <v>1.1433645983003986</v>
      </c>
      <c r="D35" s="273">
        <v>1.1079583011883822</v>
      </c>
      <c r="E35" s="273">
        <v>1</v>
      </c>
    </row>
    <row r="36" spans="1:5" s="265" customFormat="1" ht="20.100000000000001" customHeight="1">
      <c r="A36" s="263">
        <v>34</v>
      </c>
      <c r="B36" s="264" t="s">
        <v>58</v>
      </c>
      <c r="C36" s="273">
        <v>1.1329632105163472</v>
      </c>
      <c r="D36" s="273">
        <v>1.0317382339343182</v>
      </c>
      <c r="E36" s="273">
        <v>1.0980155697427418</v>
      </c>
    </row>
    <row r="37" spans="1:5" s="265" customFormat="1" ht="20.100000000000001" customHeight="1">
      <c r="A37" s="263">
        <v>35</v>
      </c>
      <c r="B37" s="264" t="s">
        <v>48</v>
      </c>
      <c r="C37" s="273">
        <v>0.79208033622148988</v>
      </c>
      <c r="D37" s="273">
        <v>0.74448178277386101</v>
      </c>
      <c r="E37" s="273">
        <v>0.6604439836816991</v>
      </c>
    </row>
    <row r="38" spans="1:5" s="269" customFormat="1" ht="20.100000000000001" customHeight="1">
      <c r="A38" s="373" t="s">
        <v>49</v>
      </c>
      <c r="B38" s="374"/>
      <c r="C38" s="274">
        <v>0.85981229150870186</v>
      </c>
      <c r="D38" s="274">
        <v>0.84107743726012962</v>
      </c>
      <c r="E38" s="274">
        <v>0.73524968499824861</v>
      </c>
    </row>
    <row r="39" spans="1:5" s="271" customFormat="1" ht="15.95" customHeight="1">
      <c r="A39" s="270"/>
      <c r="C39" s="272"/>
    </row>
  </sheetData>
  <mergeCells count="2">
    <mergeCell ref="A1:E1"/>
    <mergeCell ref="A38:B38"/>
  </mergeCells>
  <printOptions horizontalCentered="1"/>
  <pageMargins left="0.62" right="0.55000000000000004" top="0.57999999999999996" bottom="0.61" header="0.31" footer="0.23"/>
  <pageSetup paperSize="9" scale="92" firstPageNumber="57" orientation="portrait" useFirstPageNumber="1" r:id="rId1"/>
  <headerFooter alignWithMargins="0">
    <oddFooter>&amp;L&amp;"Arial,Italic"&amp;9AISHE 2010-11&amp;R&amp;12T-&amp;P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V39"/>
  <sheetViews>
    <sheetView view="pageBreakPreview" topLeftCell="A13" zoomScaleSheetLayoutView="100" workbookViewId="0">
      <selection activeCell="D16" sqref="D16"/>
    </sheetView>
  </sheetViews>
  <sheetFormatPr defaultRowHeight="15"/>
  <cols>
    <col min="1" max="1" width="17.42578125" style="198" customWidth="1"/>
    <col min="2" max="2" width="7.140625" style="198" customWidth="1"/>
    <col min="3" max="3" width="8.42578125" style="198" customWidth="1"/>
    <col min="4" max="4" width="8.5703125" style="198" customWidth="1"/>
    <col min="5" max="5" width="7.28515625" style="198" customWidth="1"/>
    <col min="6" max="6" width="8.28515625" style="198" customWidth="1"/>
    <col min="7" max="7" width="7.140625" style="198" customWidth="1"/>
    <col min="8" max="8" width="6.28515625" style="198" customWidth="1"/>
    <col min="9" max="9" width="8.140625" style="198" customWidth="1"/>
    <col min="10" max="11" width="6.7109375" style="198" customWidth="1"/>
    <col min="12" max="12" width="7.7109375" style="198" customWidth="1"/>
    <col min="13" max="13" width="8.140625" style="198" customWidth="1"/>
    <col min="14" max="21" width="9" style="198" customWidth="1"/>
    <col min="22" max="22" width="10.140625" style="198" bestFit="1" customWidth="1"/>
    <col min="23" max="16384" width="9.140625" style="198"/>
  </cols>
  <sheetData>
    <row r="1" spans="1:22" s="306" customFormat="1" ht="36.75" customHeight="1">
      <c r="A1" s="307" t="s">
        <v>610</v>
      </c>
      <c r="B1" s="375" t="s">
        <v>622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5" t="s">
        <v>623</v>
      </c>
      <c r="O1" s="376"/>
      <c r="P1" s="376"/>
      <c r="Q1" s="376"/>
      <c r="R1" s="376"/>
      <c r="S1" s="376"/>
      <c r="T1" s="376"/>
      <c r="U1" s="376"/>
      <c r="V1" s="376"/>
    </row>
    <row r="2" spans="1:22" ht="21.75" customHeight="1">
      <c r="A2" s="383" t="s">
        <v>2</v>
      </c>
      <c r="B2" s="377" t="s">
        <v>12</v>
      </c>
      <c r="C2" s="378"/>
      <c r="D2" s="379"/>
      <c r="E2" s="377" t="s">
        <v>594</v>
      </c>
      <c r="F2" s="378"/>
      <c r="G2" s="379"/>
      <c r="H2" s="377" t="s">
        <v>595</v>
      </c>
      <c r="I2" s="378"/>
      <c r="J2" s="379"/>
      <c r="K2" s="377" t="s">
        <v>608</v>
      </c>
      <c r="L2" s="378"/>
      <c r="M2" s="379"/>
      <c r="N2" s="377" t="s">
        <v>609</v>
      </c>
      <c r="O2" s="378"/>
      <c r="P2" s="379"/>
      <c r="Q2" s="377" t="s">
        <v>416</v>
      </c>
      <c r="R2" s="378"/>
      <c r="S2" s="379"/>
      <c r="T2" s="380" t="s">
        <v>417</v>
      </c>
      <c r="U2" s="381"/>
      <c r="V2" s="382"/>
    </row>
    <row r="3" spans="1:22" ht="21.75" customHeight="1">
      <c r="A3" s="357"/>
      <c r="B3" s="121" t="s">
        <v>119</v>
      </c>
      <c r="C3" s="121" t="s">
        <v>120</v>
      </c>
      <c r="D3" s="121" t="s">
        <v>12</v>
      </c>
      <c r="E3" s="121" t="s">
        <v>119</v>
      </c>
      <c r="F3" s="121" t="s">
        <v>120</v>
      </c>
      <c r="G3" s="121" t="s">
        <v>12</v>
      </c>
      <c r="H3" s="121" t="s">
        <v>119</v>
      </c>
      <c r="I3" s="121" t="s">
        <v>120</v>
      </c>
      <c r="J3" s="121" t="s">
        <v>12</v>
      </c>
      <c r="K3" s="121" t="s">
        <v>119</v>
      </c>
      <c r="L3" s="121" t="s">
        <v>120</v>
      </c>
      <c r="M3" s="121" t="s">
        <v>12</v>
      </c>
      <c r="N3" s="121" t="s">
        <v>119</v>
      </c>
      <c r="O3" s="121" t="s">
        <v>120</v>
      </c>
      <c r="P3" s="121" t="s">
        <v>12</v>
      </c>
      <c r="Q3" s="121" t="s">
        <v>119</v>
      </c>
      <c r="R3" s="121" t="s">
        <v>120</v>
      </c>
      <c r="S3" s="121" t="s">
        <v>12</v>
      </c>
      <c r="T3" s="121" t="s">
        <v>119</v>
      </c>
      <c r="U3" s="121" t="s">
        <v>120</v>
      </c>
      <c r="V3" s="121" t="s">
        <v>12</v>
      </c>
    </row>
    <row r="4" spans="1:22" ht="30">
      <c r="A4" s="276" t="s">
        <v>55</v>
      </c>
      <c r="B4" s="195">
        <v>104</v>
      </c>
      <c r="C4" s="195">
        <v>52</v>
      </c>
      <c r="D4" s="195">
        <f>B4+C4</f>
        <v>156</v>
      </c>
      <c r="E4" s="195">
        <v>1</v>
      </c>
      <c r="F4" s="195">
        <v>0</v>
      </c>
      <c r="G4" s="195">
        <f>E4+F4</f>
        <v>1</v>
      </c>
      <c r="H4" s="195">
        <v>2</v>
      </c>
      <c r="I4" s="195">
        <v>2</v>
      </c>
      <c r="J4" s="195">
        <f>H4+I4</f>
        <v>4</v>
      </c>
      <c r="K4" s="195">
        <v>5</v>
      </c>
      <c r="L4" s="195">
        <v>2</v>
      </c>
      <c r="M4" s="195">
        <f>K4+L4</f>
        <v>7</v>
      </c>
      <c r="N4" s="195">
        <v>2</v>
      </c>
      <c r="O4" s="195">
        <v>0</v>
      </c>
      <c r="P4" s="195">
        <f>N4+O4</f>
        <v>2</v>
      </c>
      <c r="Q4" s="195">
        <v>2</v>
      </c>
      <c r="R4" s="195">
        <v>5</v>
      </c>
      <c r="S4" s="195">
        <f>Q4+R4</f>
        <v>7</v>
      </c>
      <c r="T4" s="195">
        <v>4</v>
      </c>
      <c r="U4" s="195">
        <v>6</v>
      </c>
      <c r="V4" s="195">
        <f>T4+U4</f>
        <v>10</v>
      </c>
    </row>
    <row r="5" spans="1:22" ht="18" customHeight="1">
      <c r="A5" s="276" t="s">
        <v>15</v>
      </c>
      <c r="B5" s="195">
        <v>92212</v>
      </c>
      <c r="C5" s="195">
        <v>50908</v>
      </c>
      <c r="D5" s="195">
        <f t="shared" ref="D5:D38" si="0">B5+C5</f>
        <v>143120</v>
      </c>
      <c r="E5" s="195">
        <v>8976</v>
      </c>
      <c r="F5" s="195">
        <v>5563</v>
      </c>
      <c r="G5" s="195">
        <f t="shared" ref="G5:G38" si="1">E5+F5</f>
        <v>14539</v>
      </c>
      <c r="H5" s="195">
        <v>2299</v>
      </c>
      <c r="I5" s="195">
        <v>1006</v>
      </c>
      <c r="J5" s="195">
        <f t="shared" ref="J5:J38" si="2">H5+I5</f>
        <v>3305</v>
      </c>
      <c r="K5" s="195">
        <v>24570</v>
      </c>
      <c r="L5" s="195">
        <v>11990</v>
      </c>
      <c r="M5" s="195">
        <f t="shared" ref="M5:M38" si="3">K5+L5</f>
        <v>36560</v>
      </c>
      <c r="N5" s="195">
        <v>435</v>
      </c>
      <c r="O5" s="195">
        <v>196</v>
      </c>
      <c r="P5" s="195">
        <f t="shared" ref="P5:P38" si="4">N5+O5</f>
        <v>631</v>
      </c>
      <c r="Q5" s="195">
        <v>3505</v>
      </c>
      <c r="R5" s="195">
        <v>1989</v>
      </c>
      <c r="S5" s="195">
        <f t="shared" ref="S5:S38" si="5">Q5+R5</f>
        <v>5494</v>
      </c>
      <c r="T5" s="195">
        <v>900</v>
      </c>
      <c r="U5" s="195">
        <v>1032</v>
      </c>
      <c r="V5" s="195">
        <f t="shared" ref="V5:V38" si="6">T5+U5</f>
        <v>1932</v>
      </c>
    </row>
    <row r="6" spans="1:22" ht="18" customHeight="1">
      <c r="A6" s="276" t="s">
        <v>16</v>
      </c>
      <c r="B6" s="195">
        <v>1631</v>
      </c>
      <c r="C6" s="195">
        <v>337</v>
      </c>
      <c r="D6" s="195">
        <f t="shared" si="0"/>
        <v>1968</v>
      </c>
      <c r="E6" s="195">
        <v>118</v>
      </c>
      <c r="F6" s="195">
        <v>0</v>
      </c>
      <c r="G6" s="195">
        <f t="shared" si="1"/>
        <v>118</v>
      </c>
      <c r="H6" s="195">
        <v>246</v>
      </c>
      <c r="I6" s="195">
        <v>137</v>
      </c>
      <c r="J6" s="195">
        <f t="shared" si="2"/>
        <v>383</v>
      </c>
      <c r="K6" s="195">
        <v>257</v>
      </c>
      <c r="L6" s="195">
        <v>8</v>
      </c>
      <c r="M6" s="195">
        <f t="shared" si="3"/>
        <v>265</v>
      </c>
      <c r="N6" s="195">
        <v>3</v>
      </c>
      <c r="O6" s="195">
        <v>0</v>
      </c>
      <c r="P6" s="195">
        <f t="shared" si="4"/>
        <v>3</v>
      </c>
      <c r="Q6" s="195">
        <v>62</v>
      </c>
      <c r="R6" s="195">
        <v>10</v>
      </c>
      <c r="S6" s="195">
        <f t="shared" si="5"/>
        <v>72</v>
      </c>
      <c r="T6" s="195">
        <v>40</v>
      </c>
      <c r="U6" s="195">
        <v>22</v>
      </c>
      <c r="V6" s="195">
        <f t="shared" si="6"/>
        <v>62</v>
      </c>
    </row>
    <row r="7" spans="1:22" ht="18" customHeight="1">
      <c r="A7" s="276" t="s">
        <v>17</v>
      </c>
      <c r="B7" s="195">
        <v>5914</v>
      </c>
      <c r="C7" s="195">
        <v>3339</v>
      </c>
      <c r="D7" s="195">
        <f t="shared" si="0"/>
        <v>9253</v>
      </c>
      <c r="E7" s="195">
        <v>324</v>
      </c>
      <c r="F7" s="195">
        <v>192</v>
      </c>
      <c r="G7" s="195">
        <f t="shared" si="1"/>
        <v>516</v>
      </c>
      <c r="H7" s="195">
        <v>488</v>
      </c>
      <c r="I7" s="195">
        <v>332</v>
      </c>
      <c r="J7" s="195">
        <f t="shared" si="2"/>
        <v>820</v>
      </c>
      <c r="K7" s="195">
        <v>1194</v>
      </c>
      <c r="L7" s="195">
        <v>782</v>
      </c>
      <c r="M7" s="195">
        <f t="shared" si="3"/>
        <v>1976</v>
      </c>
      <c r="N7" s="195">
        <v>16</v>
      </c>
      <c r="O7" s="195">
        <v>7</v>
      </c>
      <c r="P7" s="195">
        <f t="shared" si="4"/>
        <v>23</v>
      </c>
      <c r="Q7" s="195">
        <v>403</v>
      </c>
      <c r="R7" s="195">
        <v>87</v>
      </c>
      <c r="S7" s="195">
        <f t="shared" si="5"/>
        <v>490</v>
      </c>
      <c r="T7" s="195">
        <v>19</v>
      </c>
      <c r="U7" s="195">
        <v>22</v>
      </c>
      <c r="V7" s="195">
        <f t="shared" si="6"/>
        <v>41</v>
      </c>
    </row>
    <row r="8" spans="1:22" ht="18" customHeight="1">
      <c r="A8" s="276" t="s">
        <v>18</v>
      </c>
      <c r="B8" s="195">
        <v>21179</v>
      </c>
      <c r="C8" s="195">
        <v>3921</v>
      </c>
      <c r="D8" s="195">
        <f t="shared" si="0"/>
        <v>25100</v>
      </c>
      <c r="E8" s="195">
        <v>315</v>
      </c>
      <c r="F8" s="195">
        <v>46</v>
      </c>
      <c r="G8" s="195">
        <f t="shared" si="1"/>
        <v>361</v>
      </c>
      <c r="H8" s="195">
        <v>41</v>
      </c>
      <c r="I8" s="195">
        <v>17</v>
      </c>
      <c r="J8" s="195">
        <f t="shared" si="2"/>
        <v>58</v>
      </c>
      <c r="K8" s="195">
        <v>5273</v>
      </c>
      <c r="L8" s="195">
        <v>809</v>
      </c>
      <c r="M8" s="195">
        <f t="shared" si="3"/>
        <v>6082</v>
      </c>
      <c r="N8" s="195">
        <v>60</v>
      </c>
      <c r="O8" s="195">
        <v>15</v>
      </c>
      <c r="P8" s="195">
        <f t="shared" si="4"/>
        <v>75</v>
      </c>
      <c r="Q8" s="195">
        <v>1182</v>
      </c>
      <c r="R8" s="195">
        <v>169</v>
      </c>
      <c r="S8" s="195">
        <f t="shared" si="5"/>
        <v>1351</v>
      </c>
      <c r="T8" s="195">
        <v>31</v>
      </c>
      <c r="U8" s="195">
        <v>12</v>
      </c>
      <c r="V8" s="195">
        <f t="shared" si="6"/>
        <v>43</v>
      </c>
    </row>
    <row r="9" spans="1:22" ht="18" customHeight="1">
      <c r="A9" s="276" t="s">
        <v>19</v>
      </c>
      <c r="B9" s="195">
        <v>747</v>
      </c>
      <c r="C9" s="195">
        <v>968</v>
      </c>
      <c r="D9" s="195">
        <f t="shared" si="0"/>
        <v>1715</v>
      </c>
      <c r="E9" s="195">
        <v>100</v>
      </c>
      <c r="F9" s="195">
        <v>42</v>
      </c>
      <c r="G9" s="195">
        <f t="shared" si="1"/>
        <v>142</v>
      </c>
      <c r="H9" s="195">
        <v>2</v>
      </c>
      <c r="I9" s="195">
        <v>4</v>
      </c>
      <c r="J9" s="195">
        <f t="shared" si="2"/>
        <v>6</v>
      </c>
      <c r="K9" s="195">
        <v>40</v>
      </c>
      <c r="L9" s="195">
        <v>28</v>
      </c>
      <c r="M9" s="195">
        <f t="shared" si="3"/>
        <v>68</v>
      </c>
      <c r="N9" s="195">
        <v>7</v>
      </c>
      <c r="O9" s="195">
        <v>6</v>
      </c>
      <c r="P9" s="195">
        <f t="shared" si="4"/>
        <v>13</v>
      </c>
      <c r="Q9" s="195">
        <v>2</v>
      </c>
      <c r="R9" s="195">
        <v>0</v>
      </c>
      <c r="S9" s="195">
        <f t="shared" si="5"/>
        <v>2</v>
      </c>
      <c r="T9" s="195">
        <v>36</v>
      </c>
      <c r="U9" s="195">
        <v>59</v>
      </c>
      <c r="V9" s="195">
        <f t="shared" si="6"/>
        <v>95</v>
      </c>
    </row>
    <row r="10" spans="1:22" ht="18" customHeight="1">
      <c r="A10" s="276" t="s">
        <v>56</v>
      </c>
      <c r="B10" s="195">
        <v>7251</v>
      </c>
      <c r="C10" s="195">
        <v>4909</v>
      </c>
      <c r="D10" s="195">
        <f t="shared" si="0"/>
        <v>12160</v>
      </c>
      <c r="E10" s="195">
        <v>420</v>
      </c>
      <c r="F10" s="195">
        <v>186</v>
      </c>
      <c r="G10" s="195">
        <f t="shared" si="1"/>
        <v>606</v>
      </c>
      <c r="H10" s="195">
        <v>276</v>
      </c>
      <c r="I10" s="195">
        <v>208</v>
      </c>
      <c r="J10" s="195">
        <f t="shared" si="2"/>
        <v>484</v>
      </c>
      <c r="K10" s="195">
        <v>1060</v>
      </c>
      <c r="L10" s="195">
        <v>556</v>
      </c>
      <c r="M10" s="195">
        <f t="shared" si="3"/>
        <v>1616</v>
      </c>
      <c r="N10" s="195">
        <v>21</v>
      </c>
      <c r="O10" s="195">
        <v>7</v>
      </c>
      <c r="P10" s="195">
        <f t="shared" si="4"/>
        <v>28</v>
      </c>
      <c r="Q10" s="195">
        <v>66</v>
      </c>
      <c r="R10" s="195">
        <v>66</v>
      </c>
      <c r="S10" s="195">
        <f t="shared" si="5"/>
        <v>132</v>
      </c>
      <c r="T10" s="195">
        <v>83</v>
      </c>
      <c r="U10" s="195">
        <v>137</v>
      </c>
      <c r="V10" s="195">
        <f t="shared" si="6"/>
        <v>220</v>
      </c>
    </row>
    <row r="11" spans="1:22" ht="30" customHeight="1">
      <c r="A11" s="276" t="s">
        <v>21</v>
      </c>
      <c r="B11" s="195">
        <v>28</v>
      </c>
      <c r="C11" s="195">
        <v>16</v>
      </c>
      <c r="D11" s="195">
        <f t="shared" si="0"/>
        <v>44</v>
      </c>
      <c r="E11" s="195">
        <v>2</v>
      </c>
      <c r="F11" s="195">
        <v>0</v>
      </c>
      <c r="G11" s="195">
        <f t="shared" si="1"/>
        <v>2</v>
      </c>
      <c r="H11" s="195">
        <v>3</v>
      </c>
      <c r="I11" s="195">
        <v>0</v>
      </c>
      <c r="J11" s="195">
        <f t="shared" si="2"/>
        <v>3</v>
      </c>
      <c r="K11" s="195">
        <v>2</v>
      </c>
      <c r="L11" s="195">
        <v>1</v>
      </c>
      <c r="M11" s="195">
        <f t="shared" si="3"/>
        <v>3</v>
      </c>
      <c r="N11" s="195">
        <v>0</v>
      </c>
      <c r="O11" s="195">
        <v>0</v>
      </c>
      <c r="P11" s="195">
        <f t="shared" si="4"/>
        <v>0</v>
      </c>
      <c r="Q11" s="195">
        <v>0</v>
      </c>
      <c r="R11" s="195">
        <v>0</v>
      </c>
      <c r="S11" s="195">
        <f t="shared" si="5"/>
        <v>0</v>
      </c>
      <c r="T11" s="195">
        <v>0</v>
      </c>
      <c r="U11" s="195">
        <v>0</v>
      </c>
      <c r="V11" s="195">
        <f t="shared" si="6"/>
        <v>0</v>
      </c>
    </row>
    <row r="12" spans="1:22" ht="18" customHeight="1">
      <c r="A12" s="276" t="s">
        <v>22</v>
      </c>
      <c r="B12" s="195">
        <v>117</v>
      </c>
      <c r="C12" s="195">
        <v>37</v>
      </c>
      <c r="D12" s="195">
        <f t="shared" si="0"/>
        <v>154</v>
      </c>
      <c r="E12" s="195">
        <v>3</v>
      </c>
      <c r="F12" s="195">
        <v>1</v>
      </c>
      <c r="G12" s="195">
        <f t="shared" si="1"/>
        <v>4</v>
      </c>
      <c r="H12" s="195">
        <v>4</v>
      </c>
      <c r="I12" s="195">
        <v>1</v>
      </c>
      <c r="J12" s="195">
        <f t="shared" si="2"/>
        <v>5</v>
      </c>
      <c r="K12" s="195">
        <v>5</v>
      </c>
      <c r="L12" s="195">
        <v>6</v>
      </c>
      <c r="M12" s="195">
        <f t="shared" si="3"/>
        <v>11</v>
      </c>
      <c r="N12" s="195">
        <v>1</v>
      </c>
      <c r="O12" s="195">
        <v>0</v>
      </c>
      <c r="P12" s="195">
        <f t="shared" si="4"/>
        <v>1</v>
      </c>
      <c r="Q12" s="195">
        <v>0</v>
      </c>
      <c r="R12" s="195">
        <v>0</v>
      </c>
      <c r="S12" s="195">
        <f t="shared" si="5"/>
        <v>0</v>
      </c>
      <c r="T12" s="195">
        <v>2</v>
      </c>
      <c r="U12" s="195">
        <v>0</v>
      </c>
      <c r="V12" s="195">
        <f t="shared" si="6"/>
        <v>2</v>
      </c>
    </row>
    <row r="13" spans="1:22" ht="18" customHeight="1">
      <c r="A13" s="276" t="s">
        <v>23</v>
      </c>
      <c r="B13" s="195">
        <v>7111</v>
      </c>
      <c r="C13" s="195">
        <v>7269</v>
      </c>
      <c r="D13" s="195">
        <f t="shared" si="0"/>
        <v>14380</v>
      </c>
      <c r="E13" s="195">
        <v>498</v>
      </c>
      <c r="F13" s="195">
        <v>334</v>
      </c>
      <c r="G13" s="195">
        <f t="shared" si="1"/>
        <v>832</v>
      </c>
      <c r="H13" s="195">
        <v>138</v>
      </c>
      <c r="I13" s="195">
        <v>97</v>
      </c>
      <c r="J13" s="195">
        <f t="shared" si="2"/>
        <v>235</v>
      </c>
      <c r="K13" s="195">
        <v>274</v>
      </c>
      <c r="L13" s="195">
        <v>156</v>
      </c>
      <c r="M13" s="195">
        <f t="shared" si="3"/>
        <v>430</v>
      </c>
      <c r="N13" s="195">
        <v>143</v>
      </c>
      <c r="O13" s="195">
        <v>48</v>
      </c>
      <c r="P13" s="195">
        <f t="shared" si="4"/>
        <v>191</v>
      </c>
      <c r="Q13" s="195">
        <v>69</v>
      </c>
      <c r="R13" s="195">
        <v>55</v>
      </c>
      <c r="S13" s="195">
        <f t="shared" si="5"/>
        <v>124</v>
      </c>
      <c r="T13" s="195">
        <v>61</v>
      </c>
      <c r="U13" s="195">
        <v>180</v>
      </c>
      <c r="V13" s="195">
        <f t="shared" si="6"/>
        <v>241</v>
      </c>
    </row>
    <row r="14" spans="1:22" ht="18" customHeight="1">
      <c r="A14" s="276" t="s">
        <v>24</v>
      </c>
      <c r="B14" s="195">
        <v>890</v>
      </c>
      <c r="C14" s="195">
        <v>1047</v>
      </c>
      <c r="D14" s="195">
        <f t="shared" si="0"/>
        <v>1937</v>
      </c>
      <c r="E14" s="195">
        <v>8</v>
      </c>
      <c r="F14" s="195">
        <v>3</v>
      </c>
      <c r="G14" s="195">
        <f t="shared" si="1"/>
        <v>11</v>
      </c>
      <c r="H14" s="195">
        <v>4</v>
      </c>
      <c r="I14" s="195">
        <v>3</v>
      </c>
      <c r="J14" s="195">
        <f t="shared" si="2"/>
        <v>7</v>
      </c>
      <c r="K14" s="195">
        <v>19</v>
      </c>
      <c r="L14" s="195">
        <v>22</v>
      </c>
      <c r="M14" s="195">
        <f t="shared" si="3"/>
        <v>41</v>
      </c>
      <c r="N14" s="195">
        <v>1</v>
      </c>
      <c r="O14" s="195">
        <v>2</v>
      </c>
      <c r="P14" s="195">
        <f t="shared" si="4"/>
        <v>3</v>
      </c>
      <c r="Q14" s="195">
        <v>7</v>
      </c>
      <c r="R14" s="195">
        <v>7</v>
      </c>
      <c r="S14" s="195">
        <f t="shared" si="5"/>
        <v>14</v>
      </c>
      <c r="T14" s="195">
        <v>83</v>
      </c>
      <c r="U14" s="195">
        <v>167</v>
      </c>
      <c r="V14" s="195">
        <f t="shared" si="6"/>
        <v>250</v>
      </c>
    </row>
    <row r="15" spans="1:22" ht="18" customHeight="1">
      <c r="A15" s="276" t="s">
        <v>25</v>
      </c>
      <c r="B15" s="195">
        <v>30912</v>
      </c>
      <c r="C15" s="195">
        <v>16579</v>
      </c>
      <c r="D15" s="195">
        <f t="shared" si="0"/>
        <v>47491</v>
      </c>
      <c r="E15" s="195">
        <v>1729</v>
      </c>
      <c r="F15" s="195">
        <v>641</v>
      </c>
      <c r="G15" s="195">
        <f t="shared" si="1"/>
        <v>2370</v>
      </c>
      <c r="H15" s="195">
        <v>1318</v>
      </c>
      <c r="I15" s="195">
        <v>605</v>
      </c>
      <c r="J15" s="195">
        <f t="shared" si="2"/>
        <v>1923</v>
      </c>
      <c r="K15" s="195">
        <v>4716</v>
      </c>
      <c r="L15" s="195">
        <v>2027</v>
      </c>
      <c r="M15" s="195">
        <f t="shared" si="3"/>
        <v>6743</v>
      </c>
      <c r="N15" s="195">
        <v>214</v>
      </c>
      <c r="O15" s="195">
        <v>49</v>
      </c>
      <c r="P15" s="195">
        <f t="shared" si="4"/>
        <v>263</v>
      </c>
      <c r="Q15" s="195">
        <v>434</v>
      </c>
      <c r="R15" s="195">
        <v>185</v>
      </c>
      <c r="S15" s="195">
        <f t="shared" si="5"/>
        <v>619</v>
      </c>
      <c r="T15" s="195">
        <v>182</v>
      </c>
      <c r="U15" s="195">
        <v>159</v>
      </c>
      <c r="V15" s="195">
        <f t="shared" si="6"/>
        <v>341</v>
      </c>
    </row>
    <row r="16" spans="1:22" ht="18" customHeight="1">
      <c r="A16" s="276" t="s">
        <v>26</v>
      </c>
      <c r="B16" s="195">
        <v>10618</v>
      </c>
      <c r="C16" s="195">
        <v>6798</v>
      </c>
      <c r="D16" s="195">
        <f t="shared" si="0"/>
        <v>17416</v>
      </c>
      <c r="E16" s="195">
        <v>525</v>
      </c>
      <c r="F16" s="195">
        <v>187</v>
      </c>
      <c r="G16" s="195">
        <f t="shared" si="1"/>
        <v>712</v>
      </c>
      <c r="H16" s="195">
        <v>11</v>
      </c>
      <c r="I16" s="195">
        <v>4</v>
      </c>
      <c r="J16" s="195">
        <f t="shared" si="2"/>
        <v>15</v>
      </c>
      <c r="K16" s="195">
        <v>944</v>
      </c>
      <c r="L16" s="195">
        <v>363</v>
      </c>
      <c r="M16" s="195">
        <f t="shared" si="3"/>
        <v>1307</v>
      </c>
      <c r="N16" s="195">
        <v>42</v>
      </c>
      <c r="O16" s="195">
        <v>14</v>
      </c>
      <c r="P16" s="195">
        <f t="shared" si="4"/>
        <v>56</v>
      </c>
      <c r="Q16" s="195">
        <v>48</v>
      </c>
      <c r="R16" s="195">
        <v>14</v>
      </c>
      <c r="S16" s="195">
        <f t="shared" si="5"/>
        <v>62</v>
      </c>
      <c r="T16" s="195">
        <v>105</v>
      </c>
      <c r="U16" s="195">
        <v>97</v>
      </c>
      <c r="V16" s="195">
        <f t="shared" si="6"/>
        <v>202</v>
      </c>
    </row>
    <row r="17" spans="1:22" ht="18" customHeight="1">
      <c r="A17" s="276" t="s">
        <v>27</v>
      </c>
      <c r="B17" s="195">
        <v>4530</v>
      </c>
      <c r="C17" s="195">
        <v>2892</v>
      </c>
      <c r="D17" s="195">
        <f t="shared" si="0"/>
        <v>7422</v>
      </c>
      <c r="E17" s="195">
        <v>318</v>
      </c>
      <c r="F17" s="195">
        <v>148</v>
      </c>
      <c r="G17" s="195">
        <f t="shared" si="1"/>
        <v>466</v>
      </c>
      <c r="H17" s="195">
        <v>96</v>
      </c>
      <c r="I17" s="195">
        <v>76</v>
      </c>
      <c r="J17" s="195">
        <f t="shared" si="2"/>
        <v>172</v>
      </c>
      <c r="K17" s="195">
        <v>129</v>
      </c>
      <c r="L17" s="195">
        <v>71</v>
      </c>
      <c r="M17" s="195">
        <f t="shared" si="3"/>
        <v>200</v>
      </c>
      <c r="N17" s="195">
        <v>20</v>
      </c>
      <c r="O17" s="195">
        <v>11</v>
      </c>
      <c r="P17" s="195">
        <f t="shared" si="4"/>
        <v>31</v>
      </c>
      <c r="Q17" s="195">
        <v>9</v>
      </c>
      <c r="R17" s="195">
        <v>0</v>
      </c>
      <c r="S17" s="195">
        <f t="shared" si="5"/>
        <v>9</v>
      </c>
      <c r="T17" s="195">
        <v>80</v>
      </c>
      <c r="U17" s="195">
        <v>35</v>
      </c>
      <c r="V17" s="195">
        <f t="shared" si="6"/>
        <v>115</v>
      </c>
    </row>
    <row r="18" spans="1:22" ht="18" customHeight="1">
      <c r="A18" s="276" t="s">
        <v>57</v>
      </c>
      <c r="B18" s="195">
        <v>2800</v>
      </c>
      <c r="C18" s="195">
        <v>2502</v>
      </c>
      <c r="D18" s="195">
        <f t="shared" si="0"/>
        <v>5302</v>
      </c>
      <c r="E18" s="195">
        <v>97</v>
      </c>
      <c r="F18" s="195">
        <v>59</v>
      </c>
      <c r="G18" s="195">
        <f t="shared" si="1"/>
        <v>156</v>
      </c>
      <c r="H18" s="195">
        <v>38</v>
      </c>
      <c r="I18" s="195">
        <v>11</v>
      </c>
      <c r="J18" s="195">
        <f t="shared" si="2"/>
        <v>49</v>
      </c>
      <c r="K18" s="195">
        <v>43</v>
      </c>
      <c r="L18" s="195">
        <v>32</v>
      </c>
      <c r="M18" s="195">
        <f t="shared" si="3"/>
        <v>75</v>
      </c>
      <c r="N18" s="195">
        <v>9</v>
      </c>
      <c r="O18" s="195">
        <v>3</v>
      </c>
      <c r="P18" s="195">
        <f t="shared" si="4"/>
        <v>12</v>
      </c>
      <c r="Q18" s="195">
        <v>695</v>
      </c>
      <c r="R18" s="195">
        <v>277</v>
      </c>
      <c r="S18" s="195">
        <f t="shared" si="5"/>
        <v>972</v>
      </c>
      <c r="T18" s="195">
        <v>41</v>
      </c>
      <c r="U18" s="195">
        <v>103</v>
      </c>
      <c r="V18" s="195">
        <f t="shared" si="6"/>
        <v>144</v>
      </c>
    </row>
    <row r="19" spans="1:22" ht="18" customHeight="1">
      <c r="A19" s="276" t="s">
        <v>29</v>
      </c>
      <c r="B19" s="195">
        <v>2078</v>
      </c>
      <c r="C19" s="195">
        <v>925</v>
      </c>
      <c r="D19" s="195">
        <f t="shared" si="0"/>
        <v>3003</v>
      </c>
      <c r="E19" s="195">
        <v>63</v>
      </c>
      <c r="F19" s="195">
        <v>25</v>
      </c>
      <c r="G19" s="195">
        <f t="shared" si="1"/>
        <v>88</v>
      </c>
      <c r="H19" s="195">
        <v>117</v>
      </c>
      <c r="I19" s="195">
        <v>143</v>
      </c>
      <c r="J19" s="195">
        <f t="shared" si="2"/>
        <v>260</v>
      </c>
      <c r="K19" s="195">
        <v>311</v>
      </c>
      <c r="L19" s="195">
        <v>91</v>
      </c>
      <c r="M19" s="195">
        <f t="shared" si="3"/>
        <v>402</v>
      </c>
      <c r="N19" s="195">
        <v>28</v>
      </c>
      <c r="O19" s="195">
        <v>2</v>
      </c>
      <c r="P19" s="195">
        <f t="shared" si="4"/>
        <v>30</v>
      </c>
      <c r="Q19" s="195">
        <v>133</v>
      </c>
      <c r="R19" s="195">
        <v>40</v>
      </c>
      <c r="S19" s="195">
        <f t="shared" si="5"/>
        <v>173</v>
      </c>
      <c r="T19" s="195">
        <v>24</v>
      </c>
      <c r="U19" s="195">
        <v>39</v>
      </c>
      <c r="V19" s="195">
        <f t="shared" si="6"/>
        <v>63</v>
      </c>
    </row>
    <row r="20" spans="1:22" ht="18" customHeight="1">
      <c r="A20" s="276" t="s">
        <v>30</v>
      </c>
      <c r="B20" s="195">
        <v>71154</v>
      </c>
      <c r="C20" s="195">
        <v>49783</v>
      </c>
      <c r="D20" s="195">
        <f t="shared" si="0"/>
        <v>120937</v>
      </c>
      <c r="E20" s="195">
        <v>5275</v>
      </c>
      <c r="F20" s="195">
        <v>2510</v>
      </c>
      <c r="G20" s="195">
        <f t="shared" si="1"/>
        <v>7785</v>
      </c>
      <c r="H20" s="195">
        <v>1581</v>
      </c>
      <c r="I20" s="195">
        <v>630</v>
      </c>
      <c r="J20" s="195">
        <f t="shared" si="2"/>
        <v>2211</v>
      </c>
      <c r="K20" s="195">
        <v>13987</v>
      </c>
      <c r="L20" s="195">
        <v>8869</v>
      </c>
      <c r="M20" s="195">
        <f t="shared" si="3"/>
        <v>22856</v>
      </c>
      <c r="N20" s="195">
        <v>294</v>
      </c>
      <c r="O20" s="195">
        <v>156</v>
      </c>
      <c r="P20" s="195">
        <f t="shared" si="4"/>
        <v>450</v>
      </c>
      <c r="Q20" s="195">
        <v>2230</v>
      </c>
      <c r="R20" s="195">
        <v>1642</v>
      </c>
      <c r="S20" s="195">
        <f t="shared" si="5"/>
        <v>3872</v>
      </c>
      <c r="T20" s="195">
        <v>1978</v>
      </c>
      <c r="U20" s="195">
        <v>3599</v>
      </c>
      <c r="V20" s="195">
        <f t="shared" si="6"/>
        <v>5577</v>
      </c>
    </row>
    <row r="21" spans="1:22" ht="18" customHeight="1">
      <c r="A21" s="276" t="s">
        <v>31</v>
      </c>
      <c r="B21" s="195">
        <v>13218</v>
      </c>
      <c r="C21" s="195">
        <v>16645</v>
      </c>
      <c r="D21" s="195">
        <f t="shared" si="0"/>
        <v>29863</v>
      </c>
      <c r="E21" s="195">
        <v>383</v>
      </c>
      <c r="F21" s="195">
        <v>455</v>
      </c>
      <c r="G21" s="195">
        <f t="shared" si="1"/>
        <v>838</v>
      </c>
      <c r="H21" s="195">
        <v>33</v>
      </c>
      <c r="I21" s="195">
        <v>29</v>
      </c>
      <c r="J21" s="195">
        <f t="shared" si="2"/>
        <v>62</v>
      </c>
      <c r="K21" s="195">
        <v>3468</v>
      </c>
      <c r="L21" s="195">
        <v>3715</v>
      </c>
      <c r="M21" s="195">
        <f t="shared" si="3"/>
        <v>7183</v>
      </c>
      <c r="N21" s="195">
        <v>43</v>
      </c>
      <c r="O21" s="195">
        <v>37</v>
      </c>
      <c r="P21" s="195">
        <f t="shared" si="4"/>
        <v>80</v>
      </c>
      <c r="Q21" s="195">
        <v>1369</v>
      </c>
      <c r="R21" s="195">
        <v>871</v>
      </c>
      <c r="S21" s="195">
        <f t="shared" si="5"/>
        <v>2240</v>
      </c>
      <c r="T21" s="195">
        <v>2299</v>
      </c>
      <c r="U21" s="195">
        <v>2838</v>
      </c>
      <c r="V21" s="195">
        <f t="shared" si="6"/>
        <v>5137</v>
      </c>
    </row>
    <row r="22" spans="1:22" ht="18" customHeight="1">
      <c r="A22" s="276" t="s">
        <v>32</v>
      </c>
      <c r="B22" s="195">
        <v>0</v>
      </c>
      <c r="C22" s="195">
        <v>0</v>
      </c>
      <c r="D22" s="195">
        <f t="shared" si="0"/>
        <v>0</v>
      </c>
      <c r="E22" s="195">
        <v>0</v>
      </c>
      <c r="F22" s="195">
        <v>0</v>
      </c>
      <c r="G22" s="195">
        <f t="shared" si="1"/>
        <v>0</v>
      </c>
      <c r="H22" s="195">
        <v>0</v>
      </c>
      <c r="I22" s="195">
        <v>0</v>
      </c>
      <c r="J22" s="195">
        <f t="shared" si="2"/>
        <v>0</v>
      </c>
      <c r="K22" s="195">
        <v>0</v>
      </c>
      <c r="L22" s="195">
        <v>0</v>
      </c>
      <c r="M22" s="195">
        <f t="shared" si="3"/>
        <v>0</v>
      </c>
      <c r="N22" s="195">
        <v>0</v>
      </c>
      <c r="O22" s="195">
        <v>0</v>
      </c>
      <c r="P22" s="195">
        <f t="shared" si="4"/>
        <v>0</v>
      </c>
      <c r="Q22" s="195">
        <v>0</v>
      </c>
      <c r="R22" s="195">
        <v>0</v>
      </c>
      <c r="S22" s="195">
        <f t="shared" si="5"/>
        <v>0</v>
      </c>
      <c r="T22" s="195">
        <v>0</v>
      </c>
      <c r="U22" s="195">
        <v>0</v>
      </c>
      <c r="V22" s="195">
        <f t="shared" si="6"/>
        <v>0</v>
      </c>
    </row>
    <row r="23" spans="1:22" ht="18" customHeight="1">
      <c r="A23" s="276" t="s">
        <v>33</v>
      </c>
      <c r="B23" s="195">
        <v>6694</v>
      </c>
      <c r="C23" s="195">
        <v>4217</v>
      </c>
      <c r="D23" s="195">
        <f t="shared" si="0"/>
        <v>10911</v>
      </c>
      <c r="E23" s="195">
        <v>386</v>
      </c>
      <c r="F23" s="195">
        <v>189</v>
      </c>
      <c r="G23" s="195">
        <f t="shared" si="1"/>
        <v>575</v>
      </c>
      <c r="H23" s="195">
        <v>150</v>
      </c>
      <c r="I23" s="195">
        <v>98</v>
      </c>
      <c r="J23" s="195">
        <f t="shared" si="2"/>
        <v>248</v>
      </c>
      <c r="K23" s="195">
        <v>846</v>
      </c>
      <c r="L23" s="195">
        <v>369</v>
      </c>
      <c r="M23" s="195">
        <f t="shared" si="3"/>
        <v>1215</v>
      </c>
      <c r="N23" s="195">
        <v>48</v>
      </c>
      <c r="O23" s="195">
        <v>12</v>
      </c>
      <c r="P23" s="195">
        <f t="shared" si="4"/>
        <v>60</v>
      </c>
      <c r="Q23" s="195">
        <v>100</v>
      </c>
      <c r="R23" s="195">
        <v>47</v>
      </c>
      <c r="S23" s="195">
        <f t="shared" si="5"/>
        <v>147</v>
      </c>
      <c r="T23" s="195">
        <v>74</v>
      </c>
      <c r="U23" s="195">
        <v>128</v>
      </c>
      <c r="V23" s="195">
        <f t="shared" si="6"/>
        <v>202</v>
      </c>
    </row>
    <row r="24" spans="1:22" ht="18" customHeight="1">
      <c r="A24" s="276" t="s">
        <v>34</v>
      </c>
      <c r="B24" s="195">
        <v>56640</v>
      </c>
      <c r="C24" s="195">
        <v>30275</v>
      </c>
      <c r="D24" s="195">
        <f t="shared" si="0"/>
        <v>86915</v>
      </c>
      <c r="E24" s="195">
        <v>6398</v>
      </c>
      <c r="F24" s="195">
        <v>2695</v>
      </c>
      <c r="G24" s="195">
        <f t="shared" si="1"/>
        <v>9093</v>
      </c>
      <c r="H24" s="195">
        <v>1010</v>
      </c>
      <c r="I24" s="195">
        <v>348</v>
      </c>
      <c r="J24" s="195">
        <f t="shared" si="2"/>
        <v>1358</v>
      </c>
      <c r="K24" s="195">
        <v>9313</v>
      </c>
      <c r="L24" s="195">
        <v>4727</v>
      </c>
      <c r="M24" s="195">
        <f t="shared" si="3"/>
        <v>14040</v>
      </c>
      <c r="N24" s="195">
        <v>338</v>
      </c>
      <c r="O24" s="195">
        <v>86</v>
      </c>
      <c r="P24" s="195">
        <f t="shared" si="4"/>
        <v>424</v>
      </c>
      <c r="Q24" s="195">
        <v>1150</v>
      </c>
      <c r="R24" s="195">
        <v>708</v>
      </c>
      <c r="S24" s="195">
        <f t="shared" si="5"/>
        <v>1858</v>
      </c>
      <c r="T24" s="195">
        <v>524</v>
      </c>
      <c r="U24" s="195">
        <v>445</v>
      </c>
      <c r="V24" s="195">
        <f t="shared" si="6"/>
        <v>969</v>
      </c>
    </row>
    <row r="25" spans="1:22" ht="18" customHeight="1">
      <c r="A25" s="276" t="s">
        <v>35</v>
      </c>
      <c r="B25" s="195">
        <v>1057</v>
      </c>
      <c r="C25" s="195">
        <v>660</v>
      </c>
      <c r="D25" s="195">
        <f t="shared" si="0"/>
        <v>1717</v>
      </c>
      <c r="E25" s="195">
        <v>44</v>
      </c>
      <c r="F25" s="195">
        <v>16</v>
      </c>
      <c r="G25" s="195">
        <f t="shared" si="1"/>
        <v>60</v>
      </c>
      <c r="H25" s="195">
        <v>96</v>
      </c>
      <c r="I25" s="195">
        <v>81</v>
      </c>
      <c r="J25" s="195">
        <f t="shared" si="2"/>
        <v>177</v>
      </c>
      <c r="K25" s="195">
        <v>115</v>
      </c>
      <c r="L25" s="195">
        <v>93</v>
      </c>
      <c r="M25" s="195">
        <f t="shared" si="3"/>
        <v>208</v>
      </c>
      <c r="N25" s="195">
        <v>2</v>
      </c>
      <c r="O25" s="195">
        <v>1</v>
      </c>
      <c r="P25" s="195">
        <f t="shared" si="4"/>
        <v>3</v>
      </c>
      <c r="Q25" s="195">
        <v>15</v>
      </c>
      <c r="R25" s="195">
        <v>2</v>
      </c>
      <c r="S25" s="195">
        <f t="shared" si="5"/>
        <v>17</v>
      </c>
      <c r="T25" s="195">
        <v>37</v>
      </c>
      <c r="U25" s="195">
        <v>35</v>
      </c>
      <c r="V25" s="195">
        <f t="shared" si="6"/>
        <v>72</v>
      </c>
    </row>
    <row r="26" spans="1:22" ht="18" customHeight="1">
      <c r="A26" s="276" t="s">
        <v>36</v>
      </c>
      <c r="B26" s="195">
        <v>785</v>
      </c>
      <c r="C26" s="195">
        <v>969</v>
      </c>
      <c r="D26" s="195">
        <f t="shared" si="0"/>
        <v>1754</v>
      </c>
      <c r="E26" s="195">
        <v>6</v>
      </c>
      <c r="F26" s="195">
        <v>6</v>
      </c>
      <c r="G26" s="195">
        <f t="shared" si="1"/>
        <v>12</v>
      </c>
      <c r="H26" s="195">
        <v>314</v>
      </c>
      <c r="I26" s="195">
        <v>712</v>
      </c>
      <c r="J26" s="195">
        <f t="shared" si="2"/>
        <v>1026</v>
      </c>
      <c r="K26" s="195">
        <v>66</v>
      </c>
      <c r="L26" s="195">
        <v>8</v>
      </c>
      <c r="M26" s="195">
        <f t="shared" si="3"/>
        <v>74</v>
      </c>
      <c r="N26" s="195">
        <v>6</v>
      </c>
      <c r="O26" s="195">
        <v>2</v>
      </c>
      <c r="P26" s="195">
        <f t="shared" si="4"/>
        <v>8</v>
      </c>
      <c r="Q26" s="195">
        <v>20</v>
      </c>
      <c r="R26" s="195">
        <v>3</v>
      </c>
      <c r="S26" s="195">
        <f t="shared" si="5"/>
        <v>23</v>
      </c>
      <c r="T26" s="195">
        <v>47</v>
      </c>
      <c r="U26" s="195">
        <v>148</v>
      </c>
      <c r="V26" s="195">
        <f t="shared" si="6"/>
        <v>195</v>
      </c>
    </row>
    <row r="27" spans="1:22" ht="18" customHeight="1">
      <c r="A27" s="276" t="s">
        <v>37</v>
      </c>
      <c r="B27" s="195">
        <v>744</v>
      </c>
      <c r="C27" s="195">
        <v>541</v>
      </c>
      <c r="D27" s="195">
        <f t="shared" si="0"/>
        <v>1285</v>
      </c>
      <c r="E27" s="195">
        <v>14</v>
      </c>
      <c r="F27" s="195">
        <v>8</v>
      </c>
      <c r="G27" s="195">
        <f t="shared" si="1"/>
        <v>22</v>
      </c>
      <c r="H27" s="195">
        <v>513</v>
      </c>
      <c r="I27" s="195">
        <v>496</v>
      </c>
      <c r="J27" s="195">
        <f t="shared" si="2"/>
        <v>1009</v>
      </c>
      <c r="K27" s="195">
        <v>27</v>
      </c>
      <c r="L27" s="195">
        <v>10</v>
      </c>
      <c r="M27" s="195">
        <f t="shared" si="3"/>
        <v>37</v>
      </c>
      <c r="N27" s="195">
        <v>1</v>
      </c>
      <c r="O27" s="195">
        <v>0</v>
      </c>
      <c r="P27" s="195">
        <f t="shared" si="4"/>
        <v>1</v>
      </c>
      <c r="Q27" s="195">
        <v>0</v>
      </c>
      <c r="R27" s="195">
        <v>0</v>
      </c>
      <c r="S27" s="195">
        <f t="shared" si="5"/>
        <v>0</v>
      </c>
      <c r="T27" s="195">
        <v>11</v>
      </c>
      <c r="U27" s="195">
        <v>9</v>
      </c>
      <c r="V27" s="195">
        <f t="shared" si="6"/>
        <v>20</v>
      </c>
    </row>
    <row r="28" spans="1:22" ht="18" customHeight="1">
      <c r="A28" s="276" t="s">
        <v>38</v>
      </c>
      <c r="B28" s="195">
        <v>1014</v>
      </c>
      <c r="C28" s="195">
        <v>971</v>
      </c>
      <c r="D28" s="195">
        <f t="shared" si="0"/>
        <v>1985</v>
      </c>
      <c r="E28" s="195">
        <v>20</v>
      </c>
      <c r="F28" s="195">
        <v>8</v>
      </c>
      <c r="G28" s="195">
        <f t="shared" si="1"/>
        <v>28</v>
      </c>
      <c r="H28" s="195">
        <v>614</v>
      </c>
      <c r="I28" s="195">
        <v>869</v>
      </c>
      <c r="J28" s="195">
        <f t="shared" si="2"/>
        <v>1483</v>
      </c>
      <c r="K28" s="195">
        <v>31</v>
      </c>
      <c r="L28" s="195">
        <v>23</v>
      </c>
      <c r="M28" s="195">
        <f t="shared" si="3"/>
        <v>54</v>
      </c>
      <c r="N28" s="195">
        <v>3</v>
      </c>
      <c r="O28" s="195">
        <v>1</v>
      </c>
      <c r="P28" s="195">
        <f t="shared" si="4"/>
        <v>4</v>
      </c>
      <c r="Q28" s="195">
        <v>2</v>
      </c>
      <c r="R28" s="195">
        <v>2</v>
      </c>
      <c r="S28" s="195">
        <f t="shared" si="5"/>
        <v>4</v>
      </c>
      <c r="T28" s="195">
        <v>130</v>
      </c>
      <c r="U28" s="195">
        <v>232</v>
      </c>
      <c r="V28" s="195">
        <f t="shared" si="6"/>
        <v>362</v>
      </c>
    </row>
    <row r="29" spans="1:22" ht="18" customHeight="1">
      <c r="A29" s="276" t="s">
        <v>39</v>
      </c>
      <c r="B29" s="195">
        <v>14283</v>
      </c>
      <c r="C29" s="195">
        <v>5524</v>
      </c>
      <c r="D29" s="195">
        <f t="shared" si="0"/>
        <v>19807</v>
      </c>
      <c r="E29" s="195">
        <v>456</v>
      </c>
      <c r="F29" s="195">
        <v>162</v>
      </c>
      <c r="G29" s="195">
        <f t="shared" si="1"/>
        <v>618</v>
      </c>
      <c r="H29" s="195">
        <v>150</v>
      </c>
      <c r="I29" s="195">
        <v>87</v>
      </c>
      <c r="J29" s="195">
        <f t="shared" si="2"/>
        <v>237</v>
      </c>
      <c r="K29" s="195">
        <v>1391</v>
      </c>
      <c r="L29" s="195">
        <v>474</v>
      </c>
      <c r="M29" s="195">
        <f t="shared" si="3"/>
        <v>1865</v>
      </c>
      <c r="N29" s="195">
        <v>62</v>
      </c>
      <c r="O29" s="195">
        <v>17</v>
      </c>
      <c r="P29" s="195">
        <f t="shared" si="4"/>
        <v>79</v>
      </c>
      <c r="Q29" s="195">
        <v>109</v>
      </c>
      <c r="R29" s="195">
        <v>28</v>
      </c>
      <c r="S29" s="195">
        <f t="shared" si="5"/>
        <v>137</v>
      </c>
      <c r="T29" s="195">
        <v>27</v>
      </c>
      <c r="U29" s="195">
        <v>22</v>
      </c>
      <c r="V29" s="195">
        <f t="shared" si="6"/>
        <v>49</v>
      </c>
    </row>
    <row r="30" spans="1:22" ht="18" customHeight="1">
      <c r="A30" s="276" t="s">
        <v>40</v>
      </c>
      <c r="B30" s="195">
        <v>2769</v>
      </c>
      <c r="C30" s="195">
        <v>1599</v>
      </c>
      <c r="D30" s="195">
        <f t="shared" si="0"/>
        <v>4368</v>
      </c>
      <c r="E30" s="195">
        <v>262</v>
      </c>
      <c r="F30" s="195">
        <v>134</v>
      </c>
      <c r="G30" s="195">
        <f t="shared" si="1"/>
        <v>396</v>
      </c>
      <c r="H30" s="195">
        <v>24</v>
      </c>
      <c r="I30" s="195">
        <v>9</v>
      </c>
      <c r="J30" s="195">
        <f t="shared" si="2"/>
        <v>33</v>
      </c>
      <c r="K30" s="195">
        <v>1238</v>
      </c>
      <c r="L30" s="195">
        <v>881</v>
      </c>
      <c r="M30" s="195">
        <f t="shared" si="3"/>
        <v>2119</v>
      </c>
      <c r="N30" s="195">
        <v>24</v>
      </c>
      <c r="O30" s="195">
        <v>6</v>
      </c>
      <c r="P30" s="195">
        <f t="shared" si="4"/>
        <v>30</v>
      </c>
      <c r="Q30" s="195">
        <v>63</v>
      </c>
      <c r="R30" s="195">
        <v>18</v>
      </c>
      <c r="S30" s="195">
        <f t="shared" si="5"/>
        <v>81</v>
      </c>
      <c r="T30" s="195">
        <v>144</v>
      </c>
      <c r="U30" s="195">
        <v>123</v>
      </c>
      <c r="V30" s="195">
        <f t="shared" si="6"/>
        <v>267</v>
      </c>
    </row>
    <row r="31" spans="1:22" ht="18" customHeight="1">
      <c r="A31" s="276" t="s">
        <v>41</v>
      </c>
      <c r="B31" s="195">
        <v>13505</v>
      </c>
      <c r="C31" s="195">
        <v>8628</v>
      </c>
      <c r="D31" s="195">
        <f t="shared" si="0"/>
        <v>22133</v>
      </c>
      <c r="E31" s="195">
        <v>620</v>
      </c>
      <c r="F31" s="195">
        <v>332</v>
      </c>
      <c r="G31" s="195">
        <f t="shared" si="1"/>
        <v>952</v>
      </c>
      <c r="H31" s="195">
        <v>28</v>
      </c>
      <c r="I31" s="195">
        <v>12</v>
      </c>
      <c r="J31" s="195">
        <f t="shared" si="2"/>
        <v>40</v>
      </c>
      <c r="K31" s="195">
        <v>305</v>
      </c>
      <c r="L31" s="195">
        <v>99</v>
      </c>
      <c r="M31" s="195">
        <f t="shared" si="3"/>
        <v>404</v>
      </c>
      <c r="N31" s="195">
        <v>43</v>
      </c>
      <c r="O31" s="195">
        <v>25</v>
      </c>
      <c r="P31" s="195">
        <f t="shared" si="4"/>
        <v>68</v>
      </c>
      <c r="Q31" s="195">
        <v>39</v>
      </c>
      <c r="R31" s="195">
        <v>15</v>
      </c>
      <c r="S31" s="195">
        <f t="shared" si="5"/>
        <v>54</v>
      </c>
      <c r="T31" s="195">
        <v>1061</v>
      </c>
      <c r="U31" s="195">
        <v>933</v>
      </c>
      <c r="V31" s="195">
        <f t="shared" si="6"/>
        <v>1994</v>
      </c>
    </row>
    <row r="32" spans="1:22" ht="18" customHeight="1">
      <c r="A32" s="276" t="s">
        <v>42</v>
      </c>
      <c r="B32" s="195">
        <v>15193</v>
      </c>
      <c r="C32" s="195">
        <v>8263</v>
      </c>
      <c r="D32" s="195">
        <f t="shared" si="0"/>
        <v>23456</v>
      </c>
      <c r="E32" s="195">
        <v>1047</v>
      </c>
      <c r="F32" s="195">
        <v>312</v>
      </c>
      <c r="G32" s="195">
        <f t="shared" si="1"/>
        <v>1359</v>
      </c>
      <c r="H32" s="195">
        <v>599</v>
      </c>
      <c r="I32" s="195">
        <v>147</v>
      </c>
      <c r="J32" s="195">
        <f t="shared" si="2"/>
        <v>746</v>
      </c>
      <c r="K32" s="195">
        <v>2939</v>
      </c>
      <c r="L32" s="195">
        <v>1228</v>
      </c>
      <c r="M32" s="195">
        <f t="shared" si="3"/>
        <v>4167</v>
      </c>
      <c r="N32" s="195">
        <v>79</v>
      </c>
      <c r="O32" s="195">
        <v>22</v>
      </c>
      <c r="P32" s="195">
        <f t="shared" si="4"/>
        <v>101</v>
      </c>
      <c r="Q32" s="195">
        <v>365</v>
      </c>
      <c r="R32" s="195">
        <v>128</v>
      </c>
      <c r="S32" s="195">
        <f t="shared" si="5"/>
        <v>493</v>
      </c>
      <c r="T32" s="195">
        <v>62</v>
      </c>
      <c r="U32" s="195">
        <v>44</v>
      </c>
      <c r="V32" s="195">
        <f t="shared" si="6"/>
        <v>106</v>
      </c>
    </row>
    <row r="33" spans="1:22" ht="18" customHeight="1">
      <c r="A33" s="276" t="s">
        <v>43</v>
      </c>
      <c r="B33" s="195">
        <v>469</v>
      </c>
      <c r="C33" s="195">
        <v>310</v>
      </c>
      <c r="D33" s="195">
        <f t="shared" si="0"/>
        <v>779</v>
      </c>
      <c r="E33" s="195">
        <v>10</v>
      </c>
      <c r="F33" s="195">
        <v>5</v>
      </c>
      <c r="G33" s="195">
        <f t="shared" si="1"/>
        <v>15</v>
      </c>
      <c r="H33" s="195">
        <v>67</v>
      </c>
      <c r="I33" s="195">
        <v>92</v>
      </c>
      <c r="J33" s="195">
        <f t="shared" si="2"/>
        <v>159</v>
      </c>
      <c r="K33" s="195">
        <v>63</v>
      </c>
      <c r="L33" s="195">
        <v>52</v>
      </c>
      <c r="M33" s="195">
        <f t="shared" si="3"/>
        <v>115</v>
      </c>
      <c r="N33" s="195">
        <v>1</v>
      </c>
      <c r="O33" s="195">
        <v>0</v>
      </c>
      <c r="P33" s="195">
        <f t="shared" si="4"/>
        <v>1</v>
      </c>
      <c r="Q33" s="195">
        <v>3</v>
      </c>
      <c r="R33" s="195">
        <v>2</v>
      </c>
      <c r="S33" s="195">
        <f t="shared" si="5"/>
        <v>5</v>
      </c>
      <c r="T33" s="195">
        <v>24</v>
      </c>
      <c r="U33" s="195">
        <v>27</v>
      </c>
      <c r="V33" s="195">
        <f t="shared" si="6"/>
        <v>51</v>
      </c>
    </row>
    <row r="34" spans="1:22" ht="18" customHeight="1">
      <c r="A34" s="276" t="s">
        <v>44</v>
      </c>
      <c r="B34" s="195">
        <v>50720</v>
      </c>
      <c r="C34" s="195">
        <v>34214</v>
      </c>
      <c r="D34" s="195">
        <f t="shared" si="0"/>
        <v>84934</v>
      </c>
      <c r="E34" s="195">
        <v>4008</v>
      </c>
      <c r="F34" s="195">
        <v>2485</v>
      </c>
      <c r="G34" s="195">
        <f t="shared" si="1"/>
        <v>6493</v>
      </c>
      <c r="H34" s="195">
        <v>132</v>
      </c>
      <c r="I34" s="195">
        <v>115</v>
      </c>
      <c r="J34" s="195">
        <f t="shared" si="2"/>
        <v>247</v>
      </c>
      <c r="K34" s="195">
        <v>27219</v>
      </c>
      <c r="L34" s="195">
        <v>20237</v>
      </c>
      <c r="M34" s="195">
        <f t="shared" si="3"/>
        <v>47456</v>
      </c>
      <c r="N34" s="195">
        <v>555</v>
      </c>
      <c r="O34" s="195">
        <v>101</v>
      </c>
      <c r="P34" s="195">
        <f t="shared" si="4"/>
        <v>656</v>
      </c>
      <c r="Q34" s="195">
        <v>785</v>
      </c>
      <c r="R34" s="195">
        <v>508</v>
      </c>
      <c r="S34" s="195">
        <f t="shared" si="5"/>
        <v>1293</v>
      </c>
      <c r="T34" s="195">
        <v>2284</v>
      </c>
      <c r="U34" s="195">
        <v>2753</v>
      </c>
      <c r="V34" s="195">
        <f t="shared" si="6"/>
        <v>5037</v>
      </c>
    </row>
    <row r="35" spans="1:22" ht="18" customHeight="1">
      <c r="A35" s="276" t="s">
        <v>45</v>
      </c>
      <c r="B35" s="195">
        <v>1350</v>
      </c>
      <c r="C35" s="195">
        <v>734</v>
      </c>
      <c r="D35" s="195">
        <f t="shared" si="0"/>
        <v>2084</v>
      </c>
      <c r="E35" s="195">
        <v>131</v>
      </c>
      <c r="F35" s="195">
        <v>79</v>
      </c>
      <c r="G35" s="195">
        <f t="shared" si="1"/>
        <v>210</v>
      </c>
      <c r="H35" s="195">
        <v>88</v>
      </c>
      <c r="I35" s="195">
        <v>59</v>
      </c>
      <c r="J35" s="195">
        <f t="shared" si="2"/>
        <v>147</v>
      </c>
      <c r="K35" s="195">
        <v>54</v>
      </c>
      <c r="L35" s="195">
        <v>22</v>
      </c>
      <c r="M35" s="195">
        <f t="shared" si="3"/>
        <v>76</v>
      </c>
      <c r="N35" s="195">
        <v>9</v>
      </c>
      <c r="O35" s="195">
        <v>1</v>
      </c>
      <c r="P35" s="195">
        <f t="shared" si="4"/>
        <v>10</v>
      </c>
      <c r="Q35" s="195">
        <v>18</v>
      </c>
      <c r="R35" s="195">
        <v>1</v>
      </c>
      <c r="S35" s="195">
        <f t="shared" si="5"/>
        <v>19</v>
      </c>
      <c r="T35" s="195">
        <v>2</v>
      </c>
      <c r="U35" s="195">
        <v>0</v>
      </c>
      <c r="V35" s="195">
        <f t="shared" si="6"/>
        <v>2</v>
      </c>
    </row>
    <row r="36" spans="1:22" ht="18" customHeight="1">
      <c r="A36" s="276" t="s">
        <v>47</v>
      </c>
      <c r="B36" s="195">
        <v>21329</v>
      </c>
      <c r="C36" s="195">
        <v>9496</v>
      </c>
      <c r="D36" s="195">
        <f t="shared" si="0"/>
        <v>30825</v>
      </c>
      <c r="E36" s="195">
        <v>1409</v>
      </c>
      <c r="F36" s="195">
        <v>537</v>
      </c>
      <c r="G36" s="195">
        <f t="shared" si="1"/>
        <v>1946</v>
      </c>
      <c r="H36" s="195">
        <v>79</v>
      </c>
      <c r="I36" s="195">
        <v>21</v>
      </c>
      <c r="J36" s="195">
        <f t="shared" si="2"/>
        <v>100</v>
      </c>
      <c r="K36" s="195">
        <v>3680</v>
      </c>
      <c r="L36" s="195">
        <v>1278</v>
      </c>
      <c r="M36" s="195">
        <f t="shared" si="3"/>
        <v>4958</v>
      </c>
      <c r="N36" s="195">
        <v>139</v>
      </c>
      <c r="O36" s="195">
        <v>106</v>
      </c>
      <c r="P36" s="195">
        <f t="shared" si="4"/>
        <v>245</v>
      </c>
      <c r="Q36" s="195">
        <v>1565</v>
      </c>
      <c r="R36" s="195">
        <v>541</v>
      </c>
      <c r="S36" s="195">
        <f t="shared" si="5"/>
        <v>2106</v>
      </c>
      <c r="T36" s="195">
        <v>253</v>
      </c>
      <c r="U36" s="195">
        <v>170</v>
      </c>
      <c r="V36" s="195">
        <f t="shared" si="6"/>
        <v>423</v>
      </c>
    </row>
    <row r="37" spans="1:22" ht="18" customHeight="1">
      <c r="A37" s="276" t="s">
        <v>58</v>
      </c>
      <c r="B37" s="195">
        <v>5978</v>
      </c>
      <c r="C37" s="195">
        <v>2939</v>
      </c>
      <c r="D37" s="195">
        <f t="shared" si="0"/>
        <v>8917</v>
      </c>
      <c r="E37" s="195">
        <v>306</v>
      </c>
      <c r="F37" s="195">
        <v>85</v>
      </c>
      <c r="G37" s="195">
        <f t="shared" si="1"/>
        <v>391</v>
      </c>
      <c r="H37" s="195">
        <v>36</v>
      </c>
      <c r="I37" s="195">
        <v>18</v>
      </c>
      <c r="J37" s="195">
        <f t="shared" si="2"/>
        <v>54</v>
      </c>
      <c r="K37" s="195">
        <v>395</v>
      </c>
      <c r="L37" s="195">
        <v>126</v>
      </c>
      <c r="M37" s="195">
        <f t="shared" si="3"/>
        <v>521</v>
      </c>
      <c r="N37" s="195">
        <v>25</v>
      </c>
      <c r="O37" s="195">
        <v>6</v>
      </c>
      <c r="P37" s="195">
        <f t="shared" si="4"/>
        <v>31</v>
      </c>
      <c r="Q37" s="195">
        <v>76</v>
      </c>
      <c r="R37" s="195">
        <v>29</v>
      </c>
      <c r="S37" s="195">
        <f t="shared" si="5"/>
        <v>105</v>
      </c>
      <c r="T37" s="195">
        <v>29</v>
      </c>
      <c r="U37" s="195">
        <v>22</v>
      </c>
      <c r="V37" s="195">
        <f t="shared" si="6"/>
        <v>51</v>
      </c>
    </row>
    <row r="38" spans="1:22" ht="18" customHeight="1">
      <c r="A38" s="276" t="s">
        <v>48</v>
      </c>
      <c r="B38" s="195">
        <v>15531</v>
      </c>
      <c r="C38" s="195">
        <v>6527</v>
      </c>
      <c r="D38" s="195">
        <f t="shared" si="0"/>
        <v>22058</v>
      </c>
      <c r="E38" s="195">
        <v>812</v>
      </c>
      <c r="F38" s="195">
        <v>234</v>
      </c>
      <c r="G38" s="195">
        <f t="shared" si="1"/>
        <v>1046</v>
      </c>
      <c r="H38" s="195">
        <v>88</v>
      </c>
      <c r="I38" s="195">
        <v>48</v>
      </c>
      <c r="J38" s="195">
        <f t="shared" si="2"/>
        <v>136</v>
      </c>
      <c r="K38" s="195">
        <v>291</v>
      </c>
      <c r="L38" s="195">
        <v>57</v>
      </c>
      <c r="M38" s="195">
        <f t="shared" si="3"/>
        <v>348</v>
      </c>
      <c r="N38" s="195">
        <v>38</v>
      </c>
      <c r="O38" s="195">
        <v>7</v>
      </c>
      <c r="P38" s="195">
        <f t="shared" si="4"/>
        <v>45</v>
      </c>
      <c r="Q38" s="195">
        <v>474</v>
      </c>
      <c r="R38" s="195">
        <v>104</v>
      </c>
      <c r="S38" s="195">
        <f t="shared" si="5"/>
        <v>578</v>
      </c>
      <c r="T38" s="195">
        <v>24</v>
      </c>
      <c r="U38" s="195">
        <v>20</v>
      </c>
      <c r="V38" s="195">
        <f t="shared" si="6"/>
        <v>44</v>
      </c>
    </row>
    <row r="39" spans="1:22" s="278" customFormat="1" ht="18" customHeight="1">
      <c r="A39" s="277" t="s">
        <v>49</v>
      </c>
      <c r="B39" s="196">
        <f>SUM(B4:B38)</f>
        <v>480555</v>
      </c>
      <c r="C39" s="196">
        <f>SUM(C4:C38)</f>
        <v>284794</v>
      </c>
      <c r="D39" s="196">
        <f t="shared" ref="D39:V39" si="7">SUM(D4:D38)</f>
        <v>765349</v>
      </c>
      <c r="E39" s="196">
        <f t="shared" si="7"/>
        <v>35084</v>
      </c>
      <c r="F39" s="196">
        <f t="shared" si="7"/>
        <v>17679</v>
      </c>
      <c r="G39" s="196">
        <f t="shared" si="7"/>
        <v>52763</v>
      </c>
      <c r="H39" s="196">
        <f t="shared" si="7"/>
        <v>10685</v>
      </c>
      <c r="I39" s="196">
        <f t="shared" si="7"/>
        <v>6517</v>
      </c>
      <c r="J39" s="196">
        <f t="shared" si="7"/>
        <v>17202</v>
      </c>
      <c r="K39" s="308">
        <f t="shared" si="7"/>
        <v>104270</v>
      </c>
      <c r="L39" s="196">
        <f t="shared" si="7"/>
        <v>59212</v>
      </c>
      <c r="M39" s="196">
        <f t="shared" si="7"/>
        <v>163482</v>
      </c>
      <c r="N39" s="196">
        <f t="shared" si="7"/>
        <v>2712</v>
      </c>
      <c r="O39" s="196">
        <f t="shared" si="7"/>
        <v>946</v>
      </c>
      <c r="P39" s="196">
        <f t="shared" si="7"/>
        <v>3658</v>
      </c>
      <c r="Q39" s="196">
        <f t="shared" si="7"/>
        <v>15000</v>
      </c>
      <c r="R39" s="196">
        <f t="shared" si="7"/>
        <v>7553</v>
      </c>
      <c r="S39" s="196">
        <f t="shared" si="7"/>
        <v>22553</v>
      </c>
      <c r="T39" s="196">
        <f t="shared" si="7"/>
        <v>10701</v>
      </c>
      <c r="U39" s="196">
        <f t="shared" si="7"/>
        <v>13618</v>
      </c>
      <c r="V39" s="196">
        <f t="shared" si="7"/>
        <v>24319</v>
      </c>
    </row>
  </sheetData>
  <mergeCells count="10">
    <mergeCell ref="B1:M1"/>
    <mergeCell ref="N1:V1"/>
    <mergeCell ref="Q2:S2"/>
    <mergeCell ref="T2:V2"/>
    <mergeCell ref="A2:A3"/>
    <mergeCell ref="B2:D2"/>
    <mergeCell ref="E2:G2"/>
    <mergeCell ref="H2:J2"/>
    <mergeCell ref="K2:M2"/>
    <mergeCell ref="N2:P2"/>
  </mergeCells>
  <pageMargins left="0.65" right="0.2" top="0.75" bottom="0.75" header="0.3" footer="0.3"/>
  <pageSetup paperSize="9" scale="85" firstPageNumber="58" orientation="portrait" useFirstPageNumber="1" horizontalDpi="200" verticalDpi="0" r:id="rId1"/>
  <headerFooter>
    <oddFooter>&amp;L&amp;"Arial,Italic"&amp;9AISHE 2010-11&amp;RT-&amp;P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U41"/>
  <sheetViews>
    <sheetView view="pageBreakPreview" zoomScaleSheetLayoutView="100" workbookViewId="0">
      <selection activeCell="S39" sqref="S39"/>
    </sheetView>
  </sheetViews>
  <sheetFormatPr defaultRowHeight="14.25"/>
  <cols>
    <col min="1" max="1" width="23.28515625" style="284" customWidth="1"/>
    <col min="2" max="2" width="8.42578125" style="284" customWidth="1"/>
    <col min="3" max="5" width="8.140625" style="284" customWidth="1"/>
    <col min="6" max="7" width="8.28515625" style="284" customWidth="1"/>
    <col min="8" max="18" width="8.7109375" style="284" customWidth="1"/>
    <col min="19" max="19" width="10.5703125" style="284" customWidth="1"/>
    <col min="20" max="21" width="8.85546875" style="284" hidden="1" customWidth="1"/>
    <col min="22" max="16384" width="9.140625" style="284"/>
  </cols>
  <sheetData>
    <row r="1" spans="1:20" s="279" customFormat="1" ht="38.25" customHeight="1">
      <c r="A1" s="117" t="s">
        <v>616</v>
      </c>
      <c r="B1" s="358" t="s">
        <v>624</v>
      </c>
      <c r="C1" s="359"/>
      <c r="D1" s="359"/>
      <c r="E1" s="359"/>
      <c r="F1" s="359"/>
      <c r="G1" s="359"/>
      <c r="H1" s="359"/>
      <c r="I1" s="359"/>
      <c r="J1" s="359"/>
      <c r="K1" s="358" t="s">
        <v>624</v>
      </c>
      <c r="L1" s="359"/>
      <c r="M1" s="359"/>
      <c r="N1" s="359"/>
      <c r="O1" s="359"/>
      <c r="P1" s="359"/>
      <c r="Q1" s="359"/>
      <c r="R1" s="359"/>
      <c r="S1" s="359"/>
    </row>
    <row r="2" spans="1:20" ht="31.5" customHeight="1">
      <c r="A2" s="389" t="s">
        <v>2</v>
      </c>
      <c r="B2" s="384" t="s">
        <v>611</v>
      </c>
      <c r="C2" s="384"/>
      <c r="D2" s="384"/>
      <c r="E2" s="384" t="s">
        <v>612</v>
      </c>
      <c r="F2" s="385"/>
      <c r="G2" s="385"/>
      <c r="H2" s="384" t="s">
        <v>613</v>
      </c>
      <c r="I2" s="385"/>
      <c r="J2" s="385"/>
      <c r="K2" s="384" t="s">
        <v>614</v>
      </c>
      <c r="L2" s="385"/>
      <c r="M2" s="385"/>
      <c r="N2" s="384" t="s">
        <v>615</v>
      </c>
      <c r="O2" s="385"/>
      <c r="P2" s="385"/>
      <c r="Q2" s="386" t="s">
        <v>67</v>
      </c>
      <c r="R2" s="387"/>
      <c r="S2" s="388"/>
      <c r="T2" s="283"/>
    </row>
    <row r="3" spans="1:20" ht="19.5" customHeight="1">
      <c r="A3" s="390"/>
      <c r="B3" s="285" t="s">
        <v>119</v>
      </c>
      <c r="C3" s="285" t="s">
        <v>120</v>
      </c>
      <c r="D3" s="285" t="s">
        <v>12</v>
      </c>
      <c r="E3" s="285" t="s">
        <v>119</v>
      </c>
      <c r="F3" s="285" t="s">
        <v>120</v>
      </c>
      <c r="G3" s="285" t="s">
        <v>12</v>
      </c>
      <c r="H3" s="285" t="s">
        <v>119</v>
      </c>
      <c r="I3" s="285" t="s">
        <v>120</v>
      </c>
      <c r="J3" s="285" t="s">
        <v>12</v>
      </c>
      <c r="K3" s="285" t="s">
        <v>119</v>
      </c>
      <c r="L3" s="285" t="s">
        <v>120</v>
      </c>
      <c r="M3" s="285" t="s">
        <v>12</v>
      </c>
      <c r="N3" s="285" t="s">
        <v>119</v>
      </c>
      <c r="O3" s="285" t="s">
        <v>120</v>
      </c>
      <c r="P3" s="285" t="s">
        <v>12</v>
      </c>
      <c r="Q3" s="285" t="s">
        <v>119</v>
      </c>
      <c r="R3" s="285" t="s">
        <v>120</v>
      </c>
      <c r="S3" s="285" t="s">
        <v>12</v>
      </c>
      <c r="T3" s="283"/>
    </row>
    <row r="4" spans="1:20" ht="30" customHeight="1">
      <c r="A4" s="276" t="s">
        <v>55</v>
      </c>
      <c r="B4" s="286">
        <v>5</v>
      </c>
      <c r="C4" s="286">
        <v>0</v>
      </c>
      <c r="D4" s="286">
        <f>B4+C4</f>
        <v>5</v>
      </c>
      <c r="E4" s="286">
        <v>32</v>
      </c>
      <c r="F4" s="286">
        <v>2</v>
      </c>
      <c r="G4" s="286">
        <f>E4+F4</f>
        <v>34</v>
      </c>
      <c r="H4" s="286">
        <v>47</v>
      </c>
      <c r="I4" s="286">
        <v>28</v>
      </c>
      <c r="J4" s="286">
        <f>H4+I4</f>
        <v>75</v>
      </c>
      <c r="K4" s="286">
        <v>5</v>
      </c>
      <c r="L4" s="286">
        <v>1</v>
      </c>
      <c r="M4" s="286">
        <f>K4+L4</f>
        <v>6</v>
      </c>
      <c r="N4" s="286">
        <v>15</v>
      </c>
      <c r="O4" s="286">
        <v>21</v>
      </c>
      <c r="P4" s="286">
        <f>N4+O4</f>
        <v>36</v>
      </c>
      <c r="Q4" s="286">
        <f t="shared" ref="Q4:R4" si="0">B4+E4+H4+K4+N4</f>
        <v>104</v>
      </c>
      <c r="R4" s="286">
        <f t="shared" si="0"/>
        <v>52</v>
      </c>
      <c r="S4" s="286">
        <f>D4+G4+J4+M4+P4</f>
        <v>156</v>
      </c>
      <c r="T4" s="283"/>
    </row>
    <row r="5" spans="1:20" ht="20.25" customHeight="1">
      <c r="A5" s="276" t="s">
        <v>15</v>
      </c>
      <c r="B5" s="286">
        <v>12297</v>
      </c>
      <c r="C5" s="286">
        <v>3960</v>
      </c>
      <c r="D5" s="286">
        <f t="shared" ref="D5:D38" si="1">B5+C5</f>
        <v>16257</v>
      </c>
      <c r="E5" s="286">
        <v>11862</v>
      </c>
      <c r="F5" s="286">
        <v>4566</v>
      </c>
      <c r="G5" s="286">
        <f t="shared" ref="G5:G38" si="2">E5+F5</f>
        <v>16428</v>
      </c>
      <c r="H5" s="286">
        <v>62414</v>
      </c>
      <c r="I5" s="286">
        <v>35589</v>
      </c>
      <c r="J5" s="286">
        <f t="shared" ref="J5:J38" si="3">H5+I5</f>
        <v>98003</v>
      </c>
      <c r="K5" s="286">
        <v>1001</v>
      </c>
      <c r="L5" s="286">
        <v>3779</v>
      </c>
      <c r="M5" s="286">
        <f t="shared" ref="M5:M38" si="4">K5+L5</f>
        <v>4780</v>
      </c>
      <c r="N5" s="286">
        <v>4638</v>
      </c>
      <c r="O5" s="286">
        <v>3014</v>
      </c>
      <c r="P5" s="286">
        <f t="shared" ref="P5:P38" si="5">N5+O5</f>
        <v>7652</v>
      </c>
      <c r="Q5" s="286">
        <f t="shared" ref="Q5:Q38" si="6">B5+E5+H5+K5+N5</f>
        <v>92212</v>
      </c>
      <c r="R5" s="286">
        <f t="shared" ref="R5:R38" si="7">C5+F5+I5+L5+O5</f>
        <v>50908</v>
      </c>
      <c r="S5" s="286">
        <f t="shared" ref="S5:S38" si="8">D5+G5+J5+M5+P5</f>
        <v>143120</v>
      </c>
      <c r="T5" s="283"/>
    </row>
    <row r="6" spans="1:20" ht="20.25" customHeight="1">
      <c r="A6" s="276" t="s">
        <v>16</v>
      </c>
      <c r="B6" s="286">
        <v>215</v>
      </c>
      <c r="C6" s="286">
        <v>34</v>
      </c>
      <c r="D6" s="286">
        <f t="shared" si="1"/>
        <v>249</v>
      </c>
      <c r="E6" s="286">
        <v>282</v>
      </c>
      <c r="F6" s="286">
        <v>38</v>
      </c>
      <c r="G6" s="286">
        <f t="shared" si="2"/>
        <v>320</v>
      </c>
      <c r="H6" s="286">
        <v>1128</v>
      </c>
      <c r="I6" s="286">
        <v>251</v>
      </c>
      <c r="J6" s="286">
        <f t="shared" si="3"/>
        <v>1379</v>
      </c>
      <c r="K6" s="286">
        <v>0</v>
      </c>
      <c r="L6" s="286">
        <v>0</v>
      </c>
      <c r="M6" s="286">
        <f t="shared" si="4"/>
        <v>0</v>
      </c>
      <c r="N6" s="286">
        <v>6</v>
      </c>
      <c r="O6" s="286">
        <v>14</v>
      </c>
      <c r="P6" s="286">
        <f t="shared" si="5"/>
        <v>20</v>
      </c>
      <c r="Q6" s="286">
        <f t="shared" si="6"/>
        <v>1631</v>
      </c>
      <c r="R6" s="286">
        <f t="shared" si="7"/>
        <v>337</v>
      </c>
      <c r="S6" s="286">
        <f t="shared" si="8"/>
        <v>1968</v>
      </c>
      <c r="T6" s="283"/>
    </row>
    <row r="7" spans="1:20" ht="20.25" customHeight="1">
      <c r="A7" s="276" t="s">
        <v>17</v>
      </c>
      <c r="B7" s="286">
        <v>672</v>
      </c>
      <c r="C7" s="286">
        <v>164</v>
      </c>
      <c r="D7" s="286">
        <f t="shared" si="1"/>
        <v>836</v>
      </c>
      <c r="E7" s="286">
        <v>1555</v>
      </c>
      <c r="F7" s="286">
        <v>822</v>
      </c>
      <c r="G7" s="286">
        <f t="shared" si="2"/>
        <v>2377</v>
      </c>
      <c r="H7" s="286">
        <v>3078</v>
      </c>
      <c r="I7" s="286">
        <v>1785</v>
      </c>
      <c r="J7" s="286">
        <f t="shared" si="3"/>
        <v>4863</v>
      </c>
      <c r="K7" s="286">
        <v>223</v>
      </c>
      <c r="L7" s="286">
        <v>278</v>
      </c>
      <c r="M7" s="286">
        <f t="shared" si="4"/>
        <v>501</v>
      </c>
      <c r="N7" s="286">
        <v>386</v>
      </c>
      <c r="O7" s="286">
        <v>290</v>
      </c>
      <c r="P7" s="286">
        <f t="shared" si="5"/>
        <v>676</v>
      </c>
      <c r="Q7" s="286">
        <f t="shared" si="6"/>
        <v>5914</v>
      </c>
      <c r="R7" s="286">
        <f t="shared" si="7"/>
        <v>3339</v>
      </c>
      <c r="S7" s="286">
        <f t="shared" si="8"/>
        <v>9253</v>
      </c>
      <c r="T7" s="283"/>
    </row>
    <row r="8" spans="1:20" ht="20.25" customHeight="1">
      <c r="A8" s="276" t="s">
        <v>18</v>
      </c>
      <c r="B8" s="286">
        <v>2162</v>
      </c>
      <c r="C8" s="286">
        <v>320</v>
      </c>
      <c r="D8" s="286">
        <f t="shared" si="1"/>
        <v>2482</v>
      </c>
      <c r="E8" s="286">
        <v>4040</v>
      </c>
      <c r="F8" s="286">
        <v>634</v>
      </c>
      <c r="G8" s="286">
        <f t="shared" si="2"/>
        <v>4674</v>
      </c>
      <c r="H8" s="286">
        <v>12433</v>
      </c>
      <c r="I8" s="286">
        <v>2403</v>
      </c>
      <c r="J8" s="286">
        <f t="shared" si="3"/>
        <v>14836</v>
      </c>
      <c r="K8" s="286">
        <v>808</v>
      </c>
      <c r="L8" s="286">
        <v>192</v>
      </c>
      <c r="M8" s="286">
        <f t="shared" si="4"/>
        <v>1000</v>
      </c>
      <c r="N8" s="286">
        <v>1736</v>
      </c>
      <c r="O8" s="286">
        <v>372</v>
      </c>
      <c r="P8" s="286">
        <f t="shared" si="5"/>
        <v>2108</v>
      </c>
      <c r="Q8" s="286">
        <f t="shared" si="6"/>
        <v>21179</v>
      </c>
      <c r="R8" s="286">
        <f t="shared" si="7"/>
        <v>3921</v>
      </c>
      <c r="S8" s="286">
        <f t="shared" si="8"/>
        <v>25100</v>
      </c>
      <c r="T8" s="283"/>
    </row>
    <row r="9" spans="1:20" ht="20.25" customHeight="1">
      <c r="A9" s="276" t="s">
        <v>19</v>
      </c>
      <c r="B9" s="286">
        <v>126</v>
      </c>
      <c r="C9" s="286">
        <v>74</v>
      </c>
      <c r="D9" s="286">
        <f t="shared" si="1"/>
        <v>200</v>
      </c>
      <c r="E9" s="286">
        <v>209</v>
      </c>
      <c r="F9" s="286">
        <v>261</v>
      </c>
      <c r="G9" s="286">
        <f t="shared" si="2"/>
        <v>470</v>
      </c>
      <c r="H9" s="286">
        <v>344</v>
      </c>
      <c r="I9" s="286">
        <v>494</v>
      </c>
      <c r="J9" s="286">
        <f t="shared" si="3"/>
        <v>838</v>
      </c>
      <c r="K9" s="286">
        <v>3</v>
      </c>
      <c r="L9" s="286">
        <v>5</v>
      </c>
      <c r="M9" s="286">
        <f t="shared" si="4"/>
        <v>8</v>
      </c>
      <c r="N9" s="286">
        <v>65</v>
      </c>
      <c r="O9" s="286">
        <v>134</v>
      </c>
      <c r="P9" s="286">
        <f t="shared" si="5"/>
        <v>199</v>
      </c>
      <c r="Q9" s="286">
        <f t="shared" si="6"/>
        <v>747</v>
      </c>
      <c r="R9" s="286">
        <f t="shared" si="7"/>
        <v>968</v>
      </c>
      <c r="S9" s="286">
        <f t="shared" si="8"/>
        <v>1715</v>
      </c>
      <c r="T9" s="283"/>
    </row>
    <row r="10" spans="1:20" ht="20.25" customHeight="1">
      <c r="A10" s="276" t="s">
        <v>56</v>
      </c>
      <c r="B10" s="286">
        <v>718</v>
      </c>
      <c r="C10" s="286">
        <v>239</v>
      </c>
      <c r="D10" s="286">
        <f t="shared" si="1"/>
        <v>957</v>
      </c>
      <c r="E10" s="286">
        <v>913</v>
      </c>
      <c r="F10" s="286">
        <v>449</v>
      </c>
      <c r="G10" s="286">
        <f t="shared" si="2"/>
        <v>1362</v>
      </c>
      <c r="H10" s="286">
        <v>4609</v>
      </c>
      <c r="I10" s="286">
        <v>3308</v>
      </c>
      <c r="J10" s="286">
        <f t="shared" si="3"/>
        <v>7917</v>
      </c>
      <c r="K10" s="286">
        <v>142</v>
      </c>
      <c r="L10" s="286">
        <v>160</v>
      </c>
      <c r="M10" s="286">
        <f t="shared" si="4"/>
        <v>302</v>
      </c>
      <c r="N10" s="286">
        <v>869</v>
      </c>
      <c r="O10" s="286">
        <v>753</v>
      </c>
      <c r="P10" s="286">
        <f t="shared" si="5"/>
        <v>1622</v>
      </c>
      <c r="Q10" s="286">
        <f t="shared" si="6"/>
        <v>7251</v>
      </c>
      <c r="R10" s="286">
        <f t="shared" si="7"/>
        <v>4909</v>
      </c>
      <c r="S10" s="286">
        <f t="shared" si="8"/>
        <v>12160</v>
      </c>
      <c r="T10" s="283"/>
    </row>
    <row r="11" spans="1:20" ht="20.25" customHeight="1">
      <c r="A11" s="276" t="s">
        <v>21</v>
      </c>
      <c r="B11" s="286">
        <v>1</v>
      </c>
      <c r="C11" s="286">
        <v>2</v>
      </c>
      <c r="D11" s="286">
        <f t="shared" si="1"/>
        <v>3</v>
      </c>
      <c r="E11" s="286">
        <v>0</v>
      </c>
      <c r="F11" s="286">
        <v>0</v>
      </c>
      <c r="G11" s="286">
        <f t="shared" si="2"/>
        <v>0</v>
      </c>
      <c r="H11" s="286">
        <v>26</v>
      </c>
      <c r="I11" s="286">
        <v>9</v>
      </c>
      <c r="J11" s="286">
        <f t="shared" si="3"/>
        <v>35</v>
      </c>
      <c r="K11" s="286">
        <v>1</v>
      </c>
      <c r="L11" s="286">
        <v>5</v>
      </c>
      <c r="M11" s="286">
        <f t="shared" si="4"/>
        <v>6</v>
      </c>
      <c r="N11" s="286">
        <v>0</v>
      </c>
      <c r="O11" s="286">
        <v>0</v>
      </c>
      <c r="P11" s="286">
        <f t="shared" si="5"/>
        <v>0</v>
      </c>
      <c r="Q11" s="286">
        <f t="shared" si="6"/>
        <v>28</v>
      </c>
      <c r="R11" s="286">
        <f t="shared" si="7"/>
        <v>16</v>
      </c>
      <c r="S11" s="286">
        <f t="shared" si="8"/>
        <v>44</v>
      </c>
      <c r="T11" s="283"/>
    </row>
    <row r="12" spans="1:20" ht="20.25" customHeight="1">
      <c r="A12" s="276" t="s">
        <v>22</v>
      </c>
      <c r="B12" s="286">
        <v>3</v>
      </c>
      <c r="C12" s="286">
        <v>1</v>
      </c>
      <c r="D12" s="286">
        <f t="shared" si="1"/>
        <v>4</v>
      </c>
      <c r="E12" s="286">
        <v>13</v>
      </c>
      <c r="F12" s="286">
        <v>4</v>
      </c>
      <c r="G12" s="286">
        <f t="shared" si="2"/>
        <v>17</v>
      </c>
      <c r="H12" s="286">
        <v>18</v>
      </c>
      <c r="I12" s="286">
        <v>8</v>
      </c>
      <c r="J12" s="286">
        <f t="shared" si="3"/>
        <v>26</v>
      </c>
      <c r="K12" s="286">
        <v>0</v>
      </c>
      <c r="L12" s="286">
        <v>0</v>
      </c>
      <c r="M12" s="286">
        <f t="shared" si="4"/>
        <v>0</v>
      </c>
      <c r="N12" s="286">
        <v>83</v>
      </c>
      <c r="O12" s="286">
        <v>24</v>
      </c>
      <c r="P12" s="286">
        <f t="shared" si="5"/>
        <v>107</v>
      </c>
      <c r="Q12" s="286">
        <f t="shared" si="6"/>
        <v>117</v>
      </c>
      <c r="R12" s="286">
        <f t="shared" si="7"/>
        <v>37</v>
      </c>
      <c r="S12" s="286">
        <f t="shared" si="8"/>
        <v>154</v>
      </c>
      <c r="T12" s="283"/>
    </row>
    <row r="13" spans="1:20" ht="20.25" customHeight="1">
      <c r="A13" s="276" t="s">
        <v>23</v>
      </c>
      <c r="B13" s="286">
        <v>1490</v>
      </c>
      <c r="C13" s="286">
        <v>552</v>
      </c>
      <c r="D13" s="286">
        <f t="shared" si="1"/>
        <v>2042</v>
      </c>
      <c r="E13" s="286">
        <v>1965</v>
      </c>
      <c r="F13" s="286">
        <v>2087</v>
      </c>
      <c r="G13" s="286">
        <f t="shared" si="2"/>
        <v>4052</v>
      </c>
      <c r="H13" s="286">
        <v>3053</v>
      </c>
      <c r="I13" s="286">
        <v>3671</v>
      </c>
      <c r="J13" s="286">
        <f t="shared" si="3"/>
        <v>6724</v>
      </c>
      <c r="K13" s="286">
        <v>164</v>
      </c>
      <c r="L13" s="286">
        <v>460</v>
      </c>
      <c r="M13" s="286">
        <f t="shared" si="4"/>
        <v>624</v>
      </c>
      <c r="N13" s="286">
        <v>439</v>
      </c>
      <c r="O13" s="286">
        <v>499</v>
      </c>
      <c r="P13" s="286">
        <f t="shared" si="5"/>
        <v>938</v>
      </c>
      <c r="Q13" s="286">
        <f t="shared" si="6"/>
        <v>7111</v>
      </c>
      <c r="R13" s="286">
        <f t="shared" si="7"/>
        <v>7269</v>
      </c>
      <c r="S13" s="286">
        <f t="shared" si="8"/>
        <v>14380</v>
      </c>
      <c r="T13" s="283"/>
    </row>
    <row r="14" spans="1:20" ht="20.25" customHeight="1">
      <c r="A14" s="276" t="s">
        <v>24</v>
      </c>
      <c r="B14" s="286">
        <v>106</v>
      </c>
      <c r="C14" s="286">
        <v>35</v>
      </c>
      <c r="D14" s="286">
        <f t="shared" si="1"/>
        <v>141</v>
      </c>
      <c r="E14" s="286">
        <v>252</v>
      </c>
      <c r="F14" s="286">
        <v>203</v>
      </c>
      <c r="G14" s="286">
        <f t="shared" si="2"/>
        <v>455</v>
      </c>
      <c r="H14" s="286">
        <v>342</v>
      </c>
      <c r="I14" s="286">
        <v>447</v>
      </c>
      <c r="J14" s="286">
        <f t="shared" si="3"/>
        <v>789</v>
      </c>
      <c r="K14" s="286">
        <v>37</v>
      </c>
      <c r="L14" s="286">
        <v>43</v>
      </c>
      <c r="M14" s="286">
        <f t="shared" si="4"/>
        <v>80</v>
      </c>
      <c r="N14" s="286">
        <v>153</v>
      </c>
      <c r="O14" s="286">
        <v>319</v>
      </c>
      <c r="P14" s="286">
        <f t="shared" si="5"/>
        <v>472</v>
      </c>
      <c r="Q14" s="286">
        <f t="shared" si="6"/>
        <v>890</v>
      </c>
      <c r="R14" s="286">
        <f t="shared" si="7"/>
        <v>1047</v>
      </c>
      <c r="S14" s="286">
        <f t="shared" si="8"/>
        <v>1937</v>
      </c>
      <c r="T14" s="283"/>
    </row>
    <row r="15" spans="1:20" ht="20.25" customHeight="1">
      <c r="A15" s="276" t="s">
        <v>25</v>
      </c>
      <c r="B15" s="286">
        <v>3273</v>
      </c>
      <c r="C15" s="286">
        <v>1292</v>
      </c>
      <c r="D15" s="286">
        <f t="shared" si="1"/>
        <v>4565</v>
      </c>
      <c r="E15" s="286">
        <v>4611</v>
      </c>
      <c r="F15" s="286">
        <v>1953</v>
      </c>
      <c r="G15" s="286">
        <f t="shared" si="2"/>
        <v>6564</v>
      </c>
      <c r="H15" s="286">
        <v>18321</v>
      </c>
      <c r="I15" s="286">
        <v>10346</v>
      </c>
      <c r="J15" s="286">
        <f t="shared" si="3"/>
        <v>28667</v>
      </c>
      <c r="K15" s="286">
        <v>1186</v>
      </c>
      <c r="L15" s="286">
        <v>1093</v>
      </c>
      <c r="M15" s="286">
        <f t="shared" si="4"/>
        <v>2279</v>
      </c>
      <c r="N15" s="286">
        <v>3521</v>
      </c>
      <c r="O15" s="286">
        <v>1895</v>
      </c>
      <c r="P15" s="286">
        <f t="shared" si="5"/>
        <v>5416</v>
      </c>
      <c r="Q15" s="286">
        <f t="shared" si="6"/>
        <v>30912</v>
      </c>
      <c r="R15" s="286">
        <f t="shared" si="7"/>
        <v>16579</v>
      </c>
      <c r="S15" s="286">
        <f t="shared" si="8"/>
        <v>47491</v>
      </c>
      <c r="T15" s="283"/>
    </row>
    <row r="16" spans="1:20" ht="20.25" customHeight="1">
      <c r="A16" s="276" t="s">
        <v>26</v>
      </c>
      <c r="B16" s="286">
        <v>1605</v>
      </c>
      <c r="C16" s="286">
        <v>433</v>
      </c>
      <c r="D16" s="286">
        <f t="shared" si="1"/>
        <v>2038</v>
      </c>
      <c r="E16" s="286">
        <v>1099</v>
      </c>
      <c r="F16" s="286">
        <v>767</v>
      </c>
      <c r="G16" s="286">
        <f t="shared" si="2"/>
        <v>1866</v>
      </c>
      <c r="H16" s="286">
        <v>6914</v>
      </c>
      <c r="I16" s="286">
        <v>4451</v>
      </c>
      <c r="J16" s="286">
        <f t="shared" si="3"/>
        <v>11365</v>
      </c>
      <c r="K16" s="286">
        <v>480</v>
      </c>
      <c r="L16" s="286">
        <v>272</v>
      </c>
      <c r="M16" s="286">
        <f t="shared" si="4"/>
        <v>752</v>
      </c>
      <c r="N16" s="286">
        <v>520</v>
      </c>
      <c r="O16" s="286">
        <v>875</v>
      </c>
      <c r="P16" s="286">
        <f t="shared" si="5"/>
        <v>1395</v>
      </c>
      <c r="Q16" s="286">
        <f t="shared" si="6"/>
        <v>10618</v>
      </c>
      <c r="R16" s="286">
        <f t="shared" si="7"/>
        <v>6798</v>
      </c>
      <c r="S16" s="286">
        <f t="shared" si="8"/>
        <v>17416</v>
      </c>
      <c r="T16" s="283"/>
    </row>
    <row r="17" spans="1:20" ht="20.25" customHeight="1">
      <c r="A17" s="276" t="s">
        <v>27</v>
      </c>
      <c r="B17" s="286">
        <v>737</v>
      </c>
      <c r="C17" s="286">
        <v>267</v>
      </c>
      <c r="D17" s="286">
        <f t="shared" si="1"/>
        <v>1004</v>
      </c>
      <c r="E17" s="286">
        <v>676</v>
      </c>
      <c r="F17" s="286">
        <v>265</v>
      </c>
      <c r="G17" s="286">
        <f t="shared" si="2"/>
        <v>941</v>
      </c>
      <c r="H17" s="286">
        <v>2598</v>
      </c>
      <c r="I17" s="286">
        <v>1947</v>
      </c>
      <c r="J17" s="286">
        <f t="shared" si="3"/>
        <v>4545</v>
      </c>
      <c r="K17" s="286">
        <v>84</v>
      </c>
      <c r="L17" s="286">
        <v>112</v>
      </c>
      <c r="M17" s="286">
        <f t="shared" si="4"/>
        <v>196</v>
      </c>
      <c r="N17" s="286">
        <v>435</v>
      </c>
      <c r="O17" s="286">
        <v>301</v>
      </c>
      <c r="P17" s="286">
        <f t="shared" si="5"/>
        <v>736</v>
      </c>
      <c r="Q17" s="286">
        <f t="shared" si="6"/>
        <v>4530</v>
      </c>
      <c r="R17" s="286">
        <f t="shared" si="7"/>
        <v>2892</v>
      </c>
      <c r="S17" s="286">
        <f t="shared" si="8"/>
        <v>7422</v>
      </c>
      <c r="T17" s="283"/>
    </row>
    <row r="18" spans="1:20" ht="20.25" customHeight="1">
      <c r="A18" s="276" t="s">
        <v>57</v>
      </c>
      <c r="B18" s="286">
        <v>306</v>
      </c>
      <c r="C18" s="286">
        <v>205</v>
      </c>
      <c r="D18" s="286">
        <f t="shared" si="1"/>
        <v>511</v>
      </c>
      <c r="E18" s="286">
        <v>469</v>
      </c>
      <c r="F18" s="286">
        <v>218</v>
      </c>
      <c r="G18" s="286">
        <f t="shared" si="2"/>
        <v>687</v>
      </c>
      <c r="H18" s="286">
        <v>1309</v>
      </c>
      <c r="I18" s="286">
        <v>1520</v>
      </c>
      <c r="J18" s="286">
        <f t="shared" si="3"/>
        <v>2829</v>
      </c>
      <c r="K18" s="286">
        <v>63</v>
      </c>
      <c r="L18" s="286">
        <v>51</v>
      </c>
      <c r="M18" s="286">
        <f t="shared" si="4"/>
        <v>114</v>
      </c>
      <c r="N18" s="286">
        <v>653</v>
      </c>
      <c r="O18" s="286">
        <v>508</v>
      </c>
      <c r="P18" s="286">
        <f t="shared" si="5"/>
        <v>1161</v>
      </c>
      <c r="Q18" s="286">
        <f t="shared" si="6"/>
        <v>2800</v>
      </c>
      <c r="R18" s="286">
        <f t="shared" si="7"/>
        <v>2502</v>
      </c>
      <c r="S18" s="286">
        <f t="shared" si="8"/>
        <v>5302</v>
      </c>
      <c r="T18" s="283"/>
    </row>
    <row r="19" spans="1:20" ht="20.25" customHeight="1">
      <c r="A19" s="276" t="s">
        <v>29</v>
      </c>
      <c r="B19" s="286">
        <v>241</v>
      </c>
      <c r="C19" s="286">
        <v>21</v>
      </c>
      <c r="D19" s="286">
        <f t="shared" si="1"/>
        <v>262</v>
      </c>
      <c r="E19" s="286">
        <v>394</v>
      </c>
      <c r="F19" s="286">
        <v>112</v>
      </c>
      <c r="G19" s="286">
        <f t="shared" si="2"/>
        <v>506</v>
      </c>
      <c r="H19" s="286">
        <v>1277</v>
      </c>
      <c r="I19" s="286">
        <v>548</v>
      </c>
      <c r="J19" s="286">
        <f t="shared" si="3"/>
        <v>1825</v>
      </c>
      <c r="K19" s="286">
        <v>16</v>
      </c>
      <c r="L19" s="286">
        <v>4</v>
      </c>
      <c r="M19" s="286">
        <f t="shared" si="4"/>
        <v>20</v>
      </c>
      <c r="N19" s="286">
        <v>150</v>
      </c>
      <c r="O19" s="286">
        <v>240</v>
      </c>
      <c r="P19" s="286">
        <f t="shared" si="5"/>
        <v>390</v>
      </c>
      <c r="Q19" s="286">
        <f t="shared" si="6"/>
        <v>2078</v>
      </c>
      <c r="R19" s="286">
        <f t="shared" si="7"/>
        <v>925</v>
      </c>
      <c r="S19" s="286">
        <f t="shared" si="8"/>
        <v>3003</v>
      </c>
      <c r="T19" s="283"/>
    </row>
    <row r="20" spans="1:20" ht="20.25" customHeight="1">
      <c r="A20" s="276" t="s">
        <v>30</v>
      </c>
      <c r="B20" s="286">
        <v>13148</v>
      </c>
      <c r="C20" s="286">
        <v>5687</v>
      </c>
      <c r="D20" s="286">
        <f t="shared" si="1"/>
        <v>18835</v>
      </c>
      <c r="E20" s="286">
        <v>9807</v>
      </c>
      <c r="F20" s="286">
        <v>4424</v>
      </c>
      <c r="G20" s="286">
        <f t="shared" si="2"/>
        <v>14231</v>
      </c>
      <c r="H20" s="286">
        <v>36968</v>
      </c>
      <c r="I20" s="286">
        <v>27531</v>
      </c>
      <c r="J20" s="286">
        <f t="shared" si="3"/>
        <v>64499</v>
      </c>
      <c r="K20" s="286">
        <v>4545</v>
      </c>
      <c r="L20" s="286">
        <v>7299</v>
      </c>
      <c r="M20" s="286">
        <f t="shared" si="4"/>
        <v>11844</v>
      </c>
      <c r="N20" s="286">
        <v>6686</v>
      </c>
      <c r="O20" s="286">
        <v>4842</v>
      </c>
      <c r="P20" s="286">
        <f t="shared" si="5"/>
        <v>11528</v>
      </c>
      <c r="Q20" s="286">
        <f t="shared" si="6"/>
        <v>71154</v>
      </c>
      <c r="R20" s="286">
        <f t="shared" si="7"/>
        <v>49783</v>
      </c>
      <c r="S20" s="286">
        <f t="shared" si="8"/>
        <v>120937</v>
      </c>
      <c r="T20" s="283"/>
    </row>
    <row r="21" spans="1:20" ht="20.25" customHeight="1">
      <c r="A21" s="276" t="s">
        <v>31</v>
      </c>
      <c r="B21" s="286">
        <v>1743</v>
      </c>
      <c r="C21" s="286">
        <v>1484</v>
      </c>
      <c r="D21" s="286">
        <f t="shared" si="1"/>
        <v>3227</v>
      </c>
      <c r="E21" s="286">
        <v>2905</v>
      </c>
      <c r="F21" s="286">
        <v>2293</v>
      </c>
      <c r="G21" s="286">
        <f t="shared" si="2"/>
        <v>5198</v>
      </c>
      <c r="H21" s="286">
        <v>7004</v>
      </c>
      <c r="I21" s="286">
        <v>8977</v>
      </c>
      <c r="J21" s="286">
        <f t="shared" si="3"/>
        <v>15981</v>
      </c>
      <c r="K21" s="286">
        <v>613</v>
      </c>
      <c r="L21" s="286">
        <v>1933</v>
      </c>
      <c r="M21" s="286">
        <f t="shared" si="4"/>
        <v>2546</v>
      </c>
      <c r="N21" s="286">
        <v>953</v>
      </c>
      <c r="O21" s="286">
        <v>1958</v>
      </c>
      <c r="P21" s="286">
        <f t="shared" si="5"/>
        <v>2911</v>
      </c>
      <c r="Q21" s="286">
        <f t="shared" si="6"/>
        <v>13218</v>
      </c>
      <c r="R21" s="286">
        <f t="shared" si="7"/>
        <v>16645</v>
      </c>
      <c r="S21" s="286">
        <f t="shared" si="8"/>
        <v>29863</v>
      </c>
      <c r="T21" s="283"/>
    </row>
    <row r="22" spans="1:20" ht="20.25" customHeight="1">
      <c r="A22" s="276" t="s">
        <v>32</v>
      </c>
      <c r="B22" s="286">
        <v>0</v>
      </c>
      <c r="C22" s="286">
        <v>0</v>
      </c>
      <c r="D22" s="286">
        <f t="shared" si="1"/>
        <v>0</v>
      </c>
      <c r="E22" s="286">
        <v>0</v>
      </c>
      <c r="F22" s="286">
        <v>0</v>
      </c>
      <c r="G22" s="286">
        <f t="shared" si="2"/>
        <v>0</v>
      </c>
      <c r="H22" s="286">
        <v>0</v>
      </c>
      <c r="I22" s="286">
        <v>0</v>
      </c>
      <c r="J22" s="286">
        <f t="shared" si="3"/>
        <v>0</v>
      </c>
      <c r="K22" s="286">
        <v>0</v>
      </c>
      <c r="L22" s="286">
        <v>0</v>
      </c>
      <c r="M22" s="286">
        <f t="shared" si="4"/>
        <v>0</v>
      </c>
      <c r="N22" s="286">
        <v>0</v>
      </c>
      <c r="O22" s="286">
        <v>0</v>
      </c>
      <c r="P22" s="286">
        <f t="shared" si="5"/>
        <v>0</v>
      </c>
      <c r="Q22" s="286">
        <f t="shared" si="6"/>
        <v>0</v>
      </c>
      <c r="R22" s="286">
        <f t="shared" si="7"/>
        <v>0</v>
      </c>
      <c r="S22" s="286">
        <f t="shared" si="8"/>
        <v>0</v>
      </c>
      <c r="T22" s="283"/>
    </row>
    <row r="23" spans="1:20" ht="20.25" customHeight="1">
      <c r="A23" s="276" t="s">
        <v>33</v>
      </c>
      <c r="B23" s="286">
        <v>1403</v>
      </c>
      <c r="C23" s="286">
        <v>704</v>
      </c>
      <c r="D23" s="286">
        <f t="shared" si="1"/>
        <v>2107</v>
      </c>
      <c r="E23" s="286">
        <v>531</v>
      </c>
      <c r="F23" s="286">
        <v>242</v>
      </c>
      <c r="G23" s="286">
        <f t="shared" si="2"/>
        <v>773</v>
      </c>
      <c r="H23" s="286">
        <v>3916</v>
      </c>
      <c r="I23" s="286">
        <v>2503</v>
      </c>
      <c r="J23" s="286">
        <f t="shared" si="3"/>
        <v>6419</v>
      </c>
      <c r="K23" s="286">
        <v>280</v>
      </c>
      <c r="L23" s="286">
        <v>437</v>
      </c>
      <c r="M23" s="286">
        <f t="shared" si="4"/>
        <v>717</v>
      </c>
      <c r="N23" s="286">
        <v>564</v>
      </c>
      <c r="O23" s="286">
        <v>331</v>
      </c>
      <c r="P23" s="286">
        <f t="shared" si="5"/>
        <v>895</v>
      </c>
      <c r="Q23" s="286">
        <f t="shared" si="6"/>
        <v>6694</v>
      </c>
      <c r="R23" s="286">
        <f t="shared" si="7"/>
        <v>4217</v>
      </c>
      <c r="S23" s="286">
        <f t="shared" si="8"/>
        <v>10911</v>
      </c>
      <c r="T23" s="283"/>
    </row>
    <row r="24" spans="1:20" ht="20.25" customHeight="1">
      <c r="A24" s="276" t="s">
        <v>34</v>
      </c>
      <c r="B24" s="286">
        <v>7059</v>
      </c>
      <c r="C24" s="286">
        <v>2318</v>
      </c>
      <c r="D24" s="286">
        <f t="shared" si="1"/>
        <v>9377</v>
      </c>
      <c r="E24" s="286">
        <v>9320</v>
      </c>
      <c r="F24" s="286">
        <v>3202</v>
      </c>
      <c r="G24" s="286">
        <f t="shared" si="2"/>
        <v>12522</v>
      </c>
      <c r="H24" s="286">
        <v>33293</v>
      </c>
      <c r="I24" s="286">
        <v>19475</v>
      </c>
      <c r="J24" s="286">
        <f t="shared" si="3"/>
        <v>52768</v>
      </c>
      <c r="K24" s="286">
        <v>1526</v>
      </c>
      <c r="L24" s="286">
        <v>1329</v>
      </c>
      <c r="M24" s="286">
        <f t="shared" si="4"/>
        <v>2855</v>
      </c>
      <c r="N24" s="286">
        <v>5442</v>
      </c>
      <c r="O24" s="286">
        <v>3951</v>
      </c>
      <c r="P24" s="286">
        <f t="shared" si="5"/>
        <v>9393</v>
      </c>
      <c r="Q24" s="286">
        <f t="shared" si="6"/>
        <v>56640</v>
      </c>
      <c r="R24" s="286">
        <f t="shared" si="7"/>
        <v>30275</v>
      </c>
      <c r="S24" s="286">
        <f t="shared" si="8"/>
        <v>86915</v>
      </c>
      <c r="T24" s="283"/>
    </row>
    <row r="25" spans="1:20" ht="20.25" customHeight="1">
      <c r="A25" s="276" t="s">
        <v>35</v>
      </c>
      <c r="B25" s="286">
        <v>125</v>
      </c>
      <c r="C25" s="286">
        <v>33</v>
      </c>
      <c r="D25" s="286">
        <f t="shared" si="1"/>
        <v>158</v>
      </c>
      <c r="E25" s="286">
        <v>307</v>
      </c>
      <c r="F25" s="286">
        <v>155</v>
      </c>
      <c r="G25" s="286">
        <f t="shared" si="2"/>
        <v>462</v>
      </c>
      <c r="H25" s="286">
        <v>506</v>
      </c>
      <c r="I25" s="286">
        <v>339</v>
      </c>
      <c r="J25" s="286">
        <f t="shared" si="3"/>
        <v>845</v>
      </c>
      <c r="K25" s="286">
        <v>53</v>
      </c>
      <c r="L25" s="286">
        <v>33</v>
      </c>
      <c r="M25" s="286">
        <f t="shared" si="4"/>
        <v>86</v>
      </c>
      <c r="N25" s="286">
        <v>66</v>
      </c>
      <c r="O25" s="286">
        <v>100</v>
      </c>
      <c r="P25" s="286">
        <f t="shared" si="5"/>
        <v>166</v>
      </c>
      <c r="Q25" s="286">
        <f t="shared" si="6"/>
        <v>1057</v>
      </c>
      <c r="R25" s="286">
        <f t="shared" si="7"/>
        <v>660</v>
      </c>
      <c r="S25" s="286">
        <f t="shared" si="8"/>
        <v>1717</v>
      </c>
      <c r="T25" s="283"/>
    </row>
    <row r="26" spans="1:20" ht="20.25" customHeight="1">
      <c r="A26" s="276" t="s">
        <v>36</v>
      </c>
      <c r="B26" s="286">
        <v>66</v>
      </c>
      <c r="C26" s="286">
        <v>43</v>
      </c>
      <c r="D26" s="286">
        <f t="shared" si="1"/>
        <v>109</v>
      </c>
      <c r="E26" s="286">
        <v>125</v>
      </c>
      <c r="F26" s="286">
        <v>96</v>
      </c>
      <c r="G26" s="286">
        <f t="shared" si="2"/>
        <v>221</v>
      </c>
      <c r="H26" s="286">
        <v>543</v>
      </c>
      <c r="I26" s="286">
        <v>709</v>
      </c>
      <c r="J26" s="286">
        <f t="shared" si="3"/>
        <v>1252</v>
      </c>
      <c r="K26" s="286">
        <v>5</v>
      </c>
      <c r="L26" s="286">
        <v>63</v>
      </c>
      <c r="M26" s="286">
        <f t="shared" si="4"/>
        <v>68</v>
      </c>
      <c r="N26" s="286">
        <v>46</v>
      </c>
      <c r="O26" s="286">
        <v>58</v>
      </c>
      <c r="P26" s="286">
        <f t="shared" si="5"/>
        <v>104</v>
      </c>
      <c r="Q26" s="286">
        <f t="shared" si="6"/>
        <v>785</v>
      </c>
      <c r="R26" s="286">
        <f t="shared" si="7"/>
        <v>969</v>
      </c>
      <c r="S26" s="286">
        <f t="shared" si="8"/>
        <v>1754</v>
      </c>
      <c r="T26" s="283"/>
    </row>
    <row r="27" spans="1:20" ht="20.25" customHeight="1">
      <c r="A27" s="276" t="s">
        <v>37</v>
      </c>
      <c r="B27" s="286">
        <v>50</v>
      </c>
      <c r="C27" s="286">
        <v>12</v>
      </c>
      <c r="D27" s="286">
        <f t="shared" si="1"/>
        <v>62</v>
      </c>
      <c r="E27" s="286">
        <v>287</v>
      </c>
      <c r="F27" s="286">
        <v>141</v>
      </c>
      <c r="G27" s="286">
        <f t="shared" si="2"/>
        <v>428</v>
      </c>
      <c r="H27" s="286">
        <v>312</v>
      </c>
      <c r="I27" s="286">
        <v>255</v>
      </c>
      <c r="J27" s="286">
        <f t="shared" si="3"/>
        <v>567</v>
      </c>
      <c r="K27" s="286">
        <v>7</v>
      </c>
      <c r="L27" s="286">
        <v>48</v>
      </c>
      <c r="M27" s="286">
        <f t="shared" si="4"/>
        <v>55</v>
      </c>
      <c r="N27" s="286">
        <v>88</v>
      </c>
      <c r="O27" s="286">
        <v>85</v>
      </c>
      <c r="P27" s="286">
        <f t="shared" si="5"/>
        <v>173</v>
      </c>
      <c r="Q27" s="286">
        <f t="shared" si="6"/>
        <v>744</v>
      </c>
      <c r="R27" s="286">
        <f t="shared" si="7"/>
        <v>541</v>
      </c>
      <c r="S27" s="286">
        <f t="shared" si="8"/>
        <v>1285</v>
      </c>
      <c r="T27" s="283"/>
    </row>
    <row r="28" spans="1:20" ht="20.25" customHeight="1">
      <c r="A28" s="276" t="s">
        <v>38</v>
      </c>
      <c r="B28" s="286">
        <v>80</v>
      </c>
      <c r="C28" s="286">
        <v>9</v>
      </c>
      <c r="D28" s="286">
        <f t="shared" si="1"/>
        <v>89</v>
      </c>
      <c r="E28" s="286">
        <v>144</v>
      </c>
      <c r="F28" s="286">
        <v>95</v>
      </c>
      <c r="G28" s="286">
        <f t="shared" si="2"/>
        <v>239</v>
      </c>
      <c r="H28" s="286">
        <v>704</v>
      </c>
      <c r="I28" s="286">
        <v>806</v>
      </c>
      <c r="J28" s="286">
        <f t="shared" si="3"/>
        <v>1510</v>
      </c>
      <c r="K28" s="286">
        <v>8</v>
      </c>
      <c r="L28" s="286">
        <v>2</v>
      </c>
      <c r="M28" s="286">
        <f t="shared" si="4"/>
        <v>10</v>
      </c>
      <c r="N28" s="286">
        <v>78</v>
      </c>
      <c r="O28" s="286">
        <v>59</v>
      </c>
      <c r="P28" s="286">
        <f t="shared" si="5"/>
        <v>137</v>
      </c>
      <c r="Q28" s="286">
        <f t="shared" si="6"/>
        <v>1014</v>
      </c>
      <c r="R28" s="286">
        <f t="shared" si="7"/>
        <v>971</v>
      </c>
      <c r="S28" s="286">
        <f t="shared" si="8"/>
        <v>1985</v>
      </c>
      <c r="T28" s="283"/>
    </row>
    <row r="29" spans="1:20" ht="20.25" customHeight="1">
      <c r="A29" s="276" t="s">
        <v>39</v>
      </c>
      <c r="B29" s="286">
        <v>1392</v>
      </c>
      <c r="C29" s="286">
        <v>287</v>
      </c>
      <c r="D29" s="286">
        <f t="shared" si="1"/>
        <v>1679</v>
      </c>
      <c r="E29" s="286">
        <v>1632</v>
      </c>
      <c r="F29" s="286">
        <v>587</v>
      </c>
      <c r="G29" s="286">
        <f t="shared" si="2"/>
        <v>2219</v>
      </c>
      <c r="H29" s="286">
        <v>9857</v>
      </c>
      <c r="I29" s="286">
        <v>4086</v>
      </c>
      <c r="J29" s="286">
        <f t="shared" si="3"/>
        <v>13943</v>
      </c>
      <c r="K29" s="286">
        <v>813</v>
      </c>
      <c r="L29" s="286">
        <v>293</v>
      </c>
      <c r="M29" s="286">
        <f t="shared" si="4"/>
        <v>1106</v>
      </c>
      <c r="N29" s="286">
        <v>589</v>
      </c>
      <c r="O29" s="286">
        <v>271</v>
      </c>
      <c r="P29" s="286">
        <f t="shared" si="5"/>
        <v>860</v>
      </c>
      <c r="Q29" s="286">
        <f t="shared" si="6"/>
        <v>14283</v>
      </c>
      <c r="R29" s="286">
        <f t="shared" si="7"/>
        <v>5524</v>
      </c>
      <c r="S29" s="286">
        <f t="shared" si="8"/>
        <v>19807</v>
      </c>
      <c r="T29" s="283"/>
    </row>
    <row r="30" spans="1:20" ht="20.25" customHeight="1">
      <c r="A30" s="276" t="s">
        <v>40</v>
      </c>
      <c r="B30" s="286">
        <v>444</v>
      </c>
      <c r="C30" s="286">
        <v>130</v>
      </c>
      <c r="D30" s="286">
        <f t="shared" si="1"/>
        <v>574</v>
      </c>
      <c r="E30" s="286">
        <v>477</v>
      </c>
      <c r="F30" s="286">
        <v>208</v>
      </c>
      <c r="G30" s="286">
        <f t="shared" si="2"/>
        <v>685</v>
      </c>
      <c r="H30" s="286">
        <v>1545</v>
      </c>
      <c r="I30" s="286">
        <v>1077</v>
      </c>
      <c r="J30" s="286">
        <f t="shared" si="3"/>
        <v>2622</v>
      </c>
      <c r="K30" s="286">
        <v>217</v>
      </c>
      <c r="L30" s="286">
        <v>128</v>
      </c>
      <c r="M30" s="286">
        <f t="shared" si="4"/>
        <v>345</v>
      </c>
      <c r="N30" s="286">
        <v>86</v>
      </c>
      <c r="O30" s="286">
        <v>56</v>
      </c>
      <c r="P30" s="286">
        <f t="shared" si="5"/>
        <v>142</v>
      </c>
      <c r="Q30" s="286">
        <f t="shared" si="6"/>
        <v>2769</v>
      </c>
      <c r="R30" s="286">
        <f t="shared" si="7"/>
        <v>1599</v>
      </c>
      <c r="S30" s="286">
        <f t="shared" si="8"/>
        <v>4368</v>
      </c>
      <c r="T30" s="283"/>
    </row>
    <row r="31" spans="1:20" ht="20.25" customHeight="1">
      <c r="A31" s="276" t="s">
        <v>41</v>
      </c>
      <c r="B31" s="286">
        <v>1439</v>
      </c>
      <c r="C31" s="286">
        <v>482</v>
      </c>
      <c r="D31" s="286">
        <f t="shared" si="1"/>
        <v>1921</v>
      </c>
      <c r="E31" s="286">
        <v>1438</v>
      </c>
      <c r="F31" s="286">
        <v>870</v>
      </c>
      <c r="G31" s="286">
        <f t="shared" si="2"/>
        <v>2308</v>
      </c>
      <c r="H31" s="286">
        <v>9751</v>
      </c>
      <c r="I31" s="286">
        <v>6099</v>
      </c>
      <c r="J31" s="286">
        <f t="shared" si="3"/>
        <v>15850</v>
      </c>
      <c r="K31" s="286">
        <v>359</v>
      </c>
      <c r="L31" s="286">
        <v>545</v>
      </c>
      <c r="M31" s="286">
        <f t="shared" si="4"/>
        <v>904</v>
      </c>
      <c r="N31" s="286">
        <v>518</v>
      </c>
      <c r="O31" s="286">
        <v>632</v>
      </c>
      <c r="P31" s="286">
        <f t="shared" si="5"/>
        <v>1150</v>
      </c>
      <c r="Q31" s="286">
        <f t="shared" si="6"/>
        <v>13505</v>
      </c>
      <c r="R31" s="286">
        <f t="shared" si="7"/>
        <v>8628</v>
      </c>
      <c r="S31" s="286">
        <f t="shared" si="8"/>
        <v>22133</v>
      </c>
      <c r="T31" s="283"/>
    </row>
    <row r="32" spans="1:20" ht="20.25" customHeight="1">
      <c r="A32" s="276" t="s">
        <v>42</v>
      </c>
      <c r="B32" s="286">
        <v>2222</v>
      </c>
      <c r="C32" s="286">
        <v>534</v>
      </c>
      <c r="D32" s="286">
        <f t="shared" si="1"/>
        <v>2756</v>
      </c>
      <c r="E32" s="286">
        <v>1247</v>
      </c>
      <c r="F32" s="286">
        <v>519</v>
      </c>
      <c r="G32" s="286">
        <f t="shared" si="2"/>
        <v>1766</v>
      </c>
      <c r="H32" s="286">
        <v>11173</v>
      </c>
      <c r="I32" s="286">
        <v>6800</v>
      </c>
      <c r="J32" s="286">
        <f t="shared" si="3"/>
        <v>17973</v>
      </c>
      <c r="K32" s="286">
        <v>61</v>
      </c>
      <c r="L32" s="286">
        <v>20</v>
      </c>
      <c r="M32" s="286">
        <f t="shared" si="4"/>
        <v>81</v>
      </c>
      <c r="N32" s="286">
        <v>490</v>
      </c>
      <c r="O32" s="286">
        <v>390</v>
      </c>
      <c r="P32" s="286">
        <f t="shared" si="5"/>
        <v>880</v>
      </c>
      <c r="Q32" s="286">
        <f t="shared" si="6"/>
        <v>15193</v>
      </c>
      <c r="R32" s="286">
        <f t="shared" si="7"/>
        <v>8263</v>
      </c>
      <c r="S32" s="286">
        <f t="shared" si="8"/>
        <v>23456</v>
      </c>
      <c r="T32" s="283"/>
    </row>
    <row r="33" spans="1:20" ht="20.25" customHeight="1">
      <c r="A33" s="276" t="s">
        <v>43</v>
      </c>
      <c r="B33" s="286">
        <v>61</v>
      </c>
      <c r="C33" s="286">
        <v>5</v>
      </c>
      <c r="D33" s="286">
        <f t="shared" si="1"/>
        <v>66</v>
      </c>
      <c r="E33" s="286">
        <v>62</v>
      </c>
      <c r="F33" s="286">
        <v>35</v>
      </c>
      <c r="G33" s="286">
        <f t="shared" si="2"/>
        <v>97</v>
      </c>
      <c r="H33" s="286">
        <v>292</v>
      </c>
      <c r="I33" s="286">
        <v>196</v>
      </c>
      <c r="J33" s="286">
        <f t="shared" si="3"/>
        <v>488</v>
      </c>
      <c r="K33" s="286">
        <v>30</v>
      </c>
      <c r="L33" s="286">
        <v>37</v>
      </c>
      <c r="M33" s="286">
        <f t="shared" si="4"/>
        <v>67</v>
      </c>
      <c r="N33" s="286">
        <v>24</v>
      </c>
      <c r="O33" s="286">
        <v>37</v>
      </c>
      <c r="P33" s="286">
        <f t="shared" si="5"/>
        <v>61</v>
      </c>
      <c r="Q33" s="286">
        <f t="shared" si="6"/>
        <v>469</v>
      </c>
      <c r="R33" s="286">
        <f t="shared" si="7"/>
        <v>310</v>
      </c>
      <c r="S33" s="286">
        <f t="shared" si="8"/>
        <v>779</v>
      </c>
      <c r="T33" s="283"/>
    </row>
    <row r="34" spans="1:20" ht="20.25" customHeight="1">
      <c r="A34" s="276" t="s">
        <v>44</v>
      </c>
      <c r="B34" s="286">
        <v>6583</v>
      </c>
      <c r="C34" s="286">
        <v>2157</v>
      </c>
      <c r="D34" s="286">
        <f t="shared" si="1"/>
        <v>8740</v>
      </c>
      <c r="E34" s="286">
        <v>4148</v>
      </c>
      <c r="F34" s="286">
        <v>2316</v>
      </c>
      <c r="G34" s="286">
        <f t="shared" si="2"/>
        <v>6464</v>
      </c>
      <c r="H34" s="286">
        <v>38105</v>
      </c>
      <c r="I34" s="286">
        <v>27967</v>
      </c>
      <c r="J34" s="286">
        <f t="shared" si="3"/>
        <v>66072</v>
      </c>
      <c r="K34" s="286">
        <v>979</v>
      </c>
      <c r="L34" s="286">
        <v>714</v>
      </c>
      <c r="M34" s="286">
        <f t="shared" si="4"/>
        <v>1693</v>
      </c>
      <c r="N34" s="286">
        <v>905</v>
      </c>
      <c r="O34" s="286">
        <v>1060</v>
      </c>
      <c r="P34" s="286">
        <f t="shared" si="5"/>
        <v>1965</v>
      </c>
      <c r="Q34" s="286">
        <f t="shared" si="6"/>
        <v>50720</v>
      </c>
      <c r="R34" s="286">
        <f t="shared" si="7"/>
        <v>34214</v>
      </c>
      <c r="S34" s="286">
        <f t="shared" si="8"/>
        <v>84934</v>
      </c>
      <c r="T34" s="283"/>
    </row>
    <row r="35" spans="1:20" ht="20.25" customHeight="1">
      <c r="A35" s="276" t="s">
        <v>45</v>
      </c>
      <c r="B35" s="286">
        <v>201</v>
      </c>
      <c r="C35" s="286">
        <v>44</v>
      </c>
      <c r="D35" s="286">
        <f t="shared" si="1"/>
        <v>245</v>
      </c>
      <c r="E35" s="286">
        <v>121</v>
      </c>
      <c r="F35" s="286">
        <v>61</v>
      </c>
      <c r="G35" s="286">
        <f t="shared" si="2"/>
        <v>182</v>
      </c>
      <c r="H35" s="286">
        <v>730</v>
      </c>
      <c r="I35" s="286">
        <v>372</v>
      </c>
      <c r="J35" s="286">
        <f t="shared" si="3"/>
        <v>1102</v>
      </c>
      <c r="K35" s="286">
        <v>111</v>
      </c>
      <c r="L35" s="286">
        <v>115</v>
      </c>
      <c r="M35" s="286">
        <f t="shared" si="4"/>
        <v>226</v>
      </c>
      <c r="N35" s="286">
        <v>187</v>
      </c>
      <c r="O35" s="286">
        <v>142</v>
      </c>
      <c r="P35" s="286">
        <f t="shared" si="5"/>
        <v>329</v>
      </c>
      <c r="Q35" s="286">
        <f t="shared" si="6"/>
        <v>1350</v>
      </c>
      <c r="R35" s="286">
        <f t="shared" si="7"/>
        <v>734</v>
      </c>
      <c r="S35" s="286">
        <f t="shared" si="8"/>
        <v>2084</v>
      </c>
      <c r="T35" s="283"/>
    </row>
    <row r="36" spans="1:20" ht="20.25" customHeight="1">
      <c r="A36" s="276" t="s">
        <v>47</v>
      </c>
      <c r="B36" s="286">
        <v>3791</v>
      </c>
      <c r="C36" s="286">
        <v>826</v>
      </c>
      <c r="D36" s="286">
        <f t="shared" si="1"/>
        <v>4617</v>
      </c>
      <c r="E36" s="286">
        <v>3641</v>
      </c>
      <c r="F36" s="286">
        <v>1580</v>
      </c>
      <c r="G36" s="286">
        <f t="shared" si="2"/>
        <v>5221</v>
      </c>
      <c r="H36" s="286">
        <v>10992</v>
      </c>
      <c r="I36" s="286">
        <v>5567</v>
      </c>
      <c r="J36" s="286">
        <f t="shared" si="3"/>
        <v>16559</v>
      </c>
      <c r="K36" s="286">
        <v>639</v>
      </c>
      <c r="L36" s="286">
        <v>273</v>
      </c>
      <c r="M36" s="286">
        <f t="shared" si="4"/>
        <v>912</v>
      </c>
      <c r="N36" s="286">
        <v>2266</v>
      </c>
      <c r="O36" s="286">
        <v>1250</v>
      </c>
      <c r="P36" s="286">
        <f t="shared" si="5"/>
        <v>3516</v>
      </c>
      <c r="Q36" s="286">
        <f t="shared" si="6"/>
        <v>21329</v>
      </c>
      <c r="R36" s="286">
        <f t="shared" si="7"/>
        <v>9496</v>
      </c>
      <c r="S36" s="286">
        <f t="shared" si="8"/>
        <v>30825</v>
      </c>
      <c r="T36" s="283"/>
    </row>
    <row r="37" spans="1:20" ht="20.25" customHeight="1">
      <c r="A37" s="276" t="s">
        <v>58</v>
      </c>
      <c r="B37" s="286">
        <v>1234</v>
      </c>
      <c r="C37" s="286">
        <v>246</v>
      </c>
      <c r="D37" s="286">
        <f t="shared" si="1"/>
        <v>1480</v>
      </c>
      <c r="E37" s="286">
        <v>759</v>
      </c>
      <c r="F37" s="286">
        <v>369</v>
      </c>
      <c r="G37" s="286">
        <f t="shared" si="2"/>
        <v>1128</v>
      </c>
      <c r="H37" s="286">
        <v>2796</v>
      </c>
      <c r="I37" s="286">
        <v>1550</v>
      </c>
      <c r="J37" s="286">
        <f t="shared" si="3"/>
        <v>4346</v>
      </c>
      <c r="K37" s="286">
        <v>382</v>
      </c>
      <c r="L37" s="286">
        <v>322</v>
      </c>
      <c r="M37" s="286">
        <f t="shared" si="4"/>
        <v>704</v>
      </c>
      <c r="N37" s="286">
        <v>807</v>
      </c>
      <c r="O37" s="286">
        <v>452</v>
      </c>
      <c r="P37" s="286">
        <f t="shared" si="5"/>
        <v>1259</v>
      </c>
      <c r="Q37" s="286">
        <f t="shared" si="6"/>
        <v>5978</v>
      </c>
      <c r="R37" s="286">
        <f t="shared" si="7"/>
        <v>2939</v>
      </c>
      <c r="S37" s="286">
        <f t="shared" si="8"/>
        <v>8917</v>
      </c>
      <c r="T37" s="283"/>
    </row>
    <row r="38" spans="1:20" ht="20.25" customHeight="1">
      <c r="A38" s="276" t="s">
        <v>48</v>
      </c>
      <c r="B38" s="286">
        <v>2374</v>
      </c>
      <c r="C38" s="286">
        <v>426</v>
      </c>
      <c r="D38" s="286">
        <f t="shared" si="1"/>
        <v>2800</v>
      </c>
      <c r="E38" s="286">
        <v>2404</v>
      </c>
      <c r="F38" s="286">
        <v>991</v>
      </c>
      <c r="G38" s="286">
        <f t="shared" si="2"/>
        <v>3395</v>
      </c>
      <c r="H38" s="286">
        <v>7593</v>
      </c>
      <c r="I38" s="286">
        <v>3176</v>
      </c>
      <c r="J38" s="286">
        <f t="shared" si="3"/>
        <v>10769</v>
      </c>
      <c r="K38" s="286">
        <v>953</v>
      </c>
      <c r="L38" s="286">
        <v>323</v>
      </c>
      <c r="M38" s="286">
        <f t="shared" si="4"/>
        <v>1276</v>
      </c>
      <c r="N38" s="286">
        <v>2207</v>
      </c>
      <c r="O38" s="286">
        <v>1611</v>
      </c>
      <c r="P38" s="286">
        <f t="shared" si="5"/>
        <v>3818</v>
      </c>
      <c r="Q38" s="286">
        <f t="shared" si="6"/>
        <v>15531</v>
      </c>
      <c r="R38" s="286">
        <f t="shared" si="7"/>
        <v>6527</v>
      </c>
      <c r="S38" s="286">
        <f t="shared" si="8"/>
        <v>22058</v>
      </c>
      <c r="T38" s="283"/>
    </row>
    <row r="39" spans="1:20" s="282" customFormat="1" ht="20.25" customHeight="1">
      <c r="A39" s="35" t="s">
        <v>49</v>
      </c>
      <c r="B39" s="280">
        <f>SUM(B4:B38)</f>
        <v>67372</v>
      </c>
      <c r="C39" s="280">
        <f t="shared" ref="C39:R39" si="9">SUM(C4:C38)</f>
        <v>23026</v>
      </c>
      <c r="D39" s="280">
        <f t="shared" si="9"/>
        <v>90398</v>
      </c>
      <c r="E39" s="280">
        <f t="shared" si="9"/>
        <v>67727</v>
      </c>
      <c r="F39" s="280">
        <f t="shared" si="9"/>
        <v>30565</v>
      </c>
      <c r="G39" s="280">
        <f t="shared" si="9"/>
        <v>98292</v>
      </c>
      <c r="H39" s="280">
        <f t="shared" si="9"/>
        <v>293991</v>
      </c>
      <c r="I39" s="280">
        <f t="shared" si="9"/>
        <v>184290</v>
      </c>
      <c r="J39" s="280">
        <f t="shared" si="9"/>
        <v>478281</v>
      </c>
      <c r="K39" s="280">
        <f t="shared" si="9"/>
        <v>15794</v>
      </c>
      <c r="L39" s="280">
        <f t="shared" si="9"/>
        <v>20369</v>
      </c>
      <c r="M39" s="280">
        <f t="shared" si="9"/>
        <v>36163</v>
      </c>
      <c r="N39" s="280">
        <f t="shared" si="9"/>
        <v>35671</v>
      </c>
      <c r="O39" s="280">
        <f t="shared" si="9"/>
        <v>26544</v>
      </c>
      <c r="P39" s="280">
        <f t="shared" si="9"/>
        <v>62215</v>
      </c>
      <c r="Q39" s="280">
        <f t="shared" si="9"/>
        <v>480555</v>
      </c>
      <c r="R39" s="280">
        <f t="shared" si="9"/>
        <v>284794</v>
      </c>
      <c r="S39" s="280">
        <f>Q39+R39</f>
        <v>765349</v>
      </c>
      <c r="T39" s="281"/>
    </row>
    <row r="40" spans="1:20" ht="15" customHeight="1">
      <c r="A40" s="287"/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</row>
    <row r="41" spans="1:20">
      <c r="P41" s="288"/>
      <c r="Q41" s="288"/>
      <c r="R41" s="288"/>
      <c r="S41" s="288"/>
    </row>
  </sheetData>
  <mergeCells count="9">
    <mergeCell ref="B1:J1"/>
    <mergeCell ref="K1:S1"/>
    <mergeCell ref="N2:P2"/>
    <mergeCell ref="Q2:S2"/>
    <mergeCell ref="A2:A3"/>
    <mergeCell ref="B2:D2"/>
    <mergeCell ref="E2:G2"/>
    <mergeCell ref="H2:J2"/>
    <mergeCell ref="K2:M2"/>
  </mergeCells>
  <printOptions horizontalCentered="1"/>
  <pageMargins left="0.61" right="0.19" top="0.65" bottom="0.4" header="0.23" footer="0.24"/>
  <pageSetup paperSize="9" scale="90" firstPageNumber="60" pageOrder="overThenDown" orientation="portrait" useFirstPageNumber="1" horizontalDpi="300" verticalDpi="300" r:id="rId1"/>
  <headerFooter alignWithMargins="0">
    <oddFooter>&amp;L&amp;"Arial,Italic"&amp;9AISHE 2010-11&amp;RT-&amp;P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R41"/>
  <sheetViews>
    <sheetView view="pageBreakPreview" topLeftCell="A22" zoomScaleSheetLayoutView="100" workbookViewId="0">
      <selection activeCell="P39" sqref="P39"/>
    </sheetView>
  </sheetViews>
  <sheetFormatPr defaultRowHeight="14.25"/>
  <cols>
    <col min="1" max="1" width="23.28515625" style="284" customWidth="1"/>
    <col min="2" max="2" width="8.42578125" style="284" customWidth="1"/>
    <col min="3" max="5" width="8.140625" style="284" customWidth="1"/>
    <col min="6" max="7" width="8.28515625" style="284" customWidth="1"/>
    <col min="8" max="10" width="8.7109375" style="284" customWidth="1"/>
    <col min="11" max="16" width="11.28515625" style="284" customWidth="1"/>
    <col min="17" max="18" width="8.85546875" style="284" hidden="1" customWidth="1"/>
    <col min="19" max="16384" width="9.140625" style="284"/>
  </cols>
  <sheetData>
    <row r="1" spans="1:17" s="279" customFormat="1" ht="33.75" customHeight="1">
      <c r="A1" s="117" t="s">
        <v>617</v>
      </c>
      <c r="B1" s="358" t="s">
        <v>627</v>
      </c>
      <c r="C1" s="359"/>
      <c r="D1" s="359"/>
      <c r="E1" s="359"/>
      <c r="F1" s="359"/>
      <c r="G1" s="359"/>
      <c r="H1" s="359"/>
      <c r="I1" s="359"/>
      <c r="J1" s="359"/>
      <c r="K1" s="358" t="s">
        <v>627</v>
      </c>
      <c r="L1" s="359"/>
      <c r="M1" s="359"/>
      <c r="N1" s="359"/>
      <c r="O1" s="359"/>
      <c r="P1" s="359"/>
    </row>
    <row r="2" spans="1:17" ht="31.5" customHeight="1">
      <c r="A2" s="389" t="s">
        <v>2</v>
      </c>
      <c r="B2" s="384" t="s">
        <v>628</v>
      </c>
      <c r="C2" s="384"/>
      <c r="D2" s="384"/>
      <c r="E2" s="384" t="s">
        <v>629</v>
      </c>
      <c r="F2" s="385"/>
      <c r="G2" s="385"/>
      <c r="H2" s="384" t="s">
        <v>630</v>
      </c>
      <c r="I2" s="385"/>
      <c r="J2" s="385"/>
      <c r="K2" s="384" t="s">
        <v>631</v>
      </c>
      <c r="L2" s="385"/>
      <c r="M2" s="385"/>
      <c r="N2" s="386" t="s">
        <v>67</v>
      </c>
      <c r="O2" s="387"/>
      <c r="P2" s="388"/>
      <c r="Q2" s="283"/>
    </row>
    <row r="3" spans="1:17" ht="19.5" customHeight="1">
      <c r="A3" s="390"/>
      <c r="B3" s="285" t="s">
        <v>119</v>
      </c>
      <c r="C3" s="285" t="s">
        <v>120</v>
      </c>
      <c r="D3" s="285" t="s">
        <v>12</v>
      </c>
      <c r="E3" s="285" t="s">
        <v>119</v>
      </c>
      <c r="F3" s="285" t="s">
        <v>120</v>
      </c>
      <c r="G3" s="285" t="s">
        <v>12</v>
      </c>
      <c r="H3" s="285" t="s">
        <v>119</v>
      </c>
      <c r="I3" s="285" t="s">
        <v>120</v>
      </c>
      <c r="J3" s="285" t="s">
        <v>12</v>
      </c>
      <c r="K3" s="285" t="s">
        <v>119</v>
      </c>
      <c r="L3" s="285" t="s">
        <v>120</v>
      </c>
      <c r="M3" s="285" t="s">
        <v>12</v>
      </c>
      <c r="N3" s="285" t="s">
        <v>119</v>
      </c>
      <c r="O3" s="285" t="s">
        <v>120</v>
      </c>
      <c r="P3" s="285" t="s">
        <v>12</v>
      </c>
      <c r="Q3" s="283"/>
    </row>
    <row r="4" spans="1:17" ht="30" customHeight="1">
      <c r="A4" s="276" t="s">
        <v>55</v>
      </c>
      <c r="B4" s="286">
        <v>4</v>
      </c>
      <c r="C4" s="286">
        <v>2</v>
      </c>
      <c r="D4" s="286">
        <f>B4+C4</f>
        <v>6</v>
      </c>
      <c r="E4" s="286">
        <v>10</v>
      </c>
      <c r="F4" s="286">
        <v>5</v>
      </c>
      <c r="G4" s="286">
        <f>E4+F4</f>
        <v>15</v>
      </c>
      <c r="H4" s="286">
        <v>62</v>
      </c>
      <c r="I4" s="286">
        <v>19</v>
      </c>
      <c r="J4" s="286">
        <f>H4+I4</f>
        <v>81</v>
      </c>
      <c r="K4" s="286">
        <v>68</v>
      </c>
      <c r="L4" s="286">
        <v>21</v>
      </c>
      <c r="M4" s="286">
        <f>K4+L4</f>
        <v>89</v>
      </c>
      <c r="N4" s="286">
        <f>B4+E4+H4+K4</f>
        <v>144</v>
      </c>
      <c r="O4" s="286">
        <f>C4+F4+I4+L4</f>
        <v>47</v>
      </c>
      <c r="P4" s="286">
        <f>N4+O4</f>
        <v>191</v>
      </c>
      <c r="Q4" s="283"/>
    </row>
    <row r="5" spans="1:17" ht="20.25" customHeight="1">
      <c r="A5" s="276" t="s">
        <v>15</v>
      </c>
      <c r="B5" s="286">
        <v>13029</v>
      </c>
      <c r="C5" s="286">
        <v>5736</v>
      </c>
      <c r="D5" s="286">
        <f t="shared" ref="D5:D38" si="0">B5+C5</f>
        <v>18765</v>
      </c>
      <c r="E5" s="286">
        <v>12748</v>
      </c>
      <c r="F5" s="286">
        <v>5245</v>
      </c>
      <c r="G5" s="286">
        <f t="shared" ref="G5:G38" si="1">E5+F5</f>
        <v>17993</v>
      </c>
      <c r="H5" s="286">
        <v>18352</v>
      </c>
      <c r="I5" s="286">
        <v>7959</v>
      </c>
      <c r="J5" s="286">
        <f t="shared" ref="J5:J38" si="2">H5+I5</f>
        <v>26311</v>
      </c>
      <c r="K5" s="286">
        <v>13255</v>
      </c>
      <c r="L5" s="286">
        <v>8469</v>
      </c>
      <c r="M5" s="286">
        <f t="shared" ref="M5:M38" si="3">K5+L5</f>
        <v>21724</v>
      </c>
      <c r="N5" s="286">
        <f t="shared" ref="N5:N38" si="4">B5+E5+H5+K5</f>
        <v>57384</v>
      </c>
      <c r="O5" s="286">
        <f t="shared" ref="O5:O38" si="5">C5+F5+I5+L5</f>
        <v>27409</v>
      </c>
      <c r="P5" s="286">
        <f t="shared" ref="P5:P38" si="6">N5+O5</f>
        <v>84793</v>
      </c>
      <c r="Q5" s="283"/>
    </row>
    <row r="6" spans="1:17" ht="20.25" customHeight="1">
      <c r="A6" s="276" t="s">
        <v>16</v>
      </c>
      <c r="B6" s="286">
        <v>18</v>
      </c>
      <c r="C6" s="286">
        <v>1</v>
      </c>
      <c r="D6" s="286">
        <f t="shared" si="0"/>
        <v>19</v>
      </c>
      <c r="E6" s="286">
        <v>22</v>
      </c>
      <c r="F6" s="286">
        <v>4</v>
      </c>
      <c r="G6" s="286">
        <f t="shared" si="1"/>
        <v>26</v>
      </c>
      <c r="H6" s="286">
        <v>196</v>
      </c>
      <c r="I6" s="286">
        <v>91</v>
      </c>
      <c r="J6" s="286">
        <f t="shared" si="2"/>
        <v>287</v>
      </c>
      <c r="K6" s="286">
        <v>97</v>
      </c>
      <c r="L6" s="286">
        <v>59</v>
      </c>
      <c r="M6" s="286">
        <f t="shared" si="3"/>
        <v>156</v>
      </c>
      <c r="N6" s="286">
        <f t="shared" si="4"/>
        <v>333</v>
      </c>
      <c r="O6" s="286">
        <f t="shared" si="5"/>
        <v>155</v>
      </c>
      <c r="P6" s="286">
        <f t="shared" si="6"/>
        <v>488</v>
      </c>
      <c r="Q6" s="283"/>
    </row>
    <row r="7" spans="1:17" ht="20.25" customHeight="1">
      <c r="A7" s="276" t="s">
        <v>17</v>
      </c>
      <c r="B7" s="286">
        <v>353</v>
      </c>
      <c r="C7" s="286">
        <v>95</v>
      </c>
      <c r="D7" s="286">
        <f t="shared" si="0"/>
        <v>448</v>
      </c>
      <c r="E7" s="286">
        <v>386</v>
      </c>
      <c r="F7" s="286">
        <v>89</v>
      </c>
      <c r="G7" s="286">
        <f t="shared" si="1"/>
        <v>475</v>
      </c>
      <c r="H7" s="286">
        <v>2606</v>
      </c>
      <c r="I7" s="286">
        <v>882</v>
      </c>
      <c r="J7" s="286">
        <f t="shared" si="2"/>
        <v>3488</v>
      </c>
      <c r="K7" s="286">
        <v>3944</v>
      </c>
      <c r="L7" s="286">
        <v>613</v>
      </c>
      <c r="M7" s="286">
        <f t="shared" si="3"/>
        <v>4557</v>
      </c>
      <c r="N7" s="286">
        <f t="shared" si="4"/>
        <v>7289</v>
      </c>
      <c r="O7" s="286">
        <f t="shared" si="5"/>
        <v>1679</v>
      </c>
      <c r="P7" s="286">
        <f t="shared" si="6"/>
        <v>8968</v>
      </c>
      <c r="Q7" s="283"/>
    </row>
    <row r="8" spans="1:17" ht="20.25" customHeight="1">
      <c r="A8" s="276" t="s">
        <v>18</v>
      </c>
      <c r="B8" s="286">
        <v>781</v>
      </c>
      <c r="C8" s="286">
        <v>65</v>
      </c>
      <c r="D8" s="286">
        <f t="shared" si="0"/>
        <v>846</v>
      </c>
      <c r="E8" s="286">
        <v>1309</v>
      </c>
      <c r="F8" s="286">
        <v>198</v>
      </c>
      <c r="G8" s="286">
        <f t="shared" si="1"/>
        <v>1507</v>
      </c>
      <c r="H8" s="286">
        <v>10716</v>
      </c>
      <c r="I8" s="286">
        <v>1469</v>
      </c>
      <c r="J8" s="286">
        <f t="shared" si="2"/>
        <v>12185</v>
      </c>
      <c r="K8" s="286">
        <v>10861</v>
      </c>
      <c r="L8" s="286">
        <v>1066</v>
      </c>
      <c r="M8" s="286">
        <f t="shared" si="3"/>
        <v>11927</v>
      </c>
      <c r="N8" s="286">
        <f t="shared" si="4"/>
        <v>23667</v>
      </c>
      <c r="O8" s="286">
        <f t="shared" si="5"/>
        <v>2798</v>
      </c>
      <c r="P8" s="286">
        <f t="shared" si="6"/>
        <v>26465</v>
      </c>
      <c r="Q8" s="283"/>
    </row>
    <row r="9" spans="1:17" ht="20.25" customHeight="1">
      <c r="A9" s="276" t="s">
        <v>19</v>
      </c>
      <c r="B9" s="286">
        <v>358</v>
      </c>
      <c r="C9" s="286">
        <v>9</v>
      </c>
      <c r="D9" s="286">
        <f t="shared" si="0"/>
        <v>367</v>
      </c>
      <c r="E9" s="286">
        <v>1436</v>
      </c>
      <c r="F9" s="286">
        <v>32</v>
      </c>
      <c r="G9" s="286">
        <f t="shared" si="1"/>
        <v>1468</v>
      </c>
      <c r="H9" s="286">
        <v>1149</v>
      </c>
      <c r="I9" s="286">
        <v>146</v>
      </c>
      <c r="J9" s="286">
        <f t="shared" si="2"/>
        <v>1295</v>
      </c>
      <c r="K9" s="286">
        <v>274</v>
      </c>
      <c r="L9" s="286">
        <v>55</v>
      </c>
      <c r="M9" s="286">
        <f t="shared" si="3"/>
        <v>329</v>
      </c>
      <c r="N9" s="286">
        <f t="shared" si="4"/>
        <v>3217</v>
      </c>
      <c r="O9" s="286">
        <f t="shared" si="5"/>
        <v>242</v>
      </c>
      <c r="P9" s="286">
        <f t="shared" si="6"/>
        <v>3459</v>
      </c>
      <c r="Q9" s="283"/>
    </row>
    <row r="10" spans="1:17" ht="20.25" customHeight="1">
      <c r="A10" s="276" t="s">
        <v>56</v>
      </c>
      <c r="B10" s="286">
        <v>686</v>
      </c>
      <c r="C10" s="286">
        <v>203</v>
      </c>
      <c r="D10" s="286">
        <f t="shared" si="0"/>
        <v>889</v>
      </c>
      <c r="E10" s="286">
        <v>977</v>
      </c>
      <c r="F10" s="286">
        <v>289</v>
      </c>
      <c r="G10" s="286">
        <f t="shared" si="1"/>
        <v>1266</v>
      </c>
      <c r="H10" s="286">
        <v>3535</v>
      </c>
      <c r="I10" s="286">
        <v>723</v>
      </c>
      <c r="J10" s="286">
        <f t="shared" si="2"/>
        <v>4258</v>
      </c>
      <c r="K10" s="286">
        <v>2839</v>
      </c>
      <c r="L10" s="286">
        <v>572</v>
      </c>
      <c r="M10" s="286">
        <f t="shared" si="3"/>
        <v>3411</v>
      </c>
      <c r="N10" s="286">
        <f t="shared" si="4"/>
        <v>8037</v>
      </c>
      <c r="O10" s="286">
        <f t="shared" si="5"/>
        <v>1787</v>
      </c>
      <c r="P10" s="286">
        <f t="shared" si="6"/>
        <v>9824</v>
      </c>
      <c r="Q10" s="283"/>
    </row>
    <row r="11" spans="1:17" ht="20.25" customHeight="1">
      <c r="A11" s="276" t="s">
        <v>21</v>
      </c>
      <c r="B11" s="286"/>
      <c r="C11" s="286"/>
      <c r="D11" s="286">
        <f t="shared" si="0"/>
        <v>0</v>
      </c>
      <c r="E11" s="286">
        <v>3</v>
      </c>
      <c r="F11" s="286">
        <v>0</v>
      </c>
      <c r="G11" s="286">
        <f t="shared" si="1"/>
        <v>3</v>
      </c>
      <c r="H11" s="286">
        <v>10</v>
      </c>
      <c r="I11" s="286">
        <v>23</v>
      </c>
      <c r="J11" s="286">
        <f t="shared" si="2"/>
        <v>33</v>
      </c>
      <c r="K11" s="286">
        <v>4</v>
      </c>
      <c r="L11" s="286">
        <v>1</v>
      </c>
      <c r="M11" s="286">
        <f t="shared" si="3"/>
        <v>5</v>
      </c>
      <c r="N11" s="286">
        <f t="shared" si="4"/>
        <v>17</v>
      </c>
      <c r="O11" s="286">
        <f t="shared" si="5"/>
        <v>24</v>
      </c>
      <c r="P11" s="286">
        <f t="shared" si="6"/>
        <v>41</v>
      </c>
      <c r="Q11" s="283"/>
    </row>
    <row r="12" spans="1:17" ht="20.25" customHeight="1">
      <c r="A12" s="276" t="s">
        <v>22</v>
      </c>
      <c r="B12" s="286">
        <v>0</v>
      </c>
      <c r="C12" s="286">
        <v>1</v>
      </c>
      <c r="D12" s="286">
        <f t="shared" si="0"/>
        <v>1</v>
      </c>
      <c r="E12" s="286">
        <v>14</v>
      </c>
      <c r="F12" s="286">
        <v>10</v>
      </c>
      <c r="G12" s="286">
        <f t="shared" si="1"/>
        <v>24</v>
      </c>
      <c r="H12" s="286">
        <v>30</v>
      </c>
      <c r="I12" s="286">
        <v>22</v>
      </c>
      <c r="J12" s="286">
        <f t="shared" si="2"/>
        <v>52</v>
      </c>
      <c r="K12" s="286">
        <v>51</v>
      </c>
      <c r="L12" s="286">
        <v>31</v>
      </c>
      <c r="M12" s="286">
        <f t="shared" si="3"/>
        <v>82</v>
      </c>
      <c r="N12" s="286">
        <f t="shared" si="4"/>
        <v>95</v>
      </c>
      <c r="O12" s="286">
        <f t="shared" si="5"/>
        <v>64</v>
      </c>
      <c r="P12" s="286">
        <f t="shared" si="6"/>
        <v>159</v>
      </c>
      <c r="Q12" s="283"/>
    </row>
    <row r="13" spans="1:17" ht="20.25" customHeight="1">
      <c r="A13" s="276" t="s">
        <v>23</v>
      </c>
      <c r="B13" s="286">
        <v>808</v>
      </c>
      <c r="C13" s="286">
        <v>414</v>
      </c>
      <c r="D13" s="286">
        <f t="shared" si="0"/>
        <v>1222</v>
      </c>
      <c r="E13" s="286">
        <v>2141</v>
      </c>
      <c r="F13" s="286">
        <v>1115</v>
      </c>
      <c r="G13" s="286">
        <f t="shared" si="1"/>
        <v>3256</v>
      </c>
      <c r="H13" s="286">
        <v>5816</v>
      </c>
      <c r="I13" s="286">
        <v>1897</v>
      </c>
      <c r="J13" s="286">
        <f t="shared" si="2"/>
        <v>7713</v>
      </c>
      <c r="K13" s="286">
        <v>5036</v>
      </c>
      <c r="L13" s="286">
        <v>752</v>
      </c>
      <c r="M13" s="286">
        <f t="shared" si="3"/>
        <v>5788</v>
      </c>
      <c r="N13" s="286">
        <f t="shared" si="4"/>
        <v>13801</v>
      </c>
      <c r="O13" s="286">
        <f t="shared" si="5"/>
        <v>4178</v>
      </c>
      <c r="P13" s="286">
        <f t="shared" si="6"/>
        <v>17979</v>
      </c>
      <c r="Q13" s="283"/>
    </row>
    <row r="14" spans="1:17" ht="20.25" customHeight="1">
      <c r="A14" s="276" t="s">
        <v>24</v>
      </c>
      <c r="B14" s="286">
        <v>40</v>
      </c>
      <c r="C14" s="286">
        <v>19</v>
      </c>
      <c r="D14" s="286">
        <f t="shared" si="0"/>
        <v>59</v>
      </c>
      <c r="E14" s="286">
        <v>57</v>
      </c>
      <c r="F14" s="286">
        <v>59</v>
      </c>
      <c r="G14" s="286">
        <f t="shared" si="1"/>
        <v>116</v>
      </c>
      <c r="H14" s="286">
        <v>952</v>
      </c>
      <c r="I14" s="286">
        <v>1058</v>
      </c>
      <c r="J14" s="286">
        <f t="shared" si="2"/>
        <v>2010</v>
      </c>
      <c r="K14" s="286">
        <v>793</v>
      </c>
      <c r="L14" s="286">
        <v>536</v>
      </c>
      <c r="M14" s="286">
        <f t="shared" si="3"/>
        <v>1329</v>
      </c>
      <c r="N14" s="286">
        <f t="shared" si="4"/>
        <v>1842</v>
      </c>
      <c r="O14" s="286">
        <f t="shared" si="5"/>
        <v>1672</v>
      </c>
      <c r="P14" s="286">
        <f t="shared" si="6"/>
        <v>3514</v>
      </c>
      <c r="Q14" s="283"/>
    </row>
    <row r="15" spans="1:17" ht="20.25" customHeight="1">
      <c r="A15" s="276" t="s">
        <v>25</v>
      </c>
      <c r="B15" s="286">
        <v>2981</v>
      </c>
      <c r="C15" s="286">
        <v>961</v>
      </c>
      <c r="D15" s="286">
        <f t="shared" si="0"/>
        <v>3942</v>
      </c>
      <c r="E15" s="286">
        <v>2413</v>
      </c>
      <c r="F15" s="286">
        <v>910</v>
      </c>
      <c r="G15" s="286">
        <f t="shared" si="1"/>
        <v>3323</v>
      </c>
      <c r="H15" s="286">
        <v>10116</v>
      </c>
      <c r="I15" s="286">
        <v>2566</v>
      </c>
      <c r="J15" s="286">
        <f t="shared" si="2"/>
        <v>12682</v>
      </c>
      <c r="K15" s="286">
        <v>7318</v>
      </c>
      <c r="L15" s="286">
        <v>1276</v>
      </c>
      <c r="M15" s="286">
        <f t="shared" si="3"/>
        <v>8594</v>
      </c>
      <c r="N15" s="286">
        <f t="shared" si="4"/>
        <v>22828</v>
      </c>
      <c r="O15" s="286">
        <f t="shared" si="5"/>
        <v>5713</v>
      </c>
      <c r="P15" s="286">
        <f t="shared" si="6"/>
        <v>28541</v>
      </c>
      <c r="Q15" s="283"/>
    </row>
    <row r="16" spans="1:17" ht="20.25" customHeight="1">
      <c r="A16" s="276" t="s">
        <v>26</v>
      </c>
      <c r="B16" s="286">
        <v>1379</v>
      </c>
      <c r="C16" s="286">
        <v>361</v>
      </c>
      <c r="D16" s="286">
        <f t="shared" si="0"/>
        <v>1740</v>
      </c>
      <c r="E16" s="286">
        <v>1333</v>
      </c>
      <c r="F16" s="286">
        <v>316</v>
      </c>
      <c r="G16" s="286">
        <f t="shared" si="1"/>
        <v>1649</v>
      </c>
      <c r="H16" s="286">
        <v>5413</v>
      </c>
      <c r="I16" s="286">
        <v>2264</v>
      </c>
      <c r="J16" s="286">
        <f t="shared" si="2"/>
        <v>7677</v>
      </c>
      <c r="K16" s="286">
        <v>4361</v>
      </c>
      <c r="L16" s="286">
        <v>910</v>
      </c>
      <c r="M16" s="286">
        <f t="shared" si="3"/>
        <v>5271</v>
      </c>
      <c r="N16" s="286">
        <f t="shared" si="4"/>
        <v>12486</v>
      </c>
      <c r="O16" s="286">
        <f t="shared" si="5"/>
        <v>3851</v>
      </c>
      <c r="P16" s="286">
        <f t="shared" si="6"/>
        <v>16337</v>
      </c>
      <c r="Q16" s="283"/>
    </row>
    <row r="17" spans="1:17" ht="20.25" customHeight="1">
      <c r="A17" s="276" t="s">
        <v>27</v>
      </c>
      <c r="B17" s="286">
        <v>484</v>
      </c>
      <c r="C17" s="286">
        <v>151</v>
      </c>
      <c r="D17" s="286">
        <f t="shared" si="0"/>
        <v>635</v>
      </c>
      <c r="E17" s="286">
        <v>708</v>
      </c>
      <c r="F17" s="286">
        <v>267</v>
      </c>
      <c r="G17" s="286">
        <f t="shared" si="1"/>
        <v>975</v>
      </c>
      <c r="H17" s="286">
        <v>2873</v>
      </c>
      <c r="I17" s="286">
        <v>636</v>
      </c>
      <c r="J17" s="286">
        <f t="shared" si="2"/>
        <v>3509</v>
      </c>
      <c r="K17" s="286">
        <v>2975</v>
      </c>
      <c r="L17" s="286">
        <v>725</v>
      </c>
      <c r="M17" s="286">
        <f t="shared" si="3"/>
        <v>3700</v>
      </c>
      <c r="N17" s="286">
        <f t="shared" si="4"/>
        <v>7040</v>
      </c>
      <c r="O17" s="286">
        <f t="shared" si="5"/>
        <v>1779</v>
      </c>
      <c r="P17" s="286">
        <f t="shared" si="6"/>
        <v>8819</v>
      </c>
      <c r="Q17" s="283"/>
    </row>
    <row r="18" spans="1:17" ht="20.25" customHeight="1">
      <c r="A18" s="276" t="s">
        <v>57</v>
      </c>
      <c r="B18" s="286">
        <v>662</v>
      </c>
      <c r="C18" s="286">
        <v>153</v>
      </c>
      <c r="D18" s="286">
        <f t="shared" si="0"/>
        <v>815</v>
      </c>
      <c r="E18" s="286">
        <v>218</v>
      </c>
      <c r="F18" s="286">
        <v>74</v>
      </c>
      <c r="G18" s="286">
        <f t="shared" si="1"/>
        <v>292</v>
      </c>
      <c r="H18" s="286">
        <v>1705</v>
      </c>
      <c r="I18" s="286">
        <v>686</v>
      </c>
      <c r="J18" s="286">
        <f t="shared" si="2"/>
        <v>2391</v>
      </c>
      <c r="K18" s="286">
        <v>1805</v>
      </c>
      <c r="L18" s="286">
        <v>602</v>
      </c>
      <c r="M18" s="286">
        <f t="shared" si="3"/>
        <v>2407</v>
      </c>
      <c r="N18" s="286">
        <f t="shared" si="4"/>
        <v>4390</v>
      </c>
      <c r="O18" s="286">
        <f t="shared" si="5"/>
        <v>1515</v>
      </c>
      <c r="P18" s="286">
        <f t="shared" si="6"/>
        <v>5905</v>
      </c>
      <c r="Q18" s="283"/>
    </row>
    <row r="19" spans="1:17" ht="20.25" customHeight="1">
      <c r="A19" s="276" t="s">
        <v>29</v>
      </c>
      <c r="B19" s="286">
        <v>84</v>
      </c>
      <c r="C19" s="286">
        <v>10</v>
      </c>
      <c r="D19" s="286">
        <f t="shared" si="0"/>
        <v>94</v>
      </c>
      <c r="E19" s="286">
        <v>155</v>
      </c>
      <c r="F19" s="286">
        <v>18</v>
      </c>
      <c r="G19" s="286">
        <f t="shared" si="1"/>
        <v>173</v>
      </c>
      <c r="H19" s="286">
        <v>898</v>
      </c>
      <c r="I19" s="286">
        <v>175</v>
      </c>
      <c r="J19" s="286">
        <f t="shared" si="2"/>
        <v>1073</v>
      </c>
      <c r="K19" s="286">
        <v>849</v>
      </c>
      <c r="L19" s="286">
        <v>200</v>
      </c>
      <c r="M19" s="286">
        <f t="shared" si="3"/>
        <v>1049</v>
      </c>
      <c r="N19" s="286">
        <f t="shared" si="4"/>
        <v>1986</v>
      </c>
      <c r="O19" s="286">
        <f t="shared" si="5"/>
        <v>403</v>
      </c>
      <c r="P19" s="286">
        <f t="shared" si="6"/>
        <v>2389</v>
      </c>
      <c r="Q19" s="283"/>
    </row>
    <row r="20" spans="1:17" ht="20.25" customHeight="1">
      <c r="A20" s="276" t="s">
        <v>30</v>
      </c>
      <c r="B20" s="286">
        <v>6642</v>
      </c>
      <c r="C20" s="286">
        <v>3756</v>
      </c>
      <c r="D20" s="286">
        <f t="shared" si="0"/>
        <v>10398</v>
      </c>
      <c r="E20" s="286">
        <v>7384</v>
      </c>
      <c r="F20" s="286">
        <v>4832</v>
      </c>
      <c r="G20" s="286">
        <f t="shared" si="1"/>
        <v>12216</v>
      </c>
      <c r="H20" s="286">
        <v>24756</v>
      </c>
      <c r="I20" s="286">
        <v>12316</v>
      </c>
      <c r="J20" s="286">
        <f t="shared" si="2"/>
        <v>37072</v>
      </c>
      <c r="K20" s="286">
        <v>18365</v>
      </c>
      <c r="L20" s="286">
        <v>8766</v>
      </c>
      <c r="M20" s="286">
        <f t="shared" si="3"/>
        <v>27131</v>
      </c>
      <c r="N20" s="286">
        <f t="shared" si="4"/>
        <v>57147</v>
      </c>
      <c r="O20" s="286">
        <f t="shared" si="5"/>
        <v>29670</v>
      </c>
      <c r="P20" s="286">
        <f t="shared" si="6"/>
        <v>86817</v>
      </c>
      <c r="Q20" s="283"/>
    </row>
    <row r="21" spans="1:17" ht="20.25" customHeight="1">
      <c r="A21" s="276" t="s">
        <v>31</v>
      </c>
      <c r="B21" s="286">
        <v>1925</v>
      </c>
      <c r="C21" s="286">
        <v>1547</v>
      </c>
      <c r="D21" s="286">
        <f t="shared" si="0"/>
        <v>3472</v>
      </c>
      <c r="E21" s="286">
        <v>2596</v>
      </c>
      <c r="F21" s="286">
        <v>2096</v>
      </c>
      <c r="G21" s="286">
        <f t="shared" si="1"/>
        <v>4692</v>
      </c>
      <c r="H21" s="286">
        <v>6509</v>
      </c>
      <c r="I21" s="286">
        <v>3907</v>
      </c>
      <c r="J21" s="286">
        <f t="shared" si="2"/>
        <v>10416</v>
      </c>
      <c r="K21" s="286">
        <v>3080</v>
      </c>
      <c r="L21" s="286">
        <v>1877</v>
      </c>
      <c r="M21" s="286">
        <f t="shared" si="3"/>
        <v>4957</v>
      </c>
      <c r="N21" s="286">
        <f t="shared" si="4"/>
        <v>14110</v>
      </c>
      <c r="O21" s="286">
        <f t="shared" si="5"/>
        <v>9427</v>
      </c>
      <c r="P21" s="286">
        <f t="shared" si="6"/>
        <v>23537</v>
      </c>
      <c r="Q21" s="283"/>
    </row>
    <row r="22" spans="1:17" ht="20.25" customHeight="1">
      <c r="A22" s="276" t="s">
        <v>32</v>
      </c>
      <c r="B22" s="286"/>
      <c r="C22" s="286"/>
      <c r="D22" s="286">
        <f t="shared" si="0"/>
        <v>0</v>
      </c>
      <c r="E22" s="286"/>
      <c r="F22" s="286"/>
      <c r="G22" s="286">
        <f t="shared" si="1"/>
        <v>0</v>
      </c>
      <c r="H22" s="286"/>
      <c r="I22" s="286"/>
      <c r="J22" s="286">
        <f t="shared" si="2"/>
        <v>0</v>
      </c>
      <c r="K22" s="286"/>
      <c r="L22" s="286"/>
      <c r="M22" s="286">
        <f t="shared" si="3"/>
        <v>0</v>
      </c>
      <c r="N22" s="286">
        <f t="shared" si="4"/>
        <v>0</v>
      </c>
      <c r="O22" s="286">
        <f t="shared" si="5"/>
        <v>0</v>
      </c>
      <c r="P22" s="286">
        <f t="shared" si="6"/>
        <v>0</v>
      </c>
      <c r="Q22" s="283"/>
    </row>
    <row r="23" spans="1:17" ht="20.25" customHeight="1">
      <c r="A23" s="276" t="s">
        <v>33</v>
      </c>
      <c r="B23" s="286">
        <v>717</v>
      </c>
      <c r="C23" s="286">
        <v>237</v>
      </c>
      <c r="D23" s="286">
        <f t="shared" si="0"/>
        <v>954</v>
      </c>
      <c r="E23" s="286">
        <v>801</v>
      </c>
      <c r="F23" s="286">
        <v>215</v>
      </c>
      <c r="G23" s="286">
        <f t="shared" si="1"/>
        <v>1016</v>
      </c>
      <c r="H23" s="286">
        <v>2995</v>
      </c>
      <c r="I23" s="286">
        <v>609</v>
      </c>
      <c r="J23" s="286">
        <f t="shared" si="2"/>
        <v>3604</v>
      </c>
      <c r="K23" s="286">
        <v>3000</v>
      </c>
      <c r="L23" s="286">
        <v>480</v>
      </c>
      <c r="M23" s="286">
        <f t="shared" si="3"/>
        <v>3480</v>
      </c>
      <c r="N23" s="286">
        <f t="shared" si="4"/>
        <v>7513</v>
      </c>
      <c r="O23" s="286">
        <f t="shared" si="5"/>
        <v>1541</v>
      </c>
      <c r="P23" s="286">
        <f t="shared" si="6"/>
        <v>9054</v>
      </c>
      <c r="Q23" s="283"/>
    </row>
    <row r="24" spans="1:17" ht="20.25" customHeight="1">
      <c r="A24" s="276" t="s">
        <v>34</v>
      </c>
      <c r="B24" s="286">
        <v>4972</v>
      </c>
      <c r="C24" s="286">
        <v>1242</v>
      </c>
      <c r="D24" s="286">
        <f t="shared" si="0"/>
        <v>6214</v>
      </c>
      <c r="E24" s="286">
        <v>5560</v>
      </c>
      <c r="F24" s="286">
        <v>1795</v>
      </c>
      <c r="G24" s="286">
        <f t="shared" si="1"/>
        <v>7355</v>
      </c>
      <c r="H24" s="286">
        <v>26597</v>
      </c>
      <c r="I24" s="286">
        <v>8923</v>
      </c>
      <c r="J24" s="286">
        <f t="shared" si="2"/>
        <v>35520</v>
      </c>
      <c r="K24" s="286">
        <v>24552</v>
      </c>
      <c r="L24" s="286">
        <v>4413</v>
      </c>
      <c r="M24" s="286">
        <f t="shared" si="3"/>
        <v>28965</v>
      </c>
      <c r="N24" s="286">
        <f t="shared" si="4"/>
        <v>61681</v>
      </c>
      <c r="O24" s="286">
        <f t="shared" si="5"/>
        <v>16373</v>
      </c>
      <c r="P24" s="286">
        <f t="shared" si="6"/>
        <v>78054</v>
      </c>
      <c r="Q24" s="283"/>
    </row>
    <row r="25" spans="1:17" ht="20.25" customHeight="1">
      <c r="A25" s="276" t="s">
        <v>35</v>
      </c>
      <c r="B25" s="286">
        <v>68</v>
      </c>
      <c r="C25" s="286">
        <v>18</v>
      </c>
      <c r="D25" s="286">
        <f t="shared" si="0"/>
        <v>86</v>
      </c>
      <c r="E25" s="286">
        <v>228</v>
      </c>
      <c r="F25" s="286">
        <v>27</v>
      </c>
      <c r="G25" s="286">
        <f t="shared" si="1"/>
        <v>255</v>
      </c>
      <c r="H25" s="286">
        <v>649</v>
      </c>
      <c r="I25" s="286">
        <v>191</v>
      </c>
      <c r="J25" s="286">
        <f t="shared" si="2"/>
        <v>840</v>
      </c>
      <c r="K25" s="286">
        <v>869</v>
      </c>
      <c r="L25" s="286">
        <v>115</v>
      </c>
      <c r="M25" s="286">
        <f t="shared" si="3"/>
        <v>984</v>
      </c>
      <c r="N25" s="286">
        <f t="shared" si="4"/>
        <v>1814</v>
      </c>
      <c r="O25" s="286">
        <f t="shared" si="5"/>
        <v>351</v>
      </c>
      <c r="P25" s="286">
        <f t="shared" si="6"/>
        <v>2165</v>
      </c>
      <c r="Q25" s="283"/>
    </row>
    <row r="26" spans="1:17" ht="20.25" customHeight="1">
      <c r="A26" s="276" t="s">
        <v>36</v>
      </c>
      <c r="B26" s="286">
        <v>65</v>
      </c>
      <c r="C26" s="286">
        <v>33</v>
      </c>
      <c r="D26" s="286">
        <f t="shared" si="0"/>
        <v>98</v>
      </c>
      <c r="E26" s="286">
        <v>136</v>
      </c>
      <c r="F26" s="286">
        <v>85</v>
      </c>
      <c r="G26" s="286">
        <f t="shared" si="1"/>
        <v>221</v>
      </c>
      <c r="H26" s="286">
        <v>333</v>
      </c>
      <c r="I26" s="286">
        <v>146</v>
      </c>
      <c r="J26" s="286">
        <f t="shared" si="2"/>
        <v>479</v>
      </c>
      <c r="K26" s="286">
        <v>287</v>
      </c>
      <c r="L26" s="286">
        <v>185</v>
      </c>
      <c r="M26" s="286">
        <f t="shared" si="3"/>
        <v>472</v>
      </c>
      <c r="N26" s="286">
        <f t="shared" si="4"/>
        <v>821</v>
      </c>
      <c r="O26" s="286">
        <f t="shared" si="5"/>
        <v>449</v>
      </c>
      <c r="P26" s="286">
        <f t="shared" si="6"/>
        <v>1270</v>
      </c>
      <c r="Q26" s="283"/>
    </row>
    <row r="27" spans="1:17" ht="20.25" customHeight="1">
      <c r="A27" s="276" t="s">
        <v>37</v>
      </c>
      <c r="B27" s="286">
        <v>28</v>
      </c>
      <c r="C27" s="286">
        <v>15</v>
      </c>
      <c r="D27" s="286">
        <f t="shared" si="0"/>
        <v>43</v>
      </c>
      <c r="E27" s="286">
        <v>74</v>
      </c>
      <c r="F27" s="286">
        <v>70</v>
      </c>
      <c r="G27" s="286">
        <f t="shared" si="1"/>
        <v>144</v>
      </c>
      <c r="H27" s="286">
        <v>159</v>
      </c>
      <c r="I27" s="286">
        <v>127</v>
      </c>
      <c r="J27" s="286">
        <f t="shared" si="2"/>
        <v>286</v>
      </c>
      <c r="K27" s="286">
        <v>297</v>
      </c>
      <c r="L27" s="286">
        <v>79</v>
      </c>
      <c r="M27" s="286">
        <f t="shared" si="3"/>
        <v>376</v>
      </c>
      <c r="N27" s="286">
        <f t="shared" si="4"/>
        <v>558</v>
      </c>
      <c r="O27" s="286">
        <f t="shared" si="5"/>
        <v>291</v>
      </c>
      <c r="P27" s="286">
        <f t="shared" si="6"/>
        <v>849</v>
      </c>
      <c r="Q27" s="283"/>
    </row>
    <row r="28" spans="1:17" ht="20.25" customHeight="1">
      <c r="A28" s="276" t="s">
        <v>38</v>
      </c>
      <c r="B28" s="286">
        <v>83</v>
      </c>
      <c r="C28" s="286">
        <v>43</v>
      </c>
      <c r="D28" s="286">
        <f t="shared" si="0"/>
        <v>126</v>
      </c>
      <c r="E28" s="286">
        <v>106</v>
      </c>
      <c r="F28" s="286">
        <v>65</v>
      </c>
      <c r="G28" s="286">
        <f t="shared" si="1"/>
        <v>171</v>
      </c>
      <c r="H28" s="286">
        <v>297</v>
      </c>
      <c r="I28" s="286">
        <v>167</v>
      </c>
      <c r="J28" s="286">
        <f t="shared" si="2"/>
        <v>464</v>
      </c>
      <c r="K28" s="286">
        <v>515</v>
      </c>
      <c r="L28" s="286">
        <v>193</v>
      </c>
      <c r="M28" s="286">
        <f t="shared" si="3"/>
        <v>708</v>
      </c>
      <c r="N28" s="286">
        <f t="shared" si="4"/>
        <v>1001</v>
      </c>
      <c r="O28" s="286">
        <f t="shared" si="5"/>
        <v>468</v>
      </c>
      <c r="P28" s="286">
        <f t="shared" si="6"/>
        <v>1469</v>
      </c>
      <c r="Q28" s="283"/>
    </row>
    <row r="29" spans="1:17" ht="20.25" customHeight="1">
      <c r="A29" s="276" t="s">
        <v>39</v>
      </c>
      <c r="B29" s="286">
        <v>1677</v>
      </c>
      <c r="C29" s="286">
        <v>472</v>
      </c>
      <c r="D29" s="286">
        <f t="shared" si="0"/>
        <v>2149</v>
      </c>
      <c r="E29" s="286">
        <v>1955</v>
      </c>
      <c r="F29" s="286">
        <v>520</v>
      </c>
      <c r="G29" s="286">
        <f t="shared" si="1"/>
        <v>2475</v>
      </c>
      <c r="H29" s="286">
        <v>5252</v>
      </c>
      <c r="I29" s="286">
        <v>1101</v>
      </c>
      <c r="J29" s="286">
        <f t="shared" si="2"/>
        <v>6353</v>
      </c>
      <c r="K29" s="286">
        <v>4896</v>
      </c>
      <c r="L29" s="286">
        <v>1487</v>
      </c>
      <c r="M29" s="286">
        <f t="shared" si="3"/>
        <v>6383</v>
      </c>
      <c r="N29" s="286">
        <f t="shared" si="4"/>
        <v>13780</v>
      </c>
      <c r="O29" s="286">
        <f t="shared" si="5"/>
        <v>3580</v>
      </c>
      <c r="P29" s="286">
        <f t="shared" si="6"/>
        <v>17360</v>
      </c>
      <c r="Q29" s="283"/>
    </row>
    <row r="30" spans="1:17" ht="20.25" customHeight="1">
      <c r="A30" s="276" t="s">
        <v>40</v>
      </c>
      <c r="B30" s="286">
        <v>182</v>
      </c>
      <c r="C30" s="286">
        <v>203</v>
      </c>
      <c r="D30" s="286">
        <f t="shared" si="0"/>
        <v>385</v>
      </c>
      <c r="E30" s="286">
        <v>450</v>
      </c>
      <c r="F30" s="286">
        <v>338</v>
      </c>
      <c r="G30" s="286">
        <f t="shared" si="1"/>
        <v>788</v>
      </c>
      <c r="H30" s="286">
        <v>1553</v>
      </c>
      <c r="I30" s="286">
        <v>869</v>
      </c>
      <c r="J30" s="286">
        <f t="shared" si="2"/>
        <v>2422</v>
      </c>
      <c r="K30" s="286">
        <v>843</v>
      </c>
      <c r="L30" s="286">
        <v>520</v>
      </c>
      <c r="M30" s="286">
        <f t="shared" si="3"/>
        <v>1363</v>
      </c>
      <c r="N30" s="286">
        <f t="shared" si="4"/>
        <v>3028</v>
      </c>
      <c r="O30" s="286">
        <f t="shared" si="5"/>
        <v>1930</v>
      </c>
      <c r="P30" s="286">
        <f t="shared" si="6"/>
        <v>4958</v>
      </c>
      <c r="Q30" s="283"/>
    </row>
    <row r="31" spans="1:17" ht="20.25" customHeight="1">
      <c r="A31" s="276" t="s">
        <v>41</v>
      </c>
      <c r="B31" s="286">
        <v>1538</v>
      </c>
      <c r="C31" s="286">
        <v>668</v>
      </c>
      <c r="D31" s="286">
        <f t="shared" si="0"/>
        <v>2206</v>
      </c>
      <c r="E31" s="286">
        <v>3838</v>
      </c>
      <c r="F31" s="286">
        <v>1290</v>
      </c>
      <c r="G31" s="286">
        <f t="shared" si="1"/>
        <v>5128</v>
      </c>
      <c r="H31" s="286">
        <v>5315</v>
      </c>
      <c r="I31" s="286">
        <v>1592</v>
      </c>
      <c r="J31" s="286">
        <f t="shared" si="2"/>
        <v>6907</v>
      </c>
      <c r="K31" s="286">
        <v>3825</v>
      </c>
      <c r="L31" s="286">
        <v>785</v>
      </c>
      <c r="M31" s="286">
        <f t="shared" si="3"/>
        <v>4610</v>
      </c>
      <c r="N31" s="286">
        <f t="shared" si="4"/>
        <v>14516</v>
      </c>
      <c r="O31" s="286">
        <f t="shared" si="5"/>
        <v>4335</v>
      </c>
      <c r="P31" s="286">
        <f t="shared" si="6"/>
        <v>18851</v>
      </c>
      <c r="Q31" s="283"/>
    </row>
    <row r="32" spans="1:17" ht="20.25" customHeight="1">
      <c r="A32" s="276" t="s">
        <v>42</v>
      </c>
      <c r="B32" s="286">
        <v>2654</v>
      </c>
      <c r="C32" s="286">
        <v>582</v>
      </c>
      <c r="D32" s="286">
        <f t="shared" si="0"/>
        <v>3236</v>
      </c>
      <c r="E32" s="286">
        <v>2689</v>
      </c>
      <c r="F32" s="286">
        <v>437</v>
      </c>
      <c r="G32" s="286">
        <f t="shared" si="1"/>
        <v>3126</v>
      </c>
      <c r="H32" s="286">
        <v>5272</v>
      </c>
      <c r="I32" s="286">
        <v>733</v>
      </c>
      <c r="J32" s="286">
        <f t="shared" si="2"/>
        <v>6005</v>
      </c>
      <c r="K32" s="286">
        <v>5163</v>
      </c>
      <c r="L32" s="286">
        <v>759</v>
      </c>
      <c r="M32" s="286">
        <f t="shared" si="3"/>
        <v>5922</v>
      </c>
      <c r="N32" s="286">
        <f t="shared" si="4"/>
        <v>15778</v>
      </c>
      <c r="O32" s="286">
        <f t="shared" si="5"/>
        <v>2511</v>
      </c>
      <c r="P32" s="286">
        <f t="shared" si="6"/>
        <v>18289</v>
      </c>
      <c r="Q32" s="283"/>
    </row>
    <row r="33" spans="1:17" ht="20.25" customHeight="1">
      <c r="A33" s="276" t="s">
        <v>43</v>
      </c>
      <c r="B33" s="286">
        <v>6</v>
      </c>
      <c r="C33" s="286">
        <v>0</v>
      </c>
      <c r="D33" s="286">
        <f t="shared" si="0"/>
        <v>6</v>
      </c>
      <c r="E33" s="286">
        <v>101</v>
      </c>
      <c r="F33" s="286">
        <v>194</v>
      </c>
      <c r="G33" s="286">
        <f t="shared" si="1"/>
        <v>295</v>
      </c>
      <c r="H33" s="286">
        <v>166</v>
      </c>
      <c r="I33" s="286">
        <v>91</v>
      </c>
      <c r="J33" s="286">
        <f t="shared" si="2"/>
        <v>257</v>
      </c>
      <c r="K33" s="286">
        <v>378</v>
      </c>
      <c r="L33" s="286">
        <v>66</v>
      </c>
      <c r="M33" s="286">
        <f t="shared" si="3"/>
        <v>444</v>
      </c>
      <c r="N33" s="286">
        <f t="shared" si="4"/>
        <v>651</v>
      </c>
      <c r="O33" s="286">
        <f t="shared" si="5"/>
        <v>351</v>
      </c>
      <c r="P33" s="286">
        <f t="shared" si="6"/>
        <v>1002</v>
      </c>
      <c r="Q33" s="283"/>
    </row>
    <row r="34" spans="1:17" ht="20.25" customHeight="1">
      <c r="A34" s="276" t="s">
        <v>44</v>
      </c>
      <c r="B34" s="286">
        <v>7869</v>
      </c>
      <c r="C34" s="286">
        <v>3736</v>
      </c>
      <c r="D34" s="286">
        <f t="shared" si="0"/>
        <v>11605</v>
      </c>
      <c r="E34" s="286">
        <v>7290</v>
      </c>
      <c r="F34" s="286">
        <v>3010</v>
      </c>
      <c r="G34" s="286">
        <f t="shared" si="1"/>
        <v>10300</v>
      </c>
      <c r="H34" s="286">
        <v>15896</v>
      </c>
      <c r="I34" s="286">
        <v>7427</v>
      </c>
      <c r="J34" s="286">
        <f t="shared" si="2"/>
        <v>23323</v>
      </c>
      <c r="K34" s="286">
        <v>10907</v>
      </c>
      <c r="L34" s="286">
        <v>4299</v>
      </c>
      <c r="M34" s="286">
        <f t="shared" si="3"/>
        <v>15206</v>
      </c>
      <c r="N34" s="286">
        <f t="shared" si="4"/>
        <v>41962</v>
      </c>
      <c r="O34" s="286">
        <f t="shared" si="5"/>
        <v>18472</v>
      </c>
      <c r="P34" s="286">
        <f t="shared" si="6"/>
        <v>60434</v>
      </c>
      <c r="Q34" s="283"/>
    </row>
    <row r="35" spans="1:17" ht="20.25" customHeight="1">
      <c r="A35" s="276" t="s">
        <v>45</v>
      </c>
      <c r="B35" s="286">
        <v>108</v>
      </c>
      <c r="C35" s="286">
        <v>18</v>
      </c>
      <c r="D35" s="286">
        <f t="shared" si="0"/>
        <v>126</v>
      </c>
      <c r="E35" s="286">
        <v>38</v>
      </c>
      <c r="F35" s="286">
        <v>89</v>
      </c>
      <c r="G35" s="286">
        <f t="shared" si="1"/>
        <v>127</v>
      </c>
      <c r="H35" s="286">
        <v>1005</v>
      </c>
      <c r="I35" s="286">
        <v>444</v>
      </c>
      <c r="J35" s="286">
        <f t="shared" si="2"/>
        <v>1449</v>
      </c>
      <c r="K35" s="286">
        <v>499</v>
      </c>
      <c r="L35" s="286">
        <v>353</v>
      </c>
      <c r="M35" s="286">
        <f t="shared" si="3"/>
        <v>852</v>
      </c>
      <c r="N35" s="286">
        <f t="shared" si="4"/>
        <v>1650</v>
      </c>
      <c r="O35" s="286">
        <f t="shared" si="5"/>
        <v>904</v>
      </c>
      <c r="P35" s="286">
        <f t="shared" si="6"/>
        <v>2554</v>
      </c>
      <c r="Q35" s="283"/>
    </row>
    <row r="36" spans="1:17" ht="20.25" customHeight="1">
      <c r="A36" s="276" t="s">
        <v>47</v>
      </c>
      <c r="B36" s="286">
        <v>4552</v>
      </c>
      <c r="C36" s="286">
        <v>702</v>
      </c>
      <c r="D36" s="286">
        <f t="shared" si="0"/>
        <v>5254</v>
      </c>
      <c r="E36" s="286">
        <v>3195</v>
      </c>
      <c r="F36" s="286">
        <v>416</v>
      </c>
      <c r="G36" s="286">
        <f t="shared" si="1"/>
        <v>3611</v>
      </c>
      <c r="H36" s="286">
        <v>14057</v>
      </c>
      <c r="I36" s="286">
        <v>2018</v>
      </c>
      <c r="J36" s="286">
        <f t="shared" si="2"/>
        <v>16075</v>
      </c>
      <c r="K36" s="286">
        <v>14688</v>
      </c>
      <c r="L36" s="286">
        <v>1532</v>
      </c>
      <c r="M36" s="286">
        <f t="shared" si="3"/>
        <v>16220</v>
      </c>
      <c r="N36" s="286">
        <f t="shared" si="4"/>
        <v>36492</v>
      </c>
      <c r="O36" s="286">
        <f t="shared" si="5"/>
        <v>4668</v>
      </c>
      <c r="P36" s="286">
        <f t="shared" si="6"/>
        <v>41160</v>
      </c>
      <c r="Q36" s="283"/>
    </row>
    <row r="37" spans="1:17" ht="20.25" customHeight="1">
      <c r="A37" s="276" t="s">
        <v>58</v>
      </c>
      <c r="B37" s="286">
        <v>459</v>
      </c>
      <c r="C37" s="286">
        <v>113</v>
      </c>
      <c r="D37" s="286">
        <f t="shared" si="0"/>
        <v>572</v>
      </c>
      <c r="E37" s="286">
        <v>790</v>
      </c>
      <c r="F37" s="286">
        <v>164</v>
      </c>
      <c r="G37" s="286">
        <f t="shared" si="1"/>
        <v>954</v>
      </c>
      <c r="H37" s="286">
        <v>3426</v>
      </c>
      <c r="I37" s="286">
        <v>610</v>
      </c>
      <c r="J37" s="286">
        <f t="shared" si="2"/>
        <v>4036</v>
      </c>
      <c r="K37" s="286">
        <v>3766</v>
      </c>
      <c r="L37" s="286">
        <v>360</v>
      </c>
      <c r="M37" s="286">
        <f t="shared" si="3"/>
        <v>4126</v>
      </c>
      <c r="N37" s="286">
        <f t="shared" si="4"/>
        <v>8441</v>
      </c>
      <c r="O37" s="286">
        <f t="shared" si="5"/>
        <v>1247</v>
      </c>
      <c r="P37" s="286">
        <f t="shared" si="6"/>
        <v>9688</v>
      </c>
      <c r="Q37" s="283"/>
    </row>
    <row r="38" spans="1:17" ht="20.25" customHeight="1">
      <c r="A38" s="276" t="s">
        <v>48</v>
      </c>
      <c r="B38" s="286">
        <v>2253</v>
      </c>
      <c r="C38" s="286">
        <v>473</v>
      </c>
      <c r="D38" s="286">
        <f t="shared" si="0"/>
        <v>2726</v>
      </c>
      <c r="E38" s="286">
        <v>2357</v>
      </c>
      <c r="F38" s="286">
        <v>495</v>
      </c>
      <c r="G38" s="286">
        <f t="shared" si="1"/>
        <v>2852</v>
      </c>
      <c r="H38" s="286">
        <v>5853</v>
      </c>
      <c r="I38" s="286">
        <v>1180</v>
      </c>
      <c r="J38" s="286">
        <f t="shared" si="2"/>
        <v>7033</v>
      </c>
      <c r="K38" s="286">
        <v>6891</v>
      </c>
      <c r="L38" s="286">
        <v>1135</v>
      </c>
      <c r="M38" s="286">
        <f t="shared" si="3"/>
        <v>8026</v>
      </c>
      <c r="N38" s="286">
        <f t="shared" si="4"/>
        <v>17354</v>
      </c>
      <c r="O38" s="286">
        <f t="shared" si="5"/>
        <v>3283</v>
      </c>
      <c r="P38" s="286">
        <f t="shared" si="6"/>
        <v>20637</v>
      </c>
      <c r="Q38" s="283"/>
    </row>
    <row r="39" spans="1:17" s="282" customFormat="1" ht="20.25" customHeight="1">
      <c r="A39" s="289" t="s">
        <v>49</v>
      </c>
      <c r="B39" s="280">
        <f>SUM(B4:B38)</f>
        <v>57465</v>
      </c>
      <c r="C39" s="280">
        <f t="shared" ref="C39:O39" si="7">SUM(C4:C38)</f>
        <v>22039</v>
      </c>
      <c r="D39" s="280">
        <f t="shared" si="7"/>
        <v>79504</v>
      </c>
      <c r="E39" s="280">
        <f t="shared" si="7"/>
        <v>63518</v>
      </c>
      <c r="F39" s="280">
        <f t="shared" si="7"/>
        <v>24769</v>
      </c>
      <c r="G39" s="280">
        <f t="shared" si="7"/>
        <v>88287</v>
      </c>
      <c r="H39" s="280">
        <f t="shared" si="7"/>
        <v>184519</v>
      </c>
      <c r="I39" s="280">
        <f t="shared" si="7"/>
        <v>63067</v>
      </c>
      <c r="J39" s="280">
        <f t="shared" si="7"/>
        <v>247586</v>
      </c>
      <c r="K39" s="280">
        <f t="shared" si="7"/>
        <v>157351</v>
      </c>
      <c r="L39" s="280">
        <f t="shared" si="7"/>
        <v>43292</v>
      </c>
      <c r="M39" s="280">
        <f t="shared" si="7"/>
        <v>200643</v>
      </c>
      <c r="N39" s="280">
        <f t="shared" si="7"/>
        <v>462853</v>
      </c>
      <c r="O39" s="280">
        <f t="shared" si="7"/>
        <v>153167</v>
      </c>
      <c r="P39" s="280">
        <f>N39+O39</f>
        <v>616020</v>
      </c>
      <c r="Q39" s="281"/>
    </row>
    <row r="40" spans="1:17" ht="15" customHeight="1">
      <c r="A40" s="287"/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</row>
    <row r="41" spans="1:17">
      <c r="N41" s="288"/>
      <c r="O41" s="288"/>
      <c r="P41" s="288"/>
    </row>
  </sheetData>
  <mergeCells count="8">
    <mergeCell ref="B1:J1"/>
    <mergeCell ref="K1:P1"/>
    <mergeCell ref="A2:A3"/>
    <mergeCell ref="B2:D2"/>
    <mergeCell ref="E2:G2"/>
    <mergeCell ref="H2:J2"/>
    <mergeCell ref="K2:M2"/>
    <mergeCell ref="N2:P2"/>
  </mergeCells>
  <printOptions horizontalCentered="1"/>
  <pageMargins left="0.61" right="0.19" top="0.65" bottom="0.4" header="0.23" footer="0.24"/>
  <pageSetup paperSize="9" scale="90" firstPageNumber="62" pageOrder="overThenDown" orientation="portrait" useFirstPageNumber="1" horizontalDpi="300" verticalDpi="300" r:id="rId1"/>
  <headerFooter alignWithMargins="0">
    <oddFooter>&amp;L&amp;"Arial,Italic"&amp;9AISHE 2010-11&amp;RT-&amp;P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V39"/>
  <sheetViews>
    <sheetView view="pageBreakPreview" zoomScaleSheetLayoutView="100" workbookViewId="0">
      <selection activeCell="E4" sqref="E4"/>
    </sheetView>
  </sheetViews>
  <sheetFormatPr defaultRowHeight="15"/>
  <cols>
    <col min="1" max="1" width="17.42578125" style="198" customWidth="1"/>
    <col min="2" max="2" width="7.85546875" style="198" customWidth="1"/>
    <col min="3" max="3" width="8.5703125" style="198" customWidth="1"/>
    <col min="4" max="4" width="8.28515625" style="198" customWidth="1"/>
    <col min="5" max="5" width="7.28515625" style="198" customWidth="1"/>
    <col min="6" max="6" width="8" style="198" customWidth="1"/>
    <col min="7" max="7" width="7.28515625" style="198" customWidth="1"/>
    <col min="8" max="8" width="6.28515625" style="198" customWidth="1"/>
    <col min="9" max="9" width="8.140625" style="198" customWidth="1"/>
    <col min="10" max="10" width="6.5703125" style="198" customWidth="1"/>
    <col min="11" max="11" width="7" style="198" customWidth="1"/>
    <col min="12" max="12" width="7.7109375" style="198" customWidth="1"/>
    <col min="13" max="13" width="7.5703125" style="198" customWidth="1"/>
    <col min="14" max="21" width="9" style="198" customWidth="1"/>
    <col min="22" max="22" width="10.140625" style="198" bestFit="1" customWidth="1"/>
    <col min="23" max="16384" width="9.140625" style="198"/>
  </cols>
  <sheetData>
    <row r="1" spans="1:22" s="306" customFormat="1" ht="43.5" customHeight="1">
      <c r="A1" s="307" t="s">
        <v>618</v>
      </c>
      <c r="B1" s="375" t="s">
        <v>625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5" t="s">
        <v>626</v>
      </c>
      <c r="O1" s="376"/>
      <c r="P1" s="376"/>
      <c r="Q1" s="376"/>
      <c r="R1" s="376"/>
      <c r="S1" s="376"/>
      <c r="T1" s="376"/>
      <c r="U1" s="376"/>
      <c r="V1" s="376"/>
    </row>
    <row r="2" spans="1:22" ht="21.75" customHeight="1">
      <c r="A2" s="383" t="s">
        <v>2</v>
      </c>
      <c r="B2" s="377" t="s">
        <v>12</v>
      </c>
      <c r="C2" s="378"/>
      <c r="D2" s="379"/>
      <c r="E2" s="377" t="s">
        <v>594</v>
      </c>
      <c r="F2" s="378"/>
      <c r="G2" s="379"/>
      <c r="H2" s="377" t="s">
        <v>595</v>
      </c>
      <c r="I2" s="378"/>
      <c r="J2" s="379"/>
      <c r="K2" s="377" t="s">
        <v>608</v>
      </c>
      <c r="L2" s="378"/>
      <c r="M2" s="379"/>
      <c r="N2" s="377" t="s">
        <v>609</v>
      </c>
      <c r="O2" s="378"/>
      <c r="P2" s="379"/>
      <c r="Q2" s="377" t="s">
        <v>416</v>
      </c>
      <c r="R2" s="378"/>
      <c r="S2" s="379"/>
      <c r="T2" s="380" t="s">
        <v>417</v>
      </c>
      <c r="U2" s="381"/>
      <c r="V2" s="382"/>
    </row>
    <row r="3" spans="1:22" ht="21.75" customHeight="1">
      <c r="A3" s="357"/>
      <c r="B3" s="189" t="s">
        <v>119</v>
      </c>
      <c r="C3" s="189" t="s">
        <v>120</v>
      </c>
      <c r="D3" s="189" t="s">
        <v>12</v>
      </c>
      <c r="E3" s="189" t="s">
        <v>119</v>
      </c>
      <c r="F3" s="189" t="s">
        <v>120</v>
      </c>
      <c r="G3" s="189" t="s">
        <v>12</v>
      </c>
      <c r="H3" s="189" t="s">
        <v>119</v>
      </c>
      <c r="I3" s="189" t="s">
        <v>120</v>
      </c>
      <c r="J3" s="189" t="s">
        <v>12</v>
      </c>
      <c r="K3" s="189" t="s">
        <v>119</v>
      </c>
      <c r="L3" s="189" t="s">
        <v>120</v>
      </c>
      <c r="M3" s="189" t="s">
        <v>12</v>
      </c>
      <c r="N3" s="189" t="s">
        <v>119</v>
      </c>
      <c r="O3" s="189" t="s">
        <v>120</v>
      </c>
      <c r="P3" s="189" t="s">
        <v>12</v>
      </c>
      <c r="Q3" s="189" t="s">
        <v>119</v>
      </c>
      <c r="R3" s="189" t="s">
        <v>120</v>
      </c>
      <c r="S3" s="189" t="s">
        <v>12</v>
      </c>
      <c r="T3" s="189" t="s">
        <v>119</v>
      </c>
      <c r="U3" s="189" t="s">
        <v>120</v>
      </c>
      <c r="V3" s="189" t="s">
        <v>12</v>
      </c>
    </row>
    <row r="4" spans="1:22" ht="30">
      <c r="A4" s="276" t="s">
        <v>55</v>
      </c>
      <c r="B4" s="195">
        <v>144</v>
      </c>
      <c r="C4" s="195">
        <v>47</v>
      </c>
      <c r="D4" s="195">
        <f>B4+C4</f>
        <v>191</v>
      </c>
      <c r="E4" s="195">
        <v>0</v>
      </c>
      <c r="F4" s="195">
        <v>0</v>
      </c>
      <c r="G4" s="195">
        <f>E4+F4</f>
        <v>0</v>
      </c>
      <c r="H4" s="195">
        <v>12</v>
      </c>
      <c r="I4" s="195">
        <v>2</v>
      </c>
      <c r="J4" s="195">
        <f>H4+I4</f>
        <v>14</v>
      </c>
      <c r="K4" s="195">
        <v>2</v>
      </c>
      <c r="L4" s="195">
        <v>0</v>
      </c>
      <c r="M4" s="195">
        <f>K4+L4</f>
        <v>2</v>
      </c>
      <c r="N4" s="195">
        <v>1</v>
      </c>
      <c r="O4" s="195">
        <v>0</v>
      </c>
      <c r="P4" s="195">
        <f>N4+O4</f>
        <v>1</v>
      </c>
      <c r="Q4" s="195">
        <v>6</v>
      </c>
      <c r="R4" s="195">
        <v>2</v>
      </c>
      <c r="S4" s="195">
        <f>Q4+R4</f>
        <v>8</v>
      </c>
      <c r="T4" s="195">
        <v>10</v>
      </c>
      <c r="U4" s="195">
        <v>3</v>
      </c>
      <c r="V4" s="195">
        <f>T4+U4</f>
        <v>13</v>
      </c>
    </row>
    <row r="5" spans="1:22" ht="18" customHeight="1">
      <c r="A5" s="276" t="s">
        <v>15</v>
      </c>
      <c r="B5" s="195">
        <v>57384</v>
      </c>
      <c r="C5" s="195">
        <v>27409</v>
      </c>
      <c r="D5" s="195">
        <f t="shared" ref="D5:D38" si="0">B5+C5</f>
        <v>84793</v>
      </c>
      <c r="E5" s="195">
        <v>7576</v>
      </c>
      <c r="F5" s="195">
        <v>5155</v>
      </c>
      <c r="G5" s="195">
        <f t="shared" ref="G5:G38" si="1">E5+F5</f>
        <v>12731</v>
      </c>
      <c r="H5" s="195">
        <v>1792</v>
      </c>
      <c r="I5" s="195">
        <v>1095</v>
      </c>
      <c r="J5" s="195">
        <f t="shared" ref="J5:J38" si="2">H5+I5</f>
        <v>2887</v>
      </c>
      <c r="K5" s="195">
        <v>17269</v>
      </c>
      <c r="L5" s="195">
        <v>7413</v>
      </c>
      <c r="M5" s="195">
        <f t="shared" ref="M5:M38" si="3">K5+L5</f>
        <v>24682</v>
      </c>
      <c r="N5" s="195">
        <v>444</v>
      </c>
      <c r="O5" s="195">
        <v>169</v>
      </c>
      <c r="P5" s="195">
        <f t="shared" ref="P5:P38" si="4">N5+O5</f>
        <v>613</v>
      </c>
      <c r="Q5" s="195">
        <v>2640</v>
      </c>
      <c r="R5" s="195">
        <v>742</v>
      </c>
      <c r="S5" s="195">
        <f t="shared" ref="S5:S38" si="5">Q5+R5</f>
        <v>3382</v>
      </c>
      <c r="T5" s="195">
        <v>535</v>
      </c>
      <c r="U5" s="195">
        <v>424</v>
      </c>
      <c r="V5" s="195">
        <f t="shared" ref="V5:V38" si="6">T5+U5</f>
        <v>959</v>
      </c>
    </row>
    <row r="6" spans="1:22" ht="18" customHeight="1">
      <c r="A6" s="276" t="s">
        <v>16</v>
      </c>
      <c r="B6" s="195">
        <v>333</v>
      </c>
      <c r="C6" s="195">
        <v>155</v>
      </c>
      <c r="D6" s="195">
        <f t="shared" si="0"/>
        <v>488</v>
      </c>
      <c r="E6" s="195">
        <v>26</v>
      </c>
      <c r="F6" s="195">
        <v>5</v>
      </c>
      <c r="G6" s="195">
        <f t="shared" si="1"/>
        <v>31</v>
      </c>
      <c r="H6" s="195">
        <v>100</v>
      </c>
      <c r="I6" s="195">
        <v>99</v>
      </c>
      <c r="J6" s="195">
        <f t="shared" si="2"/>
        <v>199</v>
      </c>
      <c r="K6" s="195">
        <v>18</v>
      </c>
      <c r="L6" s="195">
        <v>7</v>
      </c>
      <c r="M6" s="195">
        <f t="shared" si="3"/>
        <v>25</v>
      </c>
      <c r="N6" s="195">
        <v>0</v>
      </c>
      <c r="O6" s="195">
        <v>0</v>
      </c>
      <c r="P6" s="195">
        <f t="shared" si="4"/>
        <v>0</v>
      </c>
      <c r="Q6" s="195">
        <v>0</v>
      </c>
      <c r="R6" s="195">
        <v>0</v>
      </c>
      <c r="S6" s="195">
        <f t="shared" si="5"/>
        <v>0</v>
      </c>
      <c r="T6" s="195">
        <v>8</v>
      </c>
      <c r="U6" s="195">
        <v>8</v>
      </c>
      <c r="V6" s="195">
        <f t="shared" si="6"/>
        <v>16</v>
      </c>
    </row>
    <row r="7" spans="1:22" ht="18" customHeight="1">
      <c r="A7" s="276" t="s">
        <v>17</v>
      </c>
      <c r="B7" s="195">
        <v>7289</v>
      </c>
      <c r="C7" s="195">
        <v>1679</v>
      </c>
      <c r="D7" s="195">
        <f t="shared" si="0"/>
        <v>8968</v>
      </c>
      <c r="E7" s="195">
        <v>463</v>
      </c>
      <c r="F7" s="195">
        <v>123</v>
      </c>
      <c r="G7" s="195">
        <f t="shared" si="1"/>
        <v>586</v>
      </c>
      <c r="H7" s="195">
        <v>502</v>
      </c>
      <c r="I7" s="195">
        <v>111</v>
      </c>
      <c r="J7" s="195">
        <f t="shared" si="2"/>
        <v>613</v>
      </c>
      <c r="K7" s="195">
        <v>1465</v>
      </c>
      <c r="L7" s="195">
        <v>295</v>
      </c>
      <c r="M7" s="195">
        <f t="shared" si="3"/>
        <v>1760</v>
      </c>
      <c r="N7" s="195">
        <v>34</v>
      </c>
      <c r="O7" s="195">
        <v>5</v>
      </c>
      <c r="P7" s="195">
        <f t="shared" si="4"/>
        <v>39</v>
      </c>
      <c r="Q7" s="195">
        <v>221</v>
      </c>
      <c r="R7" s="195">
        <v>28</v>
      </c>
      <c r="S7" s="195">
        <f t="shared" si="5"/>
        <v>249</v>
      </c>
      <c r="T7" s="195">
        <v>37</v>
      </c>
      <c r="U7" s="195">
        <v>19</v>
      </c>
      <c r="V7" s="195">
        <f t="shared" si="6"/>
        <v>56</v>
      </c>
    </row>
    <row r="8" spans="1:22" ht="18" customHeight="1">
      <c r="A8" s="276" t="s">
        <v>18</v>
      </c>
      <c r="B8" s="195">
        <v>23667</v>
      </c>
      <c r="C8" s="195">
        <v>2798</v>
      </c>
      <c r="D8" s="195">
        <f t="shared" si="0"/>
        <v>26465</v>
      </c>
      <c r="E8" s="195">
        <v>1377</v>
      </c>
      <c r="F8" s="195">
        <v>237</v>
      </c>
      <c r="G8" s="195">
        <f t="shared" si="1"/>
        <v>1614</v>
      </c>
      <c r="H8" s="195">
        <v>144</v>
      </c>
      <c r="I8" s="195">
        <v>49</v>
      </c>
      <c r="J8" s="195">
        <f t="shared" si="2"/>
        <v>193</v>
      </c>
      <c r="K8" s="195">
        <v>8559</v>
      </c>
      <c r="L8" s="195">
        <v>906</v>
      </c>
      <c r="M8" s="195">
        <f t="shared" si="3"/>
        <v>9465</v>
      </c>
      <c r="N8" s="195">
        <v>27</v>
      </c>
      <c r="O8" s="195">
        <v>0</v>
      </c>
      <c r="P8" s="195">
        <f t="shared" si="4"/>
        <v>27</v>
      </c>
      <c r="Q8" s="195">
        <v>998</v>
      </c>
      <c r="R8" s="195">
        <v>60</v>
      </c>
      <c r="S8" s="195">
        <f t="shared" si="5"/>
        <v>1058</v>
      </c>
      <c r="T8" s="195">
        <v>118</v>
      </c>
      <c r="U8" s="195">
        <v>0</v>
      </c>
      <c r="V8" s="195">
        <f t="shared" si="6"/>
        <v>118</v>
      </c>
    </row>
    <row r="9" spans="1:22" ht="18" customHeight="1">
      <c r="A9" s="276" t="s">
        <v>19</v>
      </c>
      <c r="B9" s="195">
        <v>3217</v>
      </c>
      <c r="C9" s="195">
        <v>242</v>
      </c>
      <c r="D9" s="195">
        <f t="shared" si="0"/>
        <v>3459</v>
      </c>
      <c r="E9" s="195">
        <v>706</v>
      </c>
      <c r="F9" s="195">
        <v>39</v>
      </c>
      <c r="G9" s="195">
        <f t="shared" si="1"/>
        <v>745</v>
      </c>
      <c r="H9" s="195">
        <v>3</v>
      </c>
      <c r="I9" s="195">
        <v>0</v>
      </c>
      <c r="J9" s="195">
        <f t="shared" si="2"/>
        <v>3</v>
      </c>
      <c r="K9" s="195">
        <v>32</v>
      </c>
      <c r="L9" s="195">
        <v>8</v>
      </c>
      <c r="M9" s="195">
        <f t="shared" si="3"/>
        <v>40</v>
      </c>
      <c r="N9" s="195">
        <v>19</v>
      </c>
      <c r="O9" s="195">
        <v>3</v>
      </c>
      <c r="P9" s="195">
        <f t="shared" si="4"/>
        <v>22</v>
      </c>
      <c r="Q9" s="195">
        <v>3</v>
      </c>
      <c r="R9" s="195">
        <v>1</v>
      </c>
      <c r="S9" s="195">
        <f t="shared" si="5"/>
        <v>4</v>
      </c>
      <c r="T9" s="195">
        <v>107</v>
      </c>
      <c r="U9" s="195">
        <v>23</v>
      </c>
      <c r="V9" s="195">
        <f t="shared" si="6"/>
        <v>130</v>
      </c>
    </row>
    <row r="10" spans="1:22" ht="18" customHeight="1">
      <c r="A10" s="276" t="s">
        <v>56</v>
      </c>
      <c r="B10" s="195">
        <v>8037</v>
      </c>
      <c r="C10" s="195">
        <v>1787</v>
      </c>
      <c r="D10" s="195">
        <f t="shared" si="0"/>
        <v>9824</v>
      </c>
      <c r="E10" s="195">
        <v>803</v>
      </c>
      <c r="F10" s="195">
        <v>193</v>
      </c>
      <c r="G10" s="195">
        <f t="shared" si="1"/>
        <v>996</v>
      </c>
      <c r="H10" s="195">
        <v>846</v>
      </c>
      <c r="I10" s="195">
        <v>230</v>
      </c>
      <c r="J10" s="195">
        <f t="shared" si="2"/>
        <v>1076</v>
      </c>
      <c r="K10" s="195">
        <v>1890</v>
      </c>
      <c r="L10" s="195">
        <v>303</v>
      </c>
      <c r="M10" s="195">
        <f t="shared" si="3"/>
        <v>2193</v>
      </c>
      <c r="N10" s="195">
        <v>45</v>
      </c>
      <c r="O10" s="195">
        <v>5</v>
      </c>
      <c r="P10" s="195">
        <f t="shared" si="4"/>
        <v>50</v>
      </c>
      <c r="Q10" s="195">
        <v>56</v>
      </c>
      <c r="R10" s="195">
        <v>16</v>
      </c>
      <c r="S10" s="195">
        <f t="shared" si="5"/>
        <v>72</v>
      </c>
      <c r="T10" s="195">
        <v>76</v>
      </c>
      <c r="U10" s="195">
        <v>45</v>
      </c>
      <c r="V10" s="195">
        <f t="shared" si="6"/>
        <v>121</v>
      </c>
    </row>
    <row r="11" spans="1:22" ht="30" customHeight="1">
      <c r="A11" s="276" t="s">
        <v>21</v>
      </c>
      <c r="B11" s="195">
        <v>17</v>
      </c>
      <c r="C11" s="195">
        <v>24</v>
      </c>
      <c r="D11" s="195">
        <f t="shared" si="0"/>
        <v>41</v>
      </c>
      <c r="E11" s="195">
        <v>3</v>
      </c>
      <c r="F11" s="195">
        <v>0</v>
      </c>
      <c r="G11" s="195">
        <f t="shared" si="1"/>
        <v>3</v>
      </c>
      <c r="H11" s="195">
        <v>8</v>
      </c>
      <c r="I11" s="195">
        <v>1</v>
      </c>
      <c r="J11" s="195">
        <f t="shared" si="2"/>
        <v>9</v>
      </c>
      <c r="K11" s="195">
        <v>0</v>
      </c>
      <c r="L11" s="195">
        <v>0</v>
      </c>
      <c r="M11" s="195">
        <f t="shared" si="3"/>
        <v>0</v>
      </c>
      <c r="N11" s="195">
        <v>2</v>
      </c>
      <c r="O11" s="195">
        <v>0</v>
      </c>
      <c r="P11" s="195">
        <f t="shared" si="4"/>
        <v>2</v>
      </c>
      <c r="Q11" s="195">
        <v>0</v>
      </c>
      <c r="R11" s="195">
        <v>0</v>
      </c>
      <c r="S11" s="195">
        <f t="shared" si="5"/>
        <v>0</v>
      </c>
      <c r="T11" s="195">
        <v>0</v>
      </c>
      <c r="U11" s="195">
        <v>0</v>
      </c>
      <c r="V11" s="195">
        <f t="shared" si="6"/>
        <v>0</v>
      </c>
    </row>
    <row r="12" spans="1:22" ht="18" customHeight="1">
      <c r="A12" s="276" t="s">
        <v>22</v>
      </c>
      <c r="B12" s="195">
        <v>95</v>
      </c>
      <c r="C12" s="195">
        <v>64</v>
      </c>
      <c r="D12" s="195">
        <f t="shared" si="0"/>
        <v>159</v>
      </c>
      <c r="E12" s="195">
        <v>4</v>
      </c>
      <c r="F12" s="195">
        <v>2</v>
      </c>
      <c r="G12" s="195">
        <f t="shared" si="1"/>
        <v>6</v>
      </c>
      <c r="H12" s="195">
        <v>8</v>
      </c>
      <c r="I12" s="195">
        <v>2</v>
      </c>
      <c r="J12" s="195">
        <f t="shared" si="2"/>
        <v>10</v>
      </c>
      <c r="K12" s="195">
        <v>0</v>
      </c>
      <c r="L12" s="195">
        <v>3</v>
      </c>
      <c r="M12" s="195">
        <f t="shared" si="3"/>
        <v>3</v>
      </c>
      <c r="N12" s="195">
        <v>1</v>
      </c>
      <c r="O12" s="195">
        <v>1</v>
      </c>
      <c r="P12" s="195">
        <f t="shared" si="4"/>
        <v>2</v>
      </c>
      <c r="Q12" s="195">
        <v>4</v>
      </c>
      <c r="R12" s="195">
        <v>0</v>
      </c>
      <c r="S12" s="195">
        <f t="shared" si="5"/>
        <v>4</v>
      </c>
      <c r="T12" s="195">
        <v>2</v>
      </c>
      <c r="U12" s="195">
        <v>0</v>
      </c>
      <c r="V12" s="195">
        <f t="shared" si="6"/>
        <v>2</v>
      </c>
    </row>
    <row r="13" spans="1:22" ht="18" customHeight="1">
      <c r="A13" s="276" t="s">
        <v>23</v>
      </c>
      <c r="B13" s="195">
        <v>13801</v>
      </c>
      <c r="C13" s="195">
        <v>4178</v>
      </c>
      <c r="D13" s="195">
        <f t="shared" si="0"/>
        <v>17979</v>
      </c>
      <c r="E13" s="195">
        <v>1787</v>
      </c>
      <c r="F13" s="195">
        <v>609</v>
      </c>
      <c r="G13" s="195">
        <f t="shared" si="1"/>
        <v>2396</v>
      </c>
      <c r="H13" s="195">
        <v>317</v>
      </c>
      <c r="I13" s="195">
        <v>133</v>
      </c>
      <c r="J13" s="195">
        <f t="shared" si="2"/>
        <v>450</v>
      </c>
      <c r="K13" s="195">
        <v>989</v>
      </c>
      <c r="L13" s="195">
        <v>201</v>
      </c>
      <c r="M13" s="195">
        <f t="shared" si="3"/>
        <v>1190</v>
      </c>
      <c r="N13" s="195">
        <v>106</v>
      </c>
      <c r="O13" s="195">
        <v>41</v>
      </c>
      <c r="P13" s="195">
        <f t="shared" si="4"/>
        <v>147</v>
      </c>
      <c r="Q13" s="195">
        <v>74</v>
      </c>
      <c r="R13" s="195">
        <v>42</v>
      </c>
      <c r="S13" s="195">
        <f t="shared" si="5"/>
        <v>116</v>
      </c>
      <c r="T13" s="195">
        <v>106</v>
      </c>
      <c r="U13" s="195">
        <v>160</v>
      </c>
      <c r="V13" s="195">
        <f t="shared" si="6"/>
        <v>266</v>
      </c>
    </row>
    <row r="14" spans="1:22" ht="18" customHeight="1">
      <c r="A14" s="276" t="s">
        <v>24</v>
      </c>
      <c r="B14" s="195">
        <v>1842</v>
      </c>
      <c r="C14" s="195">
        <v>1672</v>
      </c>
      <c r="D14" s="195">
        <f t="shared" si="0"/>
        <v>3514</v>
      </c>
      <c r="E14" s="195">
        <v>35</v>
      </c>
      <c r="F14" s="195">
        <v>14</v>
      </c>
      <c r="G14" s="195">
        <f t="shared" si="1"/>
        <v>49</v>
      </c>
      <c r="H14" s="195">
        <v>38</v>
      </c>
      <c r="I14" s="195">
        <v>15</v>
      </c>
      <c r="J14" s="195">
        <f t="shared" si="2"/>
        <v>53</v>
      </c>
      <c r="K14" s="195">
        <v>32</v>
      </c>
      <c r="L14" s="195">
        <v>11</v>
      </c>
      <c r="M14" s="195">
        <f t="shared" si="3"/>
        <v>43</v>
      </c>
      <c r="N14" s="195">
        <v>9</v>
      </c>
      <c r="O14" s="195">
        <v>5</v>
      </c>
      <c r="P14" s="195">
        <f t="shared" si="4"/>
        <v>14</v>
      </c>
      <c r="Q14" s="195">
        <v>9</v>
      </c>
      <c r="R14" s="195">
        <v>5</v>
      </c>
      <c r="S14" s="195">
        <f t="shared" si="5"/>
        <v>14</v>
      </c>
      <c r="T14" s="195">
        <v>69</v>
      </c>
      <c r="U14" s="195">
        <v>92</v>
      </c>
      <c r="V14" s="195">
        <f t="shared" si="6"/>
        <v>161</v>
      </c>
    </row>
    <row r="15" spans="1:22" ht="18" customHeight="1">
      <c r="A15" s="276" t="s">
        <v>25</v>
      </c>
      <c r="B15" s="195">
        <v>22828</v>
      </c>
      <c r="C15" s="195">
        <v>5713</v>
      </c>
      <c r="D15" s="195">
        <f t="shared" si="0"/>
        <v>28541</v>
      </c>
      <c r="E15" s="195">
        <v>2653</v>
      </c>
      <c r="F15" s="195">
        <v>670</v>
      </c>
      <c r="G15" s="195">
        <f t="shared" si="1"/>
        <v>3323</v>
      </c>
      <c r="H15" s="195">
        <v>1981</v>
      </c>
      <c r="I15" s="195">
        <v>464</v>
      </c>
      <c r="J15" s="195">
        <f t="shared" si="2"/>
        <v>2445</v>
      </c>
      <c r="K15" s="195">
        <v>4517</v>
      </c>
      <c r="L15" s="195">
        <v>891</v>
      </c>
      <c r="M15" s="195">
        <f t="shared" si="3"/>
        <v>5408</v>
      </c>
      <c r="N15" s="195">
        <v>398</v>
      </c>
      <c r="O15" s="195">
        <v>34</v>
      </c>
      <c r="P15" s="195">
        <f t="shared" si="4"/>
        <v>432</v>
      </c>
      <c r="Q15" s="195">
        <v>226</v>
      </c>
      <c r="R15" s="195">
        <v>48</v>
      </c>
      <c r="S15" s="195">
        <f t="shared" si="5"/>
        <v>274</v>
      </c>
      <c r="T15" s="195">
        <v>73</v>
      </c>
      <c r="U15" s="195">
        <v>35</v>
      </c>
      <c r="V15" s="195">
        <f t="shared" si="6"/>
        <v>108</v>
      </c>
    </row>
    <row r="16" spans="1:22" ht="18" customHeight="1">
      <c r="A16" s="276" t="s">
        <v>26</v>
      </c>
      <c r="B16" s="195">
        <v>12486</v>
      </c>
      <c r="C16" s="195">
        <v>3851</v>
      </c>
      <c r="D16" s="195">
        <f t="shared" si="0"/>
        <v>16337</v>
      </c>
      <c r="E16" s="195">
        <v>1991</v>
      </c>
      <c r="F16" s="195">
        <v>589</v>
      </c>
      <c r="G16" s="195">
        <f t="shared" si="1"/>
        <v>2580</v>
      </c>
      <c r="H16" s="195">
        <v>56</v>
      </c>
      <c r="I16" s="195">
        <v>13</v>
      </c>
      <c r="J16" s="195">
        <f t="shared" si="2"/>
        <v>69</v>
      </c>
      <c r="K16" s="195">
        <v>1663</v>
      </c>
      <c r="L16" s="195">
        <v>390</v>
      </c>
      <c r="M16" s="195">
        <f t="shared" si="3"/>
        <v>2053</v>
      </c>
      <c r="N16" s="195">
        <v>51</v>
      </c>
      <c r="O16" s="195">
        <v>20</v>
      </c>
      <c r="P16" s="195">
        <f t="shared" si="4"/>
        <v>71</v>
      </c>
      <c r="Q16" s="195">
        <v>24</v>
      </c>
      <c r="R16" s="195">
        <v>4</v>
      </c>
      <c r="S16" s="195">
        <f t="shared" si="5"/>
        <v>28</v>
      </c>
      <c r="T16" s="195">
        <v>73</v>
      </c>
      <c r="U16" s="195">
        <v>12</v>
      </c>
      <c r="V16" s="195">
        <f t="shared" si="6"/>
        <v>85</v>
      </c>
    </row>
    <row r="17" spans="1:22" ht="18" customHeight="1">
      <c r="A17" s="276" t="s">
        <v>27</v>
      </c>
      <c r="B17" s="195">
        <v>7040</v>
      </c>
      <c r="C17" s="195">
        <v>1779</v>
      </c>
      <c r="D17" s="195">
        <f t="shared" si="0"/>
        <v>8819</v>
      </c>
      <c r="E17" s="195">
        <v>1221</v>
      </c>
      <c r="F17" s="195">
        <v>359</v>
      </c>
      <c r="G17" s="195">
        <f t="shared" si="1"/>
        <v>1580</v>
      </c>
      <c r="H17" s="195">
        <v>469</v>
      </c>
      <c r="I17" s="195">
        <v>145</v>
      </c>
      <c r="J17" s="195">
        <f t="shared" si="2"/>
        <v>614</v>
      </c>
      <c r="K17" s="195">
        <v>584</v>
      </c>
      <c r="L17" s="195">
        <v>94</v>
      </c>
      <c r="M17" s="195">
        <f t="shared" si="3"/>
        <v>678</v>
      </c>
      <c r="N17" s="195">
        <v>48</v>
      </c>
      <c r="O17" s="195">
        <v>10</v>
      </c>
      <c r="P17" s="195">
        <f t="shared" si="4"/>
        <v>58</v>
      </c>
      <c r="Q17" s="195">
        <v>18</v>
      </c>
      <c r="R17" s="195">
        <v>4</v>
      </c>
      <c r="S17" s="195">
        <f t="shared" si="5"/>
        <v>22</v>
      </c>
      <c r="T17" s="195">
        <v>26</v>
      </c>
      <c r="U17" s="195">
        <v>2</v>
      </c>
      <c r="V17" s="195">
        <f t="shared" si="6"/>
        <v>28</v>
      </c>
    </row>
    <row r="18" spans="1:22" ht="18" customHeight="1">
      <c r="A18" s="276" t="s">
        <v>57</v>
      </c>
      <c r="B18" s="195">
        <v>4390</v>
      </c>
      <c r="C18" s="195">
        <v>1515</v>
      </c>
      <c r="D18" s="195">
        <f t="shared" si="0"/>
        <v>5905</v>
      </c>
      <c r="E18" s="195">
        <v>267</v>
      </c>
      <c r="F18" s="195">
        <v>120</v>
      </c>
      <c r="G18" s="195">
        <f t="shared" si="1"/>
        <v>387</v>
      </c>
      <c r="H18" s="195">
        <v>63</v>
      </c>
      <c r="I18" s="195">
        <v>20</v>
      </c>
      <c r="J18" s="195">
        <f t="shared" si="2"/>
        <v>83</v>
      </c>
      <c r="K18" s="195">
        <v>48</v>
      </c>
      <c r="L18" s="195">
        <v>11</v>
      </c>
      <c r="M18" s="195">
        <f t="shared" si="3"/>
        <v>59</v>
      </c>
      <c r="N18" s="195">
        <v>3</v>
      </c>
      <c r="O18" s="195">
        <v>1</v>
      </c>
      <c r="P18" s="195">
        <f t="shared" si="4"/>
        <v>4</v>
      </c>
      <c r="Q18" s="195">
        <v>447</v>
      </c>
      <c r="R18" s="195">
        <v>102</v>
      </c>
      <c r="S18" s="195">
        <f t="shared" si="5"/>
        <v>549</v>
      </c>
      <c r="T18" s="195">
        <v>45</v>
      </c>
      <c r="U18" s="195">
        <v>18</v>
      </c>
      <c r="V18" s="195">
        <f t="shared" si="6"/>
        <v>63</v>
      </c>
    </row>
    <row r="19" spans="1:22" ht="18" customHeight="1">
      <c r="A19" s="276" t="s">
        <v>29</v>
      </c>
      <c r="B19" s="195">
        <v>1986</v>
      </c>
      <c r="C19" s="195">
        <v>403</v>
      </c>
      <c r="D19" s="195">
        <f t="shared" si="0"/>
        <v>2389</v>
      </c>
      <c r="E19" s="195">
        <v>214</v>
      </c>
      <c r="F19" s="195">
        <v>35</v>
      </c>
      <c r="G19" s="195">
        <f t="shared" si="1"/>
        <v>249</v>
      </c>
      <c r="H19" s="195">
        <v>342</v>
      </c>
      <c r="I19" s="195">
        <v>129</v>
      </c>
      <c r="J19" s="195">
        <f t="shared" si="2"/>
        <v>471</v>
      </c>
      <c r="K19" s="195">
        <v>409</v>
      </c>
      <c r="L19" s="195">
        <v>74</v>
      </c>
      <c r="M19" s="195">
        <f t="shared" si="3"/>
        <v>483</v>
      </c>
      <c r="N19" s="195">
        <v>22</v>
      </c>
      <c r="O19" s="195">
        <v>0</v>
      </c>
      <c r="P19" s="195">
        <f t="shared" si="4"/>
        <v>22</v>
      </c>
      <c r="Q19" s="195">
        <v>80</v>
      </c>
      <c r="R19" s="195">
        <v>8</v>
      </c>
      <c r="S19" s="195">
        <f t="shared" si="5"/>
        <v>88</v>
      </c>
      <c r="T19" s="195">
        <v>47</v>
      </c>
      <c r="U19" s="195">
        <v>39</v>
      </c>
      <c r="V19" s="195">
        <f t="shared" si="6"/>
        <v>86</v>
      </c>
    </row>
    <row r="20" spans="1:22" ht="18" customHeight="1">
      <c r="A20" s="276" t="s">
        <v>30</v>
      </c>
      <c r="B20" s="195">
        <v>57147</v>
      </c>
      <c r="C20" s="195">
        <v>29670</v>
      </c>
      <c r="D20" s="195">
        <f t="shared" si="0"/>
        <v>86817</v>
      </c>
      <c r="E20" s="195">
        <v>5878</v>
      </c>
      <c r="F20" s="195">
        <v>3116</v>
      </c>
      <c r="G20" s="195">
        <f t="shared" si="1"/>
        <v>8994</v>
      </c>
      <c r="H20" s="195">
        <v>1918</v>
      </c>
      <c r="I20" s="195">
        <v>844</v>
      </c>
      <c r="J20" s="195">
        <f t="shared" si="2"/>
        <v>2762</v>
      </c>
      <c r="K20" s="195">
        <v>13524</v>
      </c>
      <c r="L20" s="195">
        <v>6274</v>
      </c>
      <c r="M20" s="195">
        <f t="shared" si="3"/>
        <v>19798</v>
      </c>
      <c r="N20" s="195">
        <v>318</v>
      </c>
      <c r="O20" s="195">
        <v>134</v>
      </c>
      <c r="P20" s="195">
        <f t="shared" si="4"/>
        <v>452</v>
      </c>
      <c r="Q20" s="195">
        <v>2020</v>
      </c>
      <c r="R20" s="195">
        <v>578</v>
      </c>
      <c r="S20" s="195">
        <f t="shared" si="5"/>
        <v>2598</v>
      </c>
      <c r="T20" s="195">
        <v>1710</v>
      </c>
      <c r="U20" s="195">
        <v>1452</v>
      </c>
      <c r="V20" s="195">
        <f t="shared" si="6"/>
        <v>3162</v>
      </c>
    </row>
    <row r="21" spans="1:22" ht="18" customHeight="1">
      <c r="A21" s="276" t="s">
        <v>31</v>
      </c>
      <c r="B21" s="195">
        <v>14110</v>
      </c>
      <c r="C21" s="195">
        <v>9427</v>
      </c>
      <c r="D21" s="195">
        <f t="shared" si="0"/>
        <v>23537</v>
      </c>
      <c r="E21" s="195">
        <v>782</v>
      </c>
      <c r="F21" s="195">
        <v>499</v>
      </c>
      <c r="G21" s="195">
        <f t="shared" si="1"/>
        <v>1281</v>
      </c>
      <c r="H21" s="195">
        <v>109</v>
      </c>
      <c r="I21" s="195">
        <v>101</v>
      </c>
      <c r="J21" s="195">
        <f t="shared" si="2"/>
        <v>210</v>
      </c>
      <c r="K21" s="195">
        <v>4355</v>
      </c>
      <c r="L21" s="195">
        <v>2676</v>
      </c>
      <c r="M21" s="195">
        <f t="shared" si="3"/>
        <v>7031</v>
      </c>
      <c r="N21" s="195">
        <v>124</v>
      </c>
      <c r="O21" s="195">
        <v>48</v>
      </c>
      <c r="P21" s="195">
        <f t="shared" si="4"/>
        <v>172</v>
      </c>
      <c r="Q21" s="195">
        <v>910</v>
      </c>
      <c r="R21" s="195">
        <v>455</v>
      </c>
      <c r="S21" s="195">
        <f t="shared" si="5"/>
        <v>1365</v>
      </c>
      <c r="T21" s="195">
        <v>1539</v>
      </c>
      <c r="U21" s="195">
        <v>1140</v>
      </c>
      <c r="V21" s="195">
        <f t="shared" si="6"/>
        <v>2679</v>
      </c>
    </row>
    <row r="22" spans="1:22" ht="18" customHeight="1">
      <c r="A22" s="276" t="s">
        <v>32</v>
      </c>
      <c r="B22" s="195">
        <v>0</v>
      </c>
      <c r="C22" s="195">
        <v>0</v>
      </c>
      <c r="D22" s="195">
        <f t="shared" si="0"/>
        <v>0</v>
      </c>
      <c r="E22" s="195"/>
      <c r="F22" s="195"/>
      <c r="G22" s="195">
        <f t="shared" si="1"/>
        <v>0</v>
      </c>
      <c r="H22" s="195"/>
      <c r="I22" s="195"/>
      <c r="J22" s="195">
        <f t="shared" si="2"/>
        <v>0</v>
      </c>
      <c r="K22" s="195"/>
      <c r="L22" s="195"/>
      <c r="M22" s="195">
        <f t="shared" si="3"/>
        <v>0</v>
      </c>
      <c r="N22" s="195"/>
      <c r="O22" s="195"/>
      <c r="P22" s="195">
        <f t="shared" si="4"/>
        <v>0</v>
      </c>
      <c r="Q22" s="195"/>
      <c r="R22" s="195"/>
      <c r="S22" s="195">
        <f t="shared" si="5"/>
        <v>0</v>
      </c>
      <c r="T22" s="195"/>
      <c r="U22" s="195"/>
      <c r="V22" s="195">
        <f t="shared" si="6"/>
        <v>0</v>
      </c>
    </row>
    <row r="23" spans="1:22" ht="18" customHeight="1">
      <c r="A23" s="276" t="s">
        <v>33</v>
      </c>
      <c r="B23" s="195">
        <v>7513</v>
      </c>
      <c r="C23" s="195">
        <v>1541</v>
      </c>
      <c r="D23" s="195">
        <f t="shared" si="0"/>
        <v>9054</v>
      </c>
      <c r="E23" s="195">
        <v>1038</v>
      </c>
      <c r="F23" s="195">
        <v>204</v>
      </c>
      <c r="G23" s="195">
        <f t="shared" si="1"/>
        <v>1242</v>
      </c>
      <c r="H23" s="195">
        <v>417</v>
      </c>
      <c r="I23" s="195">
        <v>132</v>
      </c>
      <c r="J23" s="195">
        <f t="shared" si="2"/>
        <v>549</v>
      </c>
      <c r="K23" s="195">
        <v>1455</v>
      </c>
      <c r="L23" s="195">
        <v>278</v>
      </c>
      <c r="M23" s="195">
        <f t="shared" si="3"/>
        <v>1733</v>
      </c>
      <c r="N23" s="195">
        <v>70</v>
      </c>
      <c r="O23" s="195">
        <v>18</v>
      </c>
      <c r="P23" s="195">
        <f t="shared" si="4"/>
        <v>88</v>
      </c>
      <c r="Q23" s="195">
        <v>107</v>
      </c>
      <c r="R23" s="195">
        <v>30</v>
      </c>
      <c r="S23" s="195">
        <f t="shared" si="5"/>
        <v>137</v>
      </c>
      <c r="T23" s="195">
        <v>76</v>
      </c>
      <c r="U23" s="195">
        <v>29</v>
      </c>
      <c r="V23" s="195">
        <f t="shared" si="6"/>
        <v>105</v>
      </c>
    </row>
    <row r="24" spans="1:22" ht="18" customHeight="1">
      <c r="A24" s="276" t="s">
        <v>34</v>
      </c>
      <c r="B24" s="195">
        <v>61681</v>
      </c>
      <c r="C24" s="195">
        <v>16373</v>
      </c>
      <c r="D24" s="195">
        <f t="shared" si="0"/>
        <v>78054</v>
      </c>
      <c r="E24" s="195">
        <v>8547</v>
      </c>
      <c r="F24" s="195">
        <v>2583</v>
      </c>
      <c r="G24" s="195">
        <f t="shared" si="1"/>
        <v>11130</v>
      </c>
      <c r="H24" s="195">
        <v>2507</v>
      </c>
      <c r="I24" s="195">
        <v>486</v>
      </c>
      <c r="J24" s="195">
        <f t="shared" si="2"/>
        <v>2993</v>
      </c>
      <c r="K24" s="195">
        <v>13184</v>
      </c>
      <c r="L24" s="195">
        <v>2945</v>
      </c>
      <c r="M24" s="195">
        <f t="shared" si="3"/>
        <v>16129</v>
      </c>
      <c r="N24" s="195">
        <v>572</v>
      </c>
      <c r="O24" s="195">
        <v>103</v>
      </c>
      <c r="P24" s="195">
        <f t="shared" si="4"/>
        <v>675</v>
      </c>
      <c r="Q24" s="195">
        <v>1321</v>
      </c>
      <c r="R24" s="195">
        <v>253</v>
      </c>
      <c r="S24" s="195">
        <f t="shared" si="5"/>
        <v>1574</v>
      </c>
      <c r="T24" s="195">
        <v>847</v>
      </c>
      <c r="U24" s="195">
        <v>360</v>
      </c>
      <c r="V24" s="195">
        <f t="shared" si="6"/>
        <v>1207</v>
      </c>
    </row>
    <row r="25" spans="1:22" ht="18" customHeight="1">
      <c r="A25" s="276" t="s">
        <v>35</v>
      </c>
      <c r="B25" s="195">
        <v>1814</v>
      </c>
      <c r="C25" s="195">
        <v>351</v>
      </c>
      <c r="D25" s="195">
        <f t="shared" si="0"/>
        <v>2165</v>
      </c>
      <c r="E25" s="195">
        <v>34</v>
      </c>
      <c r="F25" s="195">
        <v>9</v>
      </c>
      <c r="G25" s="195">
        <f t="shared" si="1"/>
        <v>43</v>
      </c>
      <c r="H25" s="195">
        <v>249</v>
      </c>
      <c r="I25" s="195">
        <v>139</v>
      </c>
      <c r="J25" s="195">
        <f t="shared" si="2"/>
        <v>388</v>
      </c>
      <c r="K25" s="195">
        <v>80</v>
      </c>
      <c r="L25" s="195">
        <v>35</v>
      </c>
      <c r="M25" s="195">
        <f t="shared" si="3"/>
        <v>115</v>
      </c>
      <c r="N25" s="195">
        <v>2</v>
      </c>
      <c r="O25" s="195">
        <v>2</v>
      </c>
      <c r="P25" s="195">
        <f t="shared" si="4"/>
        <v>4</v>
      </c>
      <c r="Q25" s="195">
        <v>19</v>
      </c>
      <c r="R25" s="195">
        <v>5</v>
      </c>
      <c r="S25" s="195">
        <f t="shared" si="5"/>
        <v>24</v>
      </c>
      <c r="T25" s="195">
        <v>56</v>
      </c>
      <c r="U25" s="195">
        <v>32</v>
      </c>
      <c r="V25" s="195">
        <f t="shared" si="6"/>
        <v>88</v>
      </c>
    </row>
    <row r="26" spans="1:22" ht="18" customHeight="1">
      <c r="A26" s="276" t="s">
        <v>36</v>
      </c>
      <c r="B26" s="195">
        <v>821</v>
      </c>
      <c r="C26" s="195">
        <v>449</v>
      </c>
      <c r="D26" s="195">
        <f t="shared" si="0"/>
        <v>1270</v>
      </c>
      <c r="E26" s="195">
        <v>1</v>
      </c>
      <c r="F26" s="195">
        <v>2</v>
      </c>
      <c r="G26" s="195">
        <f t="shared" si="1"/>
        <v>3</v>
      </c>
      <c r="H26" s="195">
        <v>212</v>
      </c>
      <c r="I26" s="195">
        <v>211</v>
      </c>
      <c r="J26" s="195">
        <f t="shared" si="2"/>
        <v>423</v>
      </c>
      <c r="K26" s="195">
        <v>7</v>
      </c>
      <c r="L26" s="195">
        <v>7</v>
      </c>
      <c r="M26" s="195">
        <f t="shared" si="3"/>
        <v>14</v>
      </c>
      <c r="N26" s="195">
        <v>2</v>
      </c>
      <c r="O26" s="195">
        <v>1</v>
      </c>
      <c r="P26" s="195">
        <f t="shared" si="4"/>
        <v>3</v>
      </c>
      <c r="Q26" s="195">
        <v>2</v>
      </c>
      <c r="R26" s="195">
        <v>0</v>
      </c>
      <c r="S26" s="195">
        <f t="shared" si="5"/>
        <v>2</v>
      </c>
      <c r="T26" s="195">
        <v>56</v>
      </c>
      <c r="U26" s="195">
        <v>47</v>
      </c>
      <c r="V26" s="195">
        <f t="shared" si="6"/>
        <v>103</v>
      </c>
    </row>
    <row r="27" spans="1:22" ht="18" customHeight="1">
      <c r="A27" s="276" t="s">
        <v>37</v>
      </c>
      <c r="B27" s="195">
        <v>558</v>
      </c>
      <c r="C27" s="195">
        <v>291</v>
      </c>
      <c r="D27" s="195">
        <f t="shared" si="0"/>
        <v>849</v>
      </c>
      <c r="E27" s="195">
        <v>0</v>
      </c>
      <c r="F27" s="195">
        <v>0</v>
      </c>
      <c r="G27" s="195">
        <f t="shared" si="1"/>
        <v>0</v>
      </c>
      <c r="H27" s="195">
        <v>517</v>
      </c>
      <c r="I27" s="195">
        <v>275</v>
      </c>
      <c r="J27" s="195">
        <f t="shared" si="2"/>
        <v>792</v>
      </c>
      <c r="K27" s="195">
        <v>1</v>
      </c>
      <c r="L27" s="195">
        <v>1</v>
      </c>
      <c r="M27" s="195">
        <f t="shared" si="3"/>
        <v>2</v>
      </c>
      <c r="N27" s="195">
        <v>2</v>
      </c>
      <c r="O27" s="195">
        <v>0</v>
      </c>
      <c r="P27" s="195">
        <f t="shared" si="4"/>
        <v>2</v>
      </c>
      <c r="Q27" s="195">
        <v>0</v>
      </c>
      <c r="R27" s="195">
        <v>0</v>
      </c>
      <c r="S27" s="195">
        <f t="shared" si="5"/>
        <v>0</v>
      </c>
      <c r="T27" s="195">
        <v>8</v>
      </c>
      <c r="U27" s="195">
        <v>3</v>
      </c>
      <c r="V27" s="195">
        <f t="shared" si="6"/>
        <v>11</v>
      </c>
    </row>
    <row r="28" spans="1:22" ht="18" customHeight="1">
      <c r="A28" s="276" t="s">
        <v>38</v>
      </c>
      <c r="B28" s="195">
        <v>1001</v>
      </c>
      <c r="C28" s="195">
        <v>468</v>
      </c>
      <c r="D28" s="195">
        <f t="shared" si="0"/>
        <v>1469</v>
      </c>
      <c r="E28" s="195">
        <v>12</v>
      </c>
      <c r="F28" s="195">
        <v>3</v>
      </c>
      <c r="G28" s="195">
        <f t="shared" si="1"/>
        <v>15</v>
      </c>
      <c r="H28" s="195">
        <v>766</v>
      </c>
      <c r="I28" s="195">
        <v>418</v>
      </c>
      <c r="J28" s="195">
        <f t="shared" si="2"/>
        <v>1184</v>
      </c>
      <c r="K28" s="195">
        <v>27</v>
      </c>
      <c r="L28" s="195">
        <v>3</v>
      </c>
      <c r="M28" s="195">
        <f t="shared" si="3"/>
        <v>30</v>
      </c>
      <c r="N28" s="195">
        <v>3</v>
      </c>
      <c r="O28" s="195">
        <v>1</v>
      </c>
      <c r="P28" s="195">
        <f t="shared" si="4"/>
        <v>4</v>
      </c>
      <c r="Q28" s="195">
        <v>1</v>
      </c>
      <c r="R28" s="195">
        <v>0</v>
      </c>
      <c r="S28" s="195">
        <f t="shared" si="5"/>
        <v>1</v>
      </c>
      <c r="T28" s="195">
        <v>129</v>
      </c>
      <c r="U28" s="195">
        <v>98</v>
      </c>
      <c r="V28" s="195">
        <f t="shared" si="6"/>
        <v>227</v>
      </c>
    </row>
    <row r="29" spans="1:22" ht="18" customHeight="1">
      <c r="A29" s="276" t="s">
        <v>39</v>
      </c>
      <c r="B29" s="195">
        <v>13780</v>
      </c>
      <c r="C29" s="195">
        <v>3580</v>
      </c>
      <c r="D29" s="195">
        <f t="shared" si="0"/>
        <v>17360</v>
      </c>
      <c r="E29" s="195">
        <v>1302</v>
      </c>
      <c r="F29" s="195">
        <v>387</v>
      </c>
      <c r="G29" s="195">
        <f t="shared" si="1"/>
        <v>1689</v>
      </c>
      <c r="H29" s="195">
        <v>632</v>
      </c>
      <c r="I29" s="195">
        <v>183</v>
      </c>
      <c r="J29" s="195">
        <f t="shared" si="2"/>
        <v>815</v>
      </c>
      <c r="K29" s="195">
        <v>1934</v>
      </c>
      <c r="L29" s="195">
        <v>482</v>
      </c>
      <c r="M29" s="195">
        <f t="shared" si="3"/>
        <v>2416</v>
      </c>
      <c r="N29" s="195">
        <v>40</v>
      </c>
      <c r="O29" s="195">
        <v>8</v>
      </c>
      <c r="P29" s="195">
        <f t="shared" si="4"/>
        <v>48</v>
      </c>
      <c r="Q29" s="195">
        <v>89</v>
      </c>
      <c r="R29" s="195">
        <v>21</v>
      </c>
      <c r="S29" s="195">
        <f t="shared" si="5"/>
        <v>110</v>
      </c>
      <c r="T29" s="195">
        <v>47</v>
      </c>
      <c r="U29" s="195">
        <v>8</v>
      </c>
      <c r="V29" s="195">
        <f t="shared" si="6"/>
        <v>55</v>
      </c>
    </row>
    <row r="30" spans="1:22" ht="18" customHeight="1">
      <c r="A30" s="276" t="s">
        <v>40</v>
      </c>
      <c r="B30" s="195">
        <v>3028</v>
      </c>
      <c r="C30" s="195">
        <v>1930</v>
      </c>
      <c r="D30" s="195">
        <f t="shared" si="0"/>
        <v>4958</v>
      </c>
      <c r="E30" s="195">
        <v>402</v>
      </c>
      <c r="F30" s="195">
        <v>293</v>
      </c>
      <c r="G30" s="195">
        <f t="shared" si="1"/>
        <v>695</v>
      </c>
      <c r="H30" s="195">
        <v>21</v>
      </c>
      <c r="I30" s="195">
        <v>7</v>
      </c>
      <c r="J30" s="195">
        <f t="shared" si="2"/>
        <v>28</v>
      </c>
      <c r="K30" s="195">
        <v>1689</v>
      </c>
      <c r="L30" s="195">
        <v>1254</v>
      </c>
      <c r="M30" s="195">
        <f t="shared" si="3"/>
        <v>2943</v>
      </c>
      <c r="N30" s="195">
        <v>33</v>
      </c>
      <c r="O30" s="195">
        <v>16</v>
      </c>
      <c r="P30" s="195">
        <f t="shared" si="4"/>
        <v>49</v>
      </c>
      <c r="Q30" s="195">
        <v>21</v>
      </c>
      <c r="R30" s="195">
        <v>12</v>
      </c>
      <c r="S30" s="195">
        <f t="shared" si="5"/>
        <v>33</v>
      </c>
      <c r="T30" s="195">
        <v>91</v>
      </c>
      <c r="U30" s="195">
        <v>198</v>
      </c>
      <c r="V30" s="195">
        <f t="shared" si="6"/>
        <v>289</v>
      </c>
    </row>
    <row r="31" spans="1:22" ht="18" customHeight="1">
      <c r="A31" s="276" t="s">
        <v>41</v>
      </c>
      <c r="B31" s="195">
        <v>14516</v>
      </c>
      <c r="C31" s="195">
        <v>4335</v>
      </c>
      <c r="D31" s="195">
        <f t="shared" si="0"/>
        <v>18851</v>
      </c>
      <c r="E31" s="195">
        <v>2536</v>
      </c>
      <c r="F31" s="195">
        <v>647</v>
      </c>
      <c r="G31" s="195">
        <f t="shared" si="1"/>
        <v>3183</v>
      </c>
      <c r="H31" s="195">
        <v>31</v>
      </c>
      <c r="I31" s="195">
        <v>18</v>
      </c>
      <c r="J31" s="195">
        <f t="shared" si="2"/>
        <v>49</v>
      </c>
      <c r="K31" s="195">
        <v>611</v>
      </c>
      <c r="L31" s="195">
        <v>168</v>
      </c>
      <c r="M31" s="195">
        <f t="shared" si="3"/>
        <v>779</v>
      </c>
      <c r="N31" s="195">
        <v>151</v>
      </c>
      <c r="O31" s="195">
        <v>38</v>
      </c>
      <c r="P31" s="195">
        <f t="shared" si="4"/>
        <v>189</v>
      </c>
      <c r="Q31" s="195">
        <v>32</v>
      </c>
      <c r="R31" s="195">
        <v>7</v>
      </c>
      <c r="S31" s="195">
        <f t="shared" si="5"/>
        <v>39</v>
      </c>
      <c r="T31" s="195">
        <v>1011</v>
      </c>
      <c r="U31" s="195">
        <v>278</v>
      </c>
      <c r="V31" s="195">
        <f t="shared" si="6"/>
        <v>1289</v>
      </c>
    </row>
    <row r="32" spans="1:22" ht="18" customHeight="1">
      <c r="A32" s="276" t="s">
        <v>42</v>
      </c>
      <c r="B32" s="195">
        <v>15778</v>
      </c>
      <c r="C32" s="195">
        <v>2511</v>
      </c>
      <c r="D32" s="195">
        <f t="shared" si="0"/>
        <v>18289</v>
      </c>
      <c r="E32" s="195">
        <v>1797</v>
      </c>
      <c r="F32" s="195">
        <v>369</v>
      </c>
      <c r="G32" s="195">
        <f t="shared" si="1"/>
        <v>2166</v>
      </c>
      <c r="H32" s="195">
        <v>930</v>
      </c>
      <c r="I32" s="195">
        <v>79</v>
      </c>
      <c r="J32" s="195">
        <f t="shared" si="2"/>
        <v>1009</v>
      </c>
      <c r="K32" s="195">
        <v>3912</v>
      </c>
      <c r="L32" s="195">
        <v>531</v>
      </c>
      <c r="M32" s="195">
        <f t="shared" si="3"/>
        <v>4443</v>
      </c>
      <c r="N32" s="195">
        <v>67</v>
      </c>
      <c r="O32" s="195">
        <v>11</v>
      </c>
      <c r="P32" s="195">
        <f t="shared" si="4"/>
        <v>78</v>
      </c>
      <c r="Q32" s="195">
        <v>289</v>
      </c>
      <c r="R32" s="195">
        <v>38</v>
      </c>
      <c r="S32" s="195">
        <f t="shared" si="5"/>
        <v>327</v>
      </c>
      <c r="T32" s="195">
        <v>46</v>
      </c>
      <c r="U32" s="195">
        <v>23</v>
      </c>
      <c r="V32" s="195">
        <f t="shared" si="6"/>
        <v>69</v>
      </c>
    </row>
    <row r="33" spans="1:22" ht="18" customHeight="1">
      <c r="A33" s="276" t="s">
        <v>43</v>
      </c>
      <c r="B33" s="195">
        <v>651</v>
      </c>
      <c r="C33" s="195">
        <v>351</v>
      </c>
      <c r="D33" s="195">
        <f t="shared" si="0"/>
        <v>1002</v>
      </c>
      <c r="E33" s="195">
        <v>51</v>
      </c>
      <c r="F33" s="195">
        <v>26</v>
      </c>
      <c r="G33" s="195">
        <f t="shared" si="1"/>
        <v>77</v>
      </c>
      <c r="H33" s="195">
        <v>98</v>
      </c>
      <c r="I33" s="195">
        <v>74</v>
      </c>
      <c r="J33" s="195">
        <f t="shared" si="2"/>
        <v>172</v>
      </c>
      <c r="K33" s="195">
        <v>101</v>
      </c>
      <c r="L33" s="195">
        <v>111</v>
      </c>
      <c r="M33" s="195">
        <f t="shared" si="3"/>
        <v>212</v>
      </c>
      <c r="N33" s="195">
        <v>3</v>
      </c>
      <c r="O33" s="195">
        <v>1</v>
      </c>
      <c r="P33" s="195">
        <f t="shared" si="4"/>
        <v>4</v>
      </c>
      <c r="Q33" s="195">
        <v>0</v>
      </c>
      <c r="R33" s="195">
        <v>0</v>
      </c>
      <c r="S33" s="195">
        <f t="shared" si="5"/>
        <v>0</v>
      </c>
      <c r="T33" s="195">
        <v>8</v>
      </c>
      <c r="U33" s="195">
        <v>6</v>
      </c>
      <c r="V33" s="195">
        <f t="shared" si="6"/>
        <v>14</v>
      </c>
    </row>
    <row r="34" spans="1:22" ht="18" customHeight="1">
      <c r="A34" s="276" t="s">
        <v>44</v>
      </c>
      <c r="B34" s="195">
        <v>41962</v>
      </c>
      <c r="C34" s="195">
        <v>18472</v>
      </c>
      <c r="D34" s="195">
        <f t="shared" si="0"/>
        <v>60434</v>
      </c>
      <c r="E34" s="195">
        <v>5323</v>
      </c>
      <c r="F34" s="195">
        <v>2980</v>
      </c>
      <c r="G34" s="195">
        <f t="shared" si="1"/>
        <v>8303</v>
      </c>
      <c r="H34" s="195">
        <v>282</v>
      </c>
      <c r="I34" s="195">
        <v>187</v>
      </c>
      <c r="J34" s="195">
        <f t="shared" si="2"/>
        <v>469</v>
      </c>
      <c r="K34" s="195">
        <v>23085</v>
      </c>
      <c r="L34" s="195">
        <v>10323</v>
      </c>
      <c r="M34" s="195">
        <f t="shared" si="3"/>
        <v>33408</v>
      </c>
      <c r="N34" s="195">
        <v>216</v>
      </c>
      <c r="O34" s="195">
        <v>109</v>
      </c>
      <c r="P34" s="195">
        <f t="shared" si="4"/>
        <v>325</v>
      </c>
      <c r="Q34" s="195">
        <v>569</v>
      </c>
      <c r="R34" s="195">
        <v>197</v>
      </c>
      <c r="S34" s="195">
        <f t="shared" si="5"/>
        <v>766</v>
      </c>
      <c r="T34" s="195">
        <v>1571</v>
      </c>
      <c r="U34" s="195">
        <v>1102</v>
      </c>
      <c r="V34" s="195">
        <f t="shared" si="6"/>
        <v>2673</v>
      </c>
    </row>
    <row r="35" spans="1:22" ht="18" customHeight="1">
      <c r="A35" s="276" t="s">
        <v>45</v>
      </c>
      <c r="B35" s="195">
        <v>1650</v>
      </c>
      <c r="C35" s="195">
        <v>904</v>
      </c>
      <c r="D35" s="195">
        <f t="shared" si="0"/>
        <v>2554</v>
      </c>
      <c r="E35" s="195">
        <v>209</v>
      </c>
      <c r="F35" s="195">
        <v>168</v>
      </c>
      <c r="G35" s="195">
        <f t="shared" si="1"/>
        <v>377</v>
      </c>
      <c r="H35" s="195">
        <v>223</v>
      </c>
      <c r="I35" s="195">
        <v>161</v>
      </c>
      <c r="J35" s="195">
        <f t="shared" si="2"/>
        <v>384</v>
      </c>
      <c r="K35" s="195">
        <v>57</v>
      </c>
      <c r="L35" s="195">
        <v>53</v>
      </c>
      <c r="M35" s="195">
        <f t="shared" si="3"/>
        <v>110</v>
      </c>
      <c r="N35" s="195">
        <v>8</v>
      </c>
      <c r="O35" s="195">
        <v>5</v>
      </c>
      <c r="P35" s="195">
        <f t="shared" si="4"/>
        <v>13</v>
      </c>
      <c r="Q35" s="195">
        <v>13</v>
      </c>
      <c r="R35" s="195">
        <v>3</v>
      </c>
      <c r="S35" s="195">
        <f t="shared" si="5"/>
        <v>16</v>
      </c>
      <c r="T35" s="195">
        <v>1</v>
      </c>
      <c r="U35" s="195">
        <v>0</v>
      </c>
      <c r="V35" s="195">
        <f t="shared" si="6"/>
        <v>1</v>
      </c>
    </row>
    <row r="36" spans="1:22" ht="18" customHeight="1">
      <c r="A36" s="276" t="s">
        <v>47</v>
      </c>
      <c r="B36" s="195">
        <v>36492</v>
      </c>
      <c r="C36" s="195">
        <v>4668</v>
      </c>
      <c r="D36" s="195">
        <f t="shared" si="0"/>
        <v>41160</v>
      </c>
      <c r="E36" s="195">
        <v>4374</v>
      </c>
      <c r="F36" s="195">
        <v>634</v>
      </c>
      <c r="G36" s="195">
        <f t="shared" si="1"/>
        <v>5008</v>
      </c>
      <c r="H36" s="195">
        <v>897</v>
      </c>
      <c r="I36" s="195">
        <v>73</v>
      </c>
      <c r="J36" s="195">
        <f t="shared" si="2"/>
        <v>970</v>
      </c>
      <c r="K36" s="195">
        <v>6504</v>
      </c>
      <c r="L36" s="195">
        <v>782</v>
      </c>
      <c r="M36" s="195">
        <f t="shared" si="3"/>
        <v>7286</v>
      </c>
      <c r="N36" s="195">
        <v>230</v>
      </c>
      <c r="O36" s="195">
        <v>41</v>
      </c>
      <c r="P36" s="195">
        <f t="shared" si="4"/>
        <v>271</v>
      </c>
      <c r="Q36" s="195">
        <v>1220</v>
      </c>
      <c r="R36" s="195">
        <v>335</v>
      </c>
      <c r="S36" s="195">
        <f t="shared" si="5"/>
        <v>1555</v>
      </c>
      <c r="T36" s="195">
        <v>1043</v>
      </c>
      <c r="U36" s="195">
        <v>191</v>
      </c>
      <c r="V36" s="195">
        <f t="shared" si="6"/>
        <v>1234</v>
      </c>
    </row>
    <row r="37" spans="1:22" ht="18" customHeight="1">
      <c r="A37" s="276" t="s">
        <v>58</v>
      </c>
      <c r="B37" s="195">
        <v>8441</v>
      </c>
      <c r="C37" s="195">
        <v>1247</v>
      </c>
      <c r="D37" s="195">
        <f t="shared" si="0"/>
        <v>9688</v>
      </c>
      <c r="E37" s="195">
        <v>1037</v>
      </c>
      <c r="F37" s="195">
        <v>106</v>
      </c>
      <c r="G37" s="195">
        <f t="shared" si="1"/>
        <v>1143</v>
      </c>
      <c r="H37" s="195">
        <v>74</v>
      </c>
      <c r="I37" s="195">
        <v>23</v>
      </c>
      <c r="J37" s="195">
        <f t="shared" si="2"/>
        <v>97</v>
      </c>
      <c r="K37" s="195">
        <v>1263</v>
      </c>
      <c r="L37" s="195">
        <v>59</v>
      </c>
      <c r="M37" s="195">
        <f t="shared" si="3"/>
        <v>1322</v>
      </c>
      <c r="N37" s="195">
        <v>46</v>
      </c>
      <c r="O37" s="195">
        <v>8</v>
      </c>
      <c r="P37" s="195">
        <f t="shared" si="4"/>
        <v>54</v>
      </c>
      <c r="Q37" s="195">
        <v>102</v>
      </c>
      <c r="R37" s="195">
        <v>8</v>
      </c>
      <c r="S37" s="195">
        <f t="shared" si="5"/>
        <v>110</v>
      </c>
      <c r="T37" s="195">
        <v>24</v>
      </c>
      <c r="U37" s="195">
        <v>15</v>
      </c>
      <c r="V37" s="195">
        <f t="shared" si="6"/>
        <v>39</v>
      </c>
    </row>
    <row r="38" spans="1:22" ht="18" customHeight="1">
      <c r="A38" s="276" t="s">
        <v>48</v>
      </c>
      <c r="B38" s="195">
        <v>17354</v>
      </c>
      <c r="C38" s="195">
        <v>3283</v>
      </c>
      <c r="D38" s="195">
        <f t="shared" si="0"/>
        <v>20637</v>
      </c>
      <c r="E38" s="195">
        <v>1675</v>
      </c>
      <c r="F38" s="195">
        <v>341</v>
      </c>
      <c r="G38" s="195">
        <f t="shared" si="1"/>
        <v>2016</v>
      </c>
      <c r="H38" s="195">
        <v>336</v>
      </c>
      <c r="I38" s="195">
        <v>76</v>
      </c>
      <c r="J38" s="195">
        <f t="shared" si="2"/>
        <v>412</v>
      </c>
      <c r="K38" s="195">
        <v>344</v>
      </c>
      <c r="L38" s="195">
        <v>50</v>
      </c>
      <c r="M38" s="195">
        <f t="shared" si="3"/>
        <v>394</v>
      </c>
      <c r="N38" s="195">
        <v>106</v>
      </c>
      <c r="O38" s="195">
        <v>5</v>
      </c>
      <c r="P38" s="195">
        <f t="shared" si="4"/>
        <v>111</v>
      </c>
      <c r="Q38" s="195">
        <v>387</v>
      </c>
      <c r="R38" s="195">
        <v>42</v>
      </c>
      <c r="S38" s="195">
        <f t="shared" si="5"/>
        <v>429</v>
      </c>
      <c r="T38" s="195">
        <v>104</v>
      </c>
      <c r="U38" s="195">
        <v>20</v>
      </c>
      <c r="V38" s="195">
        <f t="shared" si="6"/>
        <v>124</v>
      </c>
    </row>
    <row r="39" spans="1:22" s="278" customFormat="1" ht="18" customHeight="1">
      <c r="A39" s="277" t="s">
        <v>49</v>
      </c>
      <c r="B39" s="196">
        <f>SUM(B4:B38)</f>
        <v>462853</v>
      </c>
      <c r="C39" s="196">
        <f>SUM(C4:C38)</f>
        <v>153167</v>
      </c>
      <c r="D39" s="196">
        <f t="shared" ref="D39:V39" si="7">SUM(D4:D38)</f>
        <v>616020</v>
      </c>
      <c r="E39" s="196">
        <f t="shared" si="7"/>
        <v>54124</v>
      </c>
      <c r="F39" s="196">
        <f t="shared" si="7"/>
        <v>20517</v>
      </c>
      <c r="G39" s="196">
        <f t="shared" si="7"/>
        <v>74641</v>
      </c>
      <c r="H39" s="196">
        <f t="shared" si="7"/>
        <v>16900</v>
      </c>
      <c r="I39" s="196">
        <f t="shared" si="7"/>
        <v>5995</v>
      </c>
      <c r="J39" s="196">
        <f t="shared" si="7"/>
        <v>22895</v>
      </c>
      <c r="K39" s="196">
        <f t="shared" si="7"/>
        <v>109610</v>
      </c>
      <c r="L39" s="196">
        <f t="shared" si="7"/>
        <v>36639</v>
      </c>
      <c r="M39" s="196">
        <f t="shared" si="7"/>
        <v>146249</v>
      </c>
      <c r="N39" s="196">
        <f t="shared" si="7"/>
        <v>3203</v>
      </c>
      <c r="O39" s="196">
        <f t="shared" si="7"/>
        <v>843</v>
      </c>
      <c r="P39" s="196">
        <f t="shared" si="7"/>
        <v>4046</v>
      </c>
      <c r="Q39" s="196">
        <f t="shared" si="7"/>
        <v>11908</v>
      </c>
      <c r="R39" s="196">
        <f t="shared" si="7"/>
        <v>3046</v>
      </c>
      <c r="S39" s="196">
        <f t="shared" si="7"/>
        <v>14954</v>
      </c>
      <c r="T39" s="196">
        <f t="shared" si="7"/>
        <v>9699</v>
      </c>
      <c r="U39" s="196">
        <f t="shared" si="7"/>
        <v>5882</v>
      </c>
      <c r="V39" s="196">
        <f t="shared" si="7"/>
        <v>15581</v>
      </c>
    </row>
  </sheetData>
  <mergeCells count="10">
    <mergeCell ref="B1:M1"/>
    <mergeCell ref="N1:V1"/>
    <mergeCell ref="Q2:S2"/>
    <mergeCell ref="T2:V2"/>
    <mergeCell ref="A2:A3"/>
    <mergeCell ref="B2:D2"/>
    <mergeCell ref="E2:G2"/>
    <mergeCell ref="H2:J2"/>
    <mergeCell ref="K2:M2"/>
    <mergeCell ref="N2:P2"/>
  </mergeCells>
  <pageMargins left="0.65" right="0.2" top="0.75" bottom="0.75" header="0.3" footer="0.3"/>
  <pageSetup paperSize="9" scale="85" firstPageNumber="64" orientation="portrait" useFirstPageNumber="1" horizontalDpi="200" verticalDpi="0" r:id="rId1"/>
  <headerFooter>
    <oddFooter>&amp;L&amp;"Arial,Italic"&amp;9AISHE 2010-11&amp;RT-&amp;P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42"/>
  <sheetViews>
    <sheetView view="pageBreakPreview" topLeftCell="A22" zoomScaleSheetLayoutView="100" workbookViewId="0">
      <selection activeCell="G32" sqref="G32"/>
    </sheetView>
  </sheetViews>
  <sheetFormatPr defaultRowHeight="14.25"/>
  <cols>
    <col min="1" max="1" width="26.5703125" style="27" customWidth="1"/>
    <col min="2" max="2" width="13.42578125" style="27" customWidth="1"/>
    <col min="3" max="4" width="11.28515625" style="27" customWidth="1"/>
    <col min="5" max="6" width="13.42578125" style="27" customWidth="1"/>
    <col min="7" max="9" width="11.85546875" style="27" customWidth="1"/>
    <col min="10" max="10" width="14.42578125" style="27" customWidth="1"/>
    <col min="11" max="11" width="11.85546875" style="27" customWidth="1"/>
    <col min="12" max="16384" width="9.140625" style="27"/>
  </cols>
  <sheetData>
    <row r="1" spans="1:13" s="102" customFormat="1" ht="27" customHeight="1">
      <c r="A1" s="100" t="s">
        <v>53</v>
      </c>
      <c r="B1" s="101" t="s">
        <v>108</v>
      </c>
      <c r="G1" s="101" t="s">
        <v>96</v>
      </c>
    </row>
    <row r="2" spans="1:13" s="53" customFormat="1" ht="36" customHeight="1">
      <c r="A2" s="65" t="s">
        <v>2</v>
      </c>
      <c r="B2" s="52" t="s">
        <v>90</v>
      </c>
      <c r="C2" s="52" t="s">
        <v>91</v>
      </c>
      <c r="D2" s="52" t="s">
        <v>92</v>
      </c>
      <c r="E2" s="52" t="s">
        <v>93</v>
      </c>
      <c r="F2" s="52" t="s">
        <v>12</v>
      </c>
      <c r="G2" s="52" t="s">
        <v>90</v>
      </c>
      <c r="H2" s="52" t="s">
        <v>91</v>
      </c>
      <c r="I2" s="52" t="s">
        <v>92</v>
      </c>
      <c r="J2" s="52" t="s">
        <v>93</v>
      </c>
      <c r="K2" s="52" t="s">
        <v>12</v>
      </c>
    </row>
    <row r="3" spans="1:13" s="28" customFormat="1" ht="18" customHeight="1">
      <c r="A3" s="54" t="s">
        <v>55</v>
      </c>
      <c r="B3" s="55">
        <v>0</v>
      </c>
      <c r="C3" s="55">
        <v>0</v>
      </c>
      <c r="D3" s="55">
        <f>B3+C3</f>
        <v>0</v>
      </c>
      <c r="E3" s="55">
        <v>5</v>
      </c>
      <c r="F3" s="36">
        <f>D3+E3</f>
        <v>5</v>
      </c>
      <c r="G3" s="55">
        <v>0</v>
      </c>
      <c r="H3" s="55">
        <v>0</v>
      </c>
      <c r="I3" s="55">
        <f>G3+H3</f>
        <v>0</v>
      </c>
      <c r="J3" s="55">
        <v>2458</v>
      </c>
      <c r="K3" s="36">
        <f>I3+J3</f>
        <v>2458</v>
      </c>
      <c r="M3" s="66">
        <f>B3/F3%</f>
        <v>0</v>
      </c>
    </row>
    <row r="4" spans="1:13" s="28" customFormat="1" ht="18" customHeight="1">
      <c r="A4" s="36" t="s">
        <v>15</v>
      </c>
      <c r="B4" s="55">
        <v>2916</v>
      </c>
      <c r="C4" s="55">
        <v>261</v>
      </c>
      <c r="D4" s="55">
        <f t="shared" ref="D4:D36" si="0">B4+C4</f>
        <v>3177</v>
      </c>
      <c r="E4" s="55">
        <v>434</v>
      </c>
      <c r="F4" s="36">
        <f t="shared" ref="F4:F36" si="1">D4+E4</f>
        <v>3611</v>
      </c>
      <c r="G4" s="55">
        <v>1348119</v>
      </c>
      <c r="H4" s="55">
        <v>186649</v>
      </c>
      <c r="I4" s="55">
        <f t="shared" ref="I4:I36" si="2">G4+H4</f>
        <v>1534768</v>
      </c>
      <c r="J4" s="55">
        <v>245824</v>
      </c>
      <c r="K4" s="36">
        <f t="shared" ref="K4:K36" si="3">I4+J4</f>
        <v>1780592</v>
      </c>
      <c r="M4" s="66">
        <f t="shared" ref="M4:M37" si="4">B4/F4%</f>
        <v>80.753253946275265</v>
      </c>
    </row>
    <row r="5" spans="1:13" s="28" customFormat="1" ht="18" customHeight="1">
      <c r="A5" s="54" t="s">
        <v>16</v>
      </c>
      <c r="B5" s="55">
        <v>3</v>
      </c>
      <c r="C5" s="55">
        <v>0</v>
      </c>
      <c r="D5" s="55">
        <f t="shared" si="0"/>
        <v>3</v>
      </c>
      <c r="E5" s="55">
        <v>6</v>
      </c>
      <c r="F5" s="36">
        <f t="shared" si="1"/>
        <v>9</v>
      </c>
      <c r="G5" s="55">
        <v>1722</v>
      </c>
      <c r="H5" s="55">
        <v>0</v>
      </c>
      <c r="I5" s="55">
        <f t="shared" si="2"/>
        <v>1722</v>
      </c>
      <c r="J5" s="55">
        <v>15762</v>
      </c>
      <c r="K5" s="36">
        <f t="shared" si="3"/>
        <v>17484</v>
      </c>
      <c r="M5" s="66">
        <f t="shared" si="4"/>
        <v>33.333333333333336</v>
      </c>
    </row>
    <row r="6" spans="1:13" s="28" customFormat="1" ht="18" customHeight="1">
      <c r="A6" s="36" t="s">
        <v>17</v>
      </c>
      <c r="B6" s="55">
        <v>21</v>
      </c>
      <c r="C6" s="55">
        <v>9</v>
      </c>
      <c r="D6" s="55">
        <f t="shared" si="0"/>
        <v>30</v>
      </c>
      <c r="E6" s="55">
        <v>142</v>
      </c>
      <c r="F6" s="36">
        <f t="shared" si="1"/>
        <v>172</v>
      </c>
      <c r="G6" s="55">
        <v>5011</v>
      </c>
      <c r="H6" s="55">
        <v>3590</v>
      </c>
      <c r="I6" s="55">
        <f t="shared" si="2"/>
        <v>8601</v>
      </c>
      <c r="J6" s="55">
        <v>164997</v>
      </c>
      <c r="K6" s="36">
        <f t="shared" si="3"/>
        <v>173598</v>
      </c>
      <c r="M6" s="66">
        <f t="shared" si="4"/>
        <v>12.209302325581396</v>
      </c>
    </row>
    <row r="7" spans="1:13" s="28" customFormat="1" ht="18" customHeight="1">
      <c r="A7" s="36" t="s">
        <v>18</v>
      </c>
      <c r="B7" s="55">
        <v>27</v>
      </c>
      <c r="C7" s="55">
        <v>38</v>
      </c>
      <c r="D7" s="55">
        <f t="shared" si="0"/>
        <v>65</v>
      </c>
      <c r="E7" s="55">
        <v>459</v>
      </c>
      <c r="F7" s="36">
        <f t="shared" si="1"/>
        <v>524</v>
      </c>
      <c r="G7" s="55">
        <v>30625</v>
      </c>
      <c r="H7" s="55">
        <v>111021</v>
      </c>
      <c r="I7" s="55">
        <f t="shared" si="2"/>
        <v>141646</v>
      </c>
      <c r="J7" s="55">
        <v>798597</v>
      </c>
      <c r="K7" s="36">
        <f t="shared" si="3"/>
        <v>940243</v>
      </c>
      <c r="M7" s="66">
        <f t="shared" si="4"/>
        <v>5.1526717557251906</v>
      </c>
    </row>
    <row r="8" spans="1:13" s="28" customFormat="1" ht="18" customHeight="1">
      <c r="A8" s="36" t="s">
        <v>19</v>
      </c>
      <c r="B8" s="55">
        <v>1</v>
      </c>
      <c r="C8" s="55">
        <v>3</v>
      </c>
      <c r="D8" s="55">
        <f t="shared" si="0"/>
        <v>4</v>
      </c>
      <c r="E8" s="55">
        <v>9</v>
      </c>
      <c r="F8" s="36">
        <f t="shared" si="1"/>
        <v>13</v>
      </c>
      <c r="G8" s="55">
        <v>18</v>
      </c>
      <c r="H8" s="55">
        <v>2468</v>
      </c>
      <c r="I8" s="55">
        <f t="shared" si="2"/>
        <v>2486</v>
      </c>
      <c r="J8" s="55">
        <v>7985</v>
      </c>
      <c r="K8" s="36">
        <f t="shared" si="3"/>
        <v>10471</v>
      </c>
      <c r="M8" s="66">
        <f t="shared" si="4"/>
        <v>7.6923076923076916</v>
      </c>
    </row>
    <row r="9" spans="1:13" s="28" customFormat="1" ht="18" customHeight="1">
      <c r="A9" s="36" t="s">
        <v>56</v>
      </c>
      <c r="B9" s="55">
        <v>161</v>
      </c>
      <c r="C9" s="55">
        <v>47</v>
      </c>
      <c r="D9" s="55">
        <f t="shared" si="0"/>
        <v>208</v>
      </c>
      <c r="E9" s="55">
        <v>200</v>
      </c>
      <c r="F9" s="36">
        <f t="shared" si="1"/>
        <v>408</v>
      </c>
      <c r="G9" s="55">
        <v>78702</v>
      </c>
      <c r="H9" s="55">
        <v>35478</v>
      </c>
      <c r="I9" s="55">
        <f t="shared" si="2"/>
        <v>114180</v>
      </c>
      <c r="J9" s="55">
        <v>149298</v>
      </c>
      <c r="K9" s="36">
        <f t="shared" si="3"/>
        <v>263478</v>
      </c>
      <c r="M9" s="66">
        <f t="shared" si="4"/>
        <v>39.46078431372549</v>
      </c>
    </row>
    <row r="10" spans="1:13" s="28" customFormat="1" ht="18" customHeight="1">
      <c r="A10" s="54" t="s">
        <v>21</v>
      </c>
      <c r="B10" s="55">
        <v>1</v>
      </c>
      <c r="C10" s="55">
        <v>0</v>
      </c>
      <c r="D10" s="55">
        <f t="shared" si="0"/>
        <v>1</v>
      </c>
      <c r="E10" s="55">
        <v>0</v>
      </c>
      <c r="F10" s="36">
        <f t="shared" si="1"/>
        <v>1</v>
      </c>
      <c r="G10" s="55">
        <v>223</v>
      </c>
      <c r="H10" s="55">
        <v>0</v>
      </c>
      <c r="I10" s="55">
        <f t="shared" si="2"/>
        <v>223</v>
      </c>
      <c r="J10" s="55">
        <v>0</v>
      </c>
      <c r="K10" s="36">
        <f t="shared" si="3"/>
        <v>223</v>
      </c>
      <c r="M10" s="66">
        <f t="shared" si="4"/>
        <v>100</v>
      </c>
    </row>
    <row r="11" spans="1:13" s="28" customFormat="1" ht="18" customHeight="1">
      <c r="A11" s="36" t="s">
        <v>22</v>
      </c>
      <c r="B11" s="55">
        <v>1</v>
      </c>
      <c r="C11" s="55">
        <v>1</v>
      </c>
      <c r="D11" s="55">
        <f t="shared" si="0"/>
        <v>2</v>
      </c>
      <c r="E11" s="55">
        <v>1</v>
      </c>
      <c r="F11" s="36">
        <f t="shared" si="1"/>
        <v>3</v>
      </c>
      <c r="G11" s="55">
        <v>172</v>
      </c>
      <c r="H11" s="55">
        <v>59</v>
      </c>
      <c r="I11" s="55">
        <f t="shared" si="2"/>
        <v>231</v>
      </c>
      <c r="J11" s="55">
        <v>581</v>
      </c>
      <c r="K11" s="36">
        <f t="shared" si="3"/>
        <v>812</v>
      </c>
      <c r="M11" s="66">
        <f t="shared" si="4"/>
        <v>33.333333333333336</v>
      </c>
    </row>
    <row r="12" spans="1:13" s="28" customFormat="1" ht="18" customHeight="1">
      <c r="A12" s="36" t="s">
        <v>23</v>
      </c>
      <c r="B12" s="55">
        <v>59</v>
      </c>
      <c r="C12" s="55">
        <v>11</v>
      </c>
      <c r="D12" s="55">
        <f t="shared" si="0"/>
        <v>70</v>
      </c>
      <c r="E12" s="55">
        <v>69</v>
      </c>
      <c r="F12" s="36">
        <f t="shared" si="1"/>
        <v>139</v>
      </c>
      <c r="G12" s="55">
        <v>33406</v>
      </c>
      <c r="H12" s="55">
        <v>16576</v>
      </c>
      <c r="I12" s="55">
        <f t="shared" si="2"/>
        <v>49982</v>
      </c>
      <c r="J12" s="55">
        <v>100341</v>
      </c>
      <c r="K12" s="36">
        <f t="shared" si="3"/>
        <v>150323</v>
      </c>
      <c r="M12" s="66">
        <f t="shared" si="4"/>
        <v>42.446043165467628</v>
      </c>
    </row>
    <row r="13" spans="1:13" s="28" customFormat="1" ht="18" customHeight="1">
      <c r="A13" s="36" t="s">
        <v>24</v>
      </c>
      <c r="B13" s="55">
        <v>5</v>
      </c>
      <c r="C13" s="55">
        <v>14</v>
      </c>
      <c r="D13" s="55">
        <f t="shared" si="0"/>
        <v>19</v>
      </c>
      <c r="E13" s="55">
        <v>14</v>
      </c>
      <c r="F13" s="36">
        <f t="shared" si="1"/>
        <v>33</v>
      </c>
      <c r="G13" s="55">
        <v>1851</v>
      </c>
      <c r="H13" s="55">
        <v>12391</v>
      </c>
      <c r="I13" s="55">
        <f t="shared" si="2"/>
        <v>14242</v>
      </c>
      <c r="J13" s="55">
        <v>9016</v>
      </c>
      <c r="K13" s="36">
        <f t="shared" si="3"/>
        <v>23258</v>
      </c>
      <c r="M13" s="66">
        <f t="shared" si="4"/>
        <v>15.15151515151515</v>
      </c>
    </row>
    <row r="14" spans="1:13" s="28" customFormat="1" ht="18" customHeight="1">
      <c r="A14" s="36" t="s">
        <v>25</v>
      </c>
      <c r="B14" s="55">
        <v>623</v>
      </c>
      <c r="C14" s="55">
        <v>372</v>
      </c>
      <c r="D14" s="55">
        <f t="shared" si="0"/>
        <v>995</v>
      </c>
      <c r="E14" s="55">
        <v>562</v>
      </c>
      <c r="F14" s="36">
        <f t="shared" si="1"/>
        <v>1557</v>
      </c>
      <c r="G14" s="55">
        <v>236280</v>
      </c>
      <c r="H14" s="55">
        <v>288224</v>
      </c>
      <c r="I14" s="55">
        <f t="shared" si="2"/>
        <v>524504</v>
      </c>
      <c r="J14" s="55">
        <v>446937</v>
      </c>
      <c r="K14" s="36">
        <f t="shared" si="3"/>
        <v>971441</v>
      </c>
      <c r="M14" s="66">
        <f t="shared" si="4"/>
        <v>40.012845215157355</v>
      </c>
    </row>
    <row r="15" spans="1:13" s="28" customFormat="1" ht="18" customHeight="1">
      <c r="A15" s="36" t="s">
        <v>26</v>
      </c>
      <c r="B15" s="55">
        <v>160</v>
      </c>
      <c r="C15" s="55">
        <v>45</v>
      </c>
      <c r="D15" s="55">
        <f t="shared" si="0"/>
        <v>205</v>
      </c>
      <c r="E15" s="55">
        <v>61</v>
      </c>
      <c r="F15" s="36">
        <f t="shared" si="1"/>
        <v>266</v>
      </c>
      <c r="G15" s="55">
        <v>62144</v>
      </c>
      <c r="H15" s="55">
        <v>83273</v>
      </c>
      <c r="I15" s="55">
        <f t="shared" si="2"/>
        <v>145417</v>
      </c>
      <c r="J15" s="55">
        <v>58417</v>
      </c>
      <c r="K15" s="36">
        <f t="shared" si="3"/>
        <v>203834</v>
      </c>
      <c r="M15" s="66">
        <f t="shared" si="4"/>
        <v>60.150375939849624</v>
      </c>
    </row>
    <row r="16" spans="1:13" s="28" customFormat="1" ht="18" customHeight="1">
      <c r="A16" s="36" t="s">
        <v>27</v>
      </c>
      <c r="B16" s="55">
        <v>107</v>
      </c>
      <c r="C16" s="55">
        <v>17</v>
      </c>
      <c r="D16" s="55">
        <f t="shared" si="0"/>
        <v>124</v>
      </c>
      <c r="E16" s="55">
        <v>110</v>
      </c>
      <c r="F16" s="36">
        <f t="shared" si="1"/>
        <v>234</v>
      </c>
      <c r="G16" s="55">
        <v>20103</v>
      </c>
      <c r="H16" s="55">
        <v>7483</v>
      </c>
      <c r="I16" s="55">
        <f t="shared" si="2"/>
        <v>27586</v>
      </c>
      <c r="J16" s="55">
        <v>97600</v>
      </c>
      <c r="K16" s="36">
        <f t="shared" si="3"/>
        <v>125186</v>
      </c>
      <c r="M16" s="66">
        <f t="shared" si="4"/>
        <v>45.726495726495727</v>
      </c>
    </row>
    <row r="17" spans="1:13" s="28" customFormat="1" ht="18" customHeight="1">
      <c r="A17" s="54" t="s">
        <v>57</v>
      </c>
      <c r="B17" s="55">
        <v>44</v>
      </c>
      <c r="C17" s="55">
        <v>4</v>
      </c>
      <c r="D17" s="55">
        <f t="shared" si="0"/>
        <v>48</v>
      </c>
      <c r="E17" s="55">
        <v>70</v>
      </c>
      <c r="F17" s="36">
        <f t="shared" si="1"/>
        <v>118</v>
      </c>
      <c r="G17" s="55">
        <v>20897</v>
      </c>
      <c r="H17" s="55">
        <v>1306</v>
      </c>
      <c r="I17" s="55">
        <f t="shared" si="2"/>
        <v>22203</v>
      </c>
      <c r="J17" s="55">
        <v>142073</v>
      </c>
      <c r="K17" s="36">
        <f t="shared" si="3"/>
        <v>164276</v>
      </c>
      <c r="M17" s="66">
        <f t="shared" si="4"/>
        <v>37.288135593220339</v>
      </c>
    </row>
    <row r="18" spans="1:13" s="28" customFormat="1" ht="18" customHeight="1">
      <c r="A18" s="36" t="s">
        <v>29</v>
      </c>
      <c r="B18" s="55">
        <v>5</v>
      </c>
      <c r="C18" s="55">
        <v>6</v>
      </c>
      <c r="D18" s="55">
        <f t="shared" si="0"/>
        <v>11</v>
      </c>
      <c r="E18" s="55">
        <v>26</v>
      </c>
      <c r="F18" s="36">
        <f t="shared" si="1"/>
        <v>37</v>
      </c>
      <c r="G18" s="55">
        <v>3585</v>
      </c>
      <c r="H18" s="55">
        <v>12643</v>
      </c>
      <c r="I18" s="55">
        <f t="shared" si="2"/>
        <v>16228</v>
      </c>
      <c r="J18" s="55">
        <v>71698</v>
      </c>
      <c r="K18" s="36">
        <f t="shared" si="3"/>
        <v>87926</v>
      </c>
      <c r="M18" s="66">
        <f t="shared" si="4"/>
        <v>13.513513513513514</v>
      </c>
    </row>
    <row r="19" spans="1:13" s="28" customFormat="1" ht="18" customHeight="1">
      <c r="A19" s="36" t="s">
        <v>30</v>
      </c>
      <c r="B19" s="55">
        <v>1886</v>
      </c>
      <c r="C19" s="55">
        <v>384</v>
      </c>
      <c r="D19" s="55">
        <f t="shared" si="0"/>
        <v>2270</v>
      </c>
      <c r="E19" s="55">
        <v>574</v>
      </c>
      <c r="F19" s="36">
        <f t="shared" si="1"/>
        <v>2844</v>
      </c>
      <c r="G19" s="55">
        <v>546886</v>
      </c>
      <c r="H19" s="55">
        <v>295778</v>
      </c>
      <c r="I19" s="55">
        <f t="shared" si="2"/>
        <v>842664</v>
      </c>
      <c r="J19" s="55">
        <v>335489</v>
      </c>
      <c r="K19" s="36">
        <f t="shared" si="3"/>
        <v>1178153</v>
      </c>
      <c r="M19" s="66">
        <f t="shared" si="4"/>
        <v>66.31504922644163</v>
      </c>
    </row>
    <row r="20" spans="1:13" s="28" customFormat="1" ht="18" customHeight="1">
      <c r="A20" s="36" t="s">
        <v>31</v>
      </c>
      <c r="B20" s="55">
        <v>298</v>
      </c>
      <c r="C20" s="55">
        <v>133</v>
      </c>
      <c r="D20" s="55">
        <f t="shared" si="0"/>
        <v>431</v>
      </c>
      <c r="E20" s="55">
        <v>125</v>
      </c>
      <c r="F20" s="36">
        <f t="shared" si="1"/>
        <v>556</v>
      </c>
      <c r="G20" s="55">
        <v>115737</v>
      </c>
      <c r="H20" s="55">
        <v>134459</v>
      </c>
      <c r="I20" s="55">
        <f t="shared" si="2"/>
        <v>250196</v>
      </c>
      <c r="J20" s="55">
        <v>59638</v>
      </c>
      <c r="K20" s="36">
        <f t="shared" si="3"/>
        <v>309834</v>
      </c>
      <c r="M20" s="66">
        <f t="shared" si="4"/>
        <v>53.597122302158276</v>
      </c>
    </row>
    <row r="21" spans="1:13" s="28" customFormat="1" ht="18" customHeight="1">
      <c r="A21" s="36" t="s">
        <v>33</v>
      </c>
      <c r="B21" s="55">
        <v>234</v>
      </c>
      <c r="C21" s="55">
        <v>31</v>
      </c>
      <c r="D21" s="55">
        <f t="shared" si="0"/>
        <v>265</v>
      </c>
      <c r="E21" s="55">
        <v>131</v>
      </c>
      <c r="F21" s="36">
        <f t="shared" si="1"/>
        <v>396</v>
      </c>
      <c r="G21" s="55">
        <v>61264</v>
      </c>
      <c r="H21" s="55">
        <v>19798</v>
      </c>
      <c r="I21" s="55">
        <f t="shared" si="2"/>
        <v>81062</v>
      </c>
      <c r="J21" s="55">
        <v>160956</v>
      </c>
      <c r="K21" s="36">
        <f t="shared" si="3"/>
        <v>242018</v>
      </c>
      <c r="M21" s="66">
        <f t="shared" si="4"/>
        <v>59.090909090909093</v>
      </c>
    </row>
    <row r="22" spans="1:13" s="28" customFormat="1" ht="18" customHeight="1">
      <c r="A22" s="36" t="s">
        <v>34</v>
      </c>
      <c r="B22" s="55">
        <v>688</v>
      </c>
      <c r="C22" s="55">
        <v>407</v>
      </c>
      <c r="D22" s="55">
        <f t="shared" si="0"/>
        <v>1095</v>
      </c>
      <c r="E22" s="55">
        <v>429</v>
      </c>
      <c r="F22" s="36">
        <f t="shared" si="1"/>
        <v>1524</v>
      </c>
      <c r="G22" s="55">
        <v>278442</v>
      </c>
      <c r="H22" s="55">
        <v>527178</v>
      </c>
      <c r="I22" s="55">
        <f t="shared" si="2"/>
        <v>805620</v>
      </c>
      <c r="J22" s="55">
        <v>346119</v>
      </c>
      <c r="K22" s="36">
        <f t="shared" si="3"/>
        <v>1151739</v>
      </c>
      <c r="M22" s="66">
        <f t="shared" si="4"/>
        <v>45.14435695538058</v>
      </c>
    </row>
    <row r="23" spans="1:13" s="28" customFormat="1" ht="18" customHeight="1">
      <c r="A23" s="36" t="s">
        <v>35</v>
      </c>
      <c r="B23" s="55">
        <v>2</v>
      </c>
      <c r="C23" s="55">
        <v>5</v>
      </c>
      <c r="D23" s="55">
        <f t="shared" si="0"/>
        <v>7</v>
      </c>
      <c r="E23" s="55">
        <v>12</v>
      </c>
      <c r="F23" s="36">
        <f t="shared" si="1"/>
        <v>19</v>
      </c>
      <c r="G23" s="55">
        <v>1956</v>
      </c>
      <c r="H23" s="55">
        <v>6080</v>
      </c>
      <c r="I23" s="55">
        <f t="shared" si="2"/>
        <v>8036</v>
      </c>
      <c r="J23" s="55">
        <v>26079</v>
      </c>
      <c r="K23" s="36">
        <f t="shared" si="3"/>
        <v>34115</v>
      </c>
      <c r="M23" s="66">
        <f t="shared" si="4"/>
        <v>10.526315789473685</v>
      </c>
    </row>
    <row r="24" spans="1:13" s="28" customFormat="1" ht="18" customHeight="1">
      <c r="A24" s="36" t="s">
        <v>36</v>
      </c>
      <c r="B24" s="55">
        <v>6</v>
      </c>
      <c r="C24" s="55">
        <v>11</v>
      </c>
      <c r="D24" s="55">
        <f t="shared" si="0"/>
        <v>17</v>
      </c>
      <c r="E24" s="55">
        <v>7</v>
      </c>
      <c r="F24" s="36">
        <f t="shared" si="1"/>
        <v>24</v>
      </c>
      <c r="G24" s="55">
        <v>3689</v>
      </c>
      <c r="H24" s="55">
        <v>18666</v>
      </c>
      <c r="I24" s="55">
        <f t="shared" si="2"/>
        <v>22355</v>
      </c>
      <c r="J24" s="55">
        <v>4207</v>
      </c>
      <c r="K24" s="36">
        <f t="shared" si="3"/>
        <v>26562</v>
      </c>
      <c r="M24" s="66">
        <f t="shared" si="4"/>
        <v>25</v>
      </c>
    </row>
    <row r="25" spans="1:13" s="28" customFormat="1" ht="18" customHeight="1">
      <c r="A25" s="36" t="s">
        <v>37</v>
      </c>
      <c r="B25" s="55">
        <v>1</v>
      </c>
      <c r="C25" s="55">
        <v>1</v>
      </c>
      <c r="D25" s="55">
        <f t="shared" si="0"/>
        <v>2</v>
      </c>
      <c r="E25" s="55">
        <v>26</v>
      </c>
      <c r="F25" s="36">
        <f t="shared" si="1"/>
        <v>28</v>
      </c>
      <c r="G25" s="55">
        <v>54</v>
      </c>
      <c r="H25" s="55">
        <v>254</v>
      </c>
      <c r="I25" s="55">
        <f t="shared" si="2"/>
        <v>308</v>
      </c>
      <c r="J25" s="55">
        <v>19239</v>
      </c>
      <c r="K25" s="36">
        <f t="shared" si="3"/>
        <v>19547</v>
      </c>
      <c r="M25" s="66">
        <f t="shared" si="4"/>
        <v>3.5714285714285712</v>
      </c>
    </row>
    <row r="26" spans="1:13" s="28" customFormat="1" ht="18" customHeight="1">
      <c r="A26" s="36" t="s">
        <v>38</v>
      </c>
      <c r="B26" s="55">
        <v>13</v>
      </c>
      <c r="C26" s="55">
        <v>19</v>
      </c>
      <c r="D26" s="55">
        <f t="shared" si="0"/>
        <v>32</v>
      </c>
      <c r="E26" s="55">
        <v>20</v>
      </c>
      <c r="F26" s="36">
        <f t="shared" si="1"/>
        <v>52</v>
      </c>
      <c r="G26" s="55">
        <v>10532</v>
      </c>
      <c r="H26" s="55">
        <v>15003</v>
      </c>
      <c r="I26" s="55">
        <f t="shared" si="2"/>
        <v>25535</v>
      </c>
      <c r="J26" s="55">
        <v>14276</v>
      </c>
      <c r="K26" s="36">
        <f t="shared" si="3"/>
        <v>39811</v>
      </c>
      <c r="M26" s="66">
        <f t="shared" si="4"/>
        <v>25</v>
      </c>
    </row>
    <row r="27" spans="1:13" s="28" customFormat="1" ht="18" customHeight="1">
      <c r="A27" s="36" t="s">
        <v>39</v>
      </c>
      <c r="B27" s="55">
        <v>122</v>
      </c>
      <c r="C27" s="55">
        <v>128</v>
      </c>
      <c r="D27" s="55">
        <f t="shared" si="0"/>
        <v>250</v>
      </c>
      <c r="E27" s="55">
        <v>140</v>
      </c>
      <c r="F27" s="36">
        <f t="shared" si="1"/>
        <v>390</v>
      </c>
      <c r="G27" s="55">
        <v>63072</v>
      </c>
      <c r="H27" s="55">
        <v>85537</v>
      </c>
      <c r="I27" s="55">
        <f t="shared" si="2"/>
        <v>148609</v>
      </c>
      <c r="J27" s="55">
        <v>85392</v>
      </c>
      <c r="K27" s="36">
        <f t="shared" si="3"/>
        <v>234001</v>
      </c>
      <c r="M27" s="66">
        <f t="shared" si="4"/>
        <v>31.282051282051281</v>
      </c>
    </row>
    <row r="28" spans="1:13" s="28" customFormat="1" ht="18" customHeight="1">
      <c r="A28" s="36" t="s">
        <v>40</v>
      </c>
      <c r="B28" s="55">
        <v>48</v>
      </c>
      <c r="C28" s="55">
        <v>2</v>
      </c>
      <c r="D28" s="55">
        <f t="shared" si="0"/>
        <v>50</v>
      </c>
      <c r="E28" s="55">
        <v>21</v>
      </c>
      <c r="F28" s="36">
        <f t="shared" si="1"/>
        <v>71</v>
      </c>
      <c r="G28" s="55">
        <v>18674</v>
      </c>
      <c r="H28" s="55">
        <v>1712</v>
      </c>
      <c r="I28" s="55">
        <f t="shared" si="2"/>
        <v>20386</v>
      </c>
      <c r="J28" s="55">
        <v>13881</v>
      </c>
      <c r="K28" s="36">
        <f t="shared" si="3"/>
        <v>34267</v>
      </c>
      <c r="M28" s="66">
        <f t="shared" si="4"/>
        <v>67.605633802816911</v>
      </c>
    </row>
    <row r="29" spans="1:13" s="28" customFormat="1" ht="18" customHeight="1">
      <c r="A29" s="36" t="s">
        <v>41</v>
      </c>
      <c r="B29" s="55">
        <v>169</v>
      </c>
      <c r="C29" s="55">
        <v>16</v>
      </c>
      <c r="D29" s="55">
        <f t="shared" si="0"/>
        <v>185</v>
      </c>
      <c r="E29" s="55">
        <v>47</v>
      </c>
      <c r="F29" s="36">
        <f t="shared" si="1"/>
        <v>232</v>
      </c>
      <c r="G29" s="55">
        <v>83079</v>
      </c>
      <c r="H29" s="55">
        <v>17599</v>
      </c>
      <c r="I29" s="55">
        <f t="shared" si="2"/>
        <v>100678</v>
      </c>
      <c r="J29" s="55">
        <v>67193</v>
      </c>
      <c r="K29" s="36">
        <f t="shared" si="3"/>
        <v>167871</v>
      </c>
      <c r="M29" s="66">
        <f t="shared" si="4"/>
        <v>72.844827586206904</v>
      </c>
    </row>
    <row r="30" spans="1:13" s="28" customFormat="1" ht="18" customHeight="1">
      <c r="A30" s="36" t="s">
        <v>42</v>
      </c>
      <c r="B30" s="55">
        <v>503</v>
      </c>
      <c r="C30" s="55">
        <v>38</v>
      </c>
      <c r="D30" s="55">
        <f t="shared" si="0"/>
        <v>541</v>
      </c>
      <c r="E30" s="55">
        <v>172</v>
      </c>
      <c r="F30" s="36">
        <f t="shared" si="1"/>
        <v>713</v>
      </c>
      <c r="G30" s="55">
        <v>171766</v>
      </c>
      <c r="H30" s="55">
        <v>37032</v>
      </c>
      <c r="I30" s="55">
        <f t="shared" si="2"/>
        <v>208798</v>
      </c>
      <c r="J30" s="55">
        <v>308043</v>
      </c>
      <c r="K30" s="36">
        <f t="shared" si="3"/>
        <v>516841</v>
      </c>
      <c r="M30" s="66">
        <f t="shared" si="4"/>
        <v>70.546984572230016</v>
      </c>
    </row>
    <row r="31" spans="1:13" s="28" customFormat="1" ht="18" customHeight="1">
      <c r="A31" s="36" t="s">
        <v>43</v>
      </c>
      <c r="B31" s="55">
        <v>4</v>
      </c>
      <c r="C31" s="55">
        <v>0</v>
      </c>
      <c r="D31" s="55">
        <f t="shared" si="0"/>
        <v>4</v>
      </c>
      <c r="E31" s="55">
        <v>5</v>
      </c>
      <c r="F31" s="36">
        <f t="shared" si="1"/>
        <v>9</v>
      </c>
      <c r="G31" s="55">
        <v>682</v>
      </c>
      <c r="H31" s="55">
        <v>0</v>
      </c>
      <c r="I31" s="55">
        <f t="shared" si="2"/>
        <v>682</v>
      </c>
      <c r="J31" s="55">
        <v>6643</v>
      </c>
      <c r="K31" s="36">
        <f t="shared" si="3"/>
        <v>7325</v>
      </c>
      <c r="M31" s="66">
        <f t="shared" si="4"/>
        <v>44.444444444444443</v>
      </c>
    </row>
    <row r="32" spans="1:13" s="28" customFormat="1" ht="18" customHeight="1">
      <c r="A32" s="36" t="s">
        <v>44</v>
      </c>
      <c r="B32" s="55">
        <v>912</v>
      </c>
      <c r="C32" s="55">
        <v>58</v>
      </c>
      <c r="D32" s="55">
        <f t="shared" si="0"/>
        <v>970</v>
      </c>
      <c r="E32" s="55">
        <v>60</v>
      </c>
      <c r="F32" s="36">
        <f t="shared" si="1"/>
        <v>1030</v>
      </c>
      <c r="G32" s="55">
        <v>465980</v>
      </c>
      <c r="H32" s="55">
        <v>67877</v>
      </c>
      <c r="I32" s="55">
        <f t="shared" si="2"/>
        <v>533857</v>
      </c>
      <c r="J32" s="55">
        <v>57245</v>
      </c>
      <c r="K32" s="36">
        <f t="shared" si="3"/>
        <v>591102</v>
      </c>
      <c r="M32" s="66">
        <f t="shared" si="4"/>
        <v>88.543689320388339</v>
      </c>
    </row>
    <row r="33" spans="1:13" s="28" customFormat="1" ht="18" customHeight="1">
      <c r="A33" s="36" t="s">
        <v>45</v>
      </c>
      <c r="B33" s="55">
        <v>4</v>
      </c>
      <c r="C33" s="55">
        <v>1</v>
      </c>
      <c r="D33" s="55">
        <f t="shared" si="0"/>
        <v>5</v>
      </c>
      <c r="E33" s="55">
        <v>30</v>
      </c>
      <c r="F33" s="36">
        <f t="shared" si="1"/>
        <v>35</v>
      </c>
      <c r="G33" s="55">
        <v>1131</v>
      </c>
      <c r="H33" s="55">
        <v>497</v>
      </c>
      <c r="I33" s="55">
        <f t="shared" si="2"/>
        <v>1628</v>
      </c>
      <c r="J33" s="55">
        <v>36366</v>
      </c>
      <c r="K33" s="36">
        <f t="shared" si="3"/>
        <v>37994</v>
      </c>
      <c r="M33" s="66">
        <f t="shared" si="4"/>
        <v>11.428571428571429</v>
      </c>
    </row>
    <row r="34" spans="1:13" s="28" customFormat="1" ht="18" customHeight="1">
      <c r="A34" s="36" t="s">
        <v>47</v>
      </c>
      <c r="B34" s="55">
        <v>506</v>
      </c>
      <c r="C34" s="55">
        <v>184</v>
      </c>
      <c r="D34" s="55">
        <f t="shared" si="0"/>
        <v>690</v>
      </c>
      <c r="E34" s="55">
        <v>223</v>
      </c>
      <c r="F34" s="36">
        <f t="shared" si="1"/>
        <v>913</v>
      </c>
      <c r="G34" s="55">
        <v>502837</v>
      </c>
      <c r="H34" s="55">
        <v>494157</v>
      </c>
      <c r="I34" s="55">
        <f t="shared" si="2"/>
        <v>996994</v>
      </c>
      <c r="J34" s="55">
        <v>236652</v>
      </c>
      <c r="K34" s="36">
        <f t="shared" si="3"/>
        <v>1233646</v>
      </c>
      <c r="M34" s="66">
        <f t="shared" si="4"/>
        <v>55.421686746987945</v>
      </c>
    </row>
    <row r="35" spans="1:13" s="28" customFormat="1" ht="18" customHeight="1">
      <c r="A35" s="36" t="s">
        <v>58</v>
      </c>
      <c r="B35" s="55">
        <v>71</v>
      </c>
      <c r="C35" s="55">
        <v>12</v>
      </c>
      <c r="D35" s="55">
        <f t="shared" si="0"/>
        <v>83</v>
      </c>
      <c r="E35" s="55">
        <v>82</v>
      </c>
      <c r="F35" s="36">
        <f t="shared" si="1"/>
        <v>165</v>
      </c>
      <c r="G35" s="55">
        <v>32058</v>
      </c>
      <c r="H35" s="55">
        <v>52516</v>
      </c>
      <c r="I35" s="55">
        <f t="shared" si="2"/>
        <v>84574</v>
      </c>
      <c r="J35" s="55">
        <v>117373</v>
      </c>
      <c r="K35" s="36">
        <f t="shared" si="3"/>
        <v>201947</v>
      </c>
      <c r="M35" s="66">
        <f t="shared" si="4"/>
        <v>43.030303030303031</v>
      </c>
    </row>
    <row r="36" spans="1:13" s="28" customFormat="1" ht="18" customHeight="1">
      <c r="A36" s="36" t="s">
        <v>48</v>
      </c>
      <c r="B36" s="55">
        <v>134</v>
      </c>
      <c r="C36" s="55">
        <v>86</v>
      </c>
      <c r="D36" s="55">
        <f t="shared" si="0"/>
        <v>220</v>
      </c>
      <c r="E36" s="55">
        <v>148</v>
      </c>
      <c r="F36" s="36">
        <f t="shared" si="1"/>
        <v>368</v>
      </c>
      <c r="G36" s="55">
        <v>75757</v>
      </c>
      <c r="H36" s="55">
        <v>211790</v>
      </c>
      <c r="I36" s="55">
        <f t="shared" si="2"/>
        <v>287547</v>
      </c>
      <c r="J36" s="55">
        <v>321593</v>
      </c>
      <c r="K36" s="36">
        <f t="shared" si="3"/>
        <v>609140</v>
      </c>
      <c r="M36" s="66">
        <f t="shared" si="4"/>
        <v>36.413043478260867</v>
      </c>
    </row>
    <row r="37" spans="1:13" s="51" customFormat="1" ht="18" customHeight="1">
      <c r="A37" s="56" t="s">
        <v>49</v>
      </c>
      <c r="B37" s="57">
        <f>SUM(B3:B36)</f>
        <v>9735</v>
      </c>
      <c r="C37" s="57">
        <f t="shared" ref="C37:K37" si="5">SUM(C3:C36)</f>
        <v>2344</v>
      </c>
      <c r="D37" s="57">
        <f t="shared" si="5"/>
        <v>12079</v>
      </c>
      <c r="E37" s="57">
        <f t="shared" si="5"/>
        <v>4420</v>
      </c>
      <c r="F37" s="57">
        <f t="shared" si="5"/>
        <v>16499</v>
      </c>
      <c r="G37" s="57">
        <f t="shared" si="5"/>
        <v>4276454</v>
      </c>
      <c r="H37" s="57">
        <f t="shared" si="5"/>
        <v>2747094</v>
      </c>
      <c r="I37" s="57">
        <f t="shared" si="5"/>
        <v>7023548</v>
      </c>
      <c r="J37" s="57">
        <f t="shared" si="5"/>
        <v>4527968</v>
      </c>
      <c r="K37" s="57">
        <f t="shared" si="5"/>
        <v>11551516</v>
      </c>
      <c r="M37" s="66">
        <f t="shared" si="4"/>
        <v>59.003575974301469</v>
      </c>
    </row>
    <row r="38" spans="1:13" s="59" customFormat="1">
      <c r="A38" s="58"/>
    </row>
    <row r="40" spans="1:13" ht="28.5">
      <c r="B40" s="60" t="str">
        <f>B2</f>
        <v>Private Un-Aided</v>
      </c>
      <c r="C40" s="60" t="str">
        <f>C2</f>
        <v>Private Aided</v>
      </c>
      <c r="D40" s="60" t="str">
        <f>E2</f>
        <v>Government</v>
      </c>
      <c r="E40" s="61"/>
      <c r="F40" s="61"/>
      <c r="G40" s="61"/>
    </row>
    <row r="41" spans="1:13">
      <c r="A41" s="27" t="s">
        <v>94</v>
      </c>
      <c r="B41" s="62">
        <f>B37/$F$37%</f>
        <v>59.003575974301469</v>
      </c>
      <c r="C41" s="62">
        <f>C37/$F$37%</f>
        <v>14.206921631614037</v>
      </c>
      <c r="D41" s="62">
        <f>E37/$F$37%</f>
        <v>26.78950239408449</v>
      </c>
    </row>
    <row r="42" spans="1:13">
      <c r="A42" s="27" t="s">
        <v>95</v>
      </c>
      <c r="B42" s="62">
        <f>G37/$K$37%</f>
        <v>37.020716588195</v>
      </c>
      <c r="C42" s="62">
        <f>H37/$K$37%</f>
        <v>23.781242219635931</v>
      </c>
      <c r="D42" s="62">
        <f>J37/$K$37%</f>
        <v>39.198041192169065</v>
      </c>
    </row>
  </sheetData>
  <conditionalFormatting sqref="M3:M37">
    <cfRule type="top10" dxfId="0" priority="1" rank="5"/>
  </conditionalFormatting>
  <pageMargins left="0.7" right="0.33" top="0.75" bottom="0.75" header="0.3" footer="0.3"/>
  <pageSetup paperSize="9" pageOrder="overThenDown" orientation="portrait" r:id="rId1"/>
  <rowBreaks count="1" manualBreakCount="1">
    <brk id="37" max="10" man="1"/>
  </rowBreaks>
  <colBreaks count="1" manualBreakCount="1">
    <brk id="6" max="58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38"/>
  <sheetViews>
    <sheetView showZeros="0" view="pageBreakPreview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3" sqref="J3"/>
    </sheetView>
  </sheetViews>
  <sheetFormatPr defaultRowHeight="15.75"/>
  <cols>
    <col min="1" max="1" width="22.85546875" style="7" customWidth="1"/>
    <col min="2" max="9" width="8.5703125" style="7" customWidth="1"/>
    <col min="10" max="12" width="16.28515625" style="7" customWidth="1"/>
    <col min="13" max="13" width="6.85546875" style="7" customWidth="1"/>
    <col min="14" max="16384" width="9.140625" style="7"/>
  </cols>
  <sheetData>
    <row r="1" spans="1:12" ht="24" customHeight="1">
      <c r="A1" s="23" t="s">
        <v>53</v>
      </c>
      <c r="B1" s="12" t="s">
        <v>54</v>
      </c>
      <c r="C1" s="10"/>
      <c r="D1" s="10"/>
      <c r="E1" s="10"/>
      <c r="F1" s="10"/>
      <c r="G1" s="10"/>
      <c r="H1" s="10"/>
      <c r="I1" s="10"/>
      <c r="J1" s="14" t="s">
        <v>50</v>
      </c>
      <c r="K1" s="13"/>
      <c r="L1" s="6"/>
    </row>
    <row r="2" spans="1:12" ht="72.75" customHeight="1">
      <c r="A2" s="11" t="s">
        <v>2</v>
      </c>
      <c r="B2" s="15" t="s">
        <v>5</v>
      </c>
      <c r="C2" s="15" t="s">
        <v>6</v>
      </c>
      <c r="D2" s="15" t="s">
        <v>7</v>
      </c>
      <c r="E2" s="15" t="s">
        <v>8</v>
      </c>
      <c r="F2" s="15" t="s">
        <v>9</v>
      </c>
      <c r="G2" s="15" t="s">
        <v>10</v>
      </c>
      <c r="H2" s="15" t="s">
        <v>11</v>
      </c>
      <c r="I2" s="15" t="s">
        <v>12</v>
      </c>
      <c r="J2" s="8" t="s">
        <v>12</v>
      </c>
      <c r="K2" s="8" t="s">
        <v>52</v>
      </c>
      <c r="L2" s="8" t="s">
        <v>51</v>
      </c>
    </row>
    <row r="3" spans="1:12" ht="18.75" customHeight="1">
      <c r="A3" s="9" t="s">
        <v>14</v>
      </c>
      <c r="B3" s="16">
        <f>Paste!C5</f>
        <v>0</v>
      </c>
      <c r="C3" s="16">
        <f>Paste!D5</f>
        <v>0</v>
      </c>
      <c r="D3" s="16">
        <f>Paste!E5</f>
        <v>0</v>
      </c>
      <c r="E3" s="16">
        <f>Paste!F5</f>
        <v>0</v>
      </c>
      <c r="F3" s="16">
        <f>Paste!G5</f>
        <v>0</v>
      </c>
      <c r="G3" s="16">
        <f>Paste!H5</f>
        <v>0</v>
      </c>
      <c r="H3" s="16">
        <f>Paste!I5</f>
        <v>0</v>
      </c>
      <c r="I3" s="17">
        <f>SUM(B3:H3)</f>
        <v>0</v>
      </c>
      <c r="J3" s="18">
        <f>Paste!S5</f>
        <v>5</v>
      </c>
      <c r="K3" s="18">
        <f>Paste!T5</f>
        <v>0</v>
      </c>
      <c r="L3" s="19">
        <f>IF(J3=0,0,K3/J3%)</f>
        <v>0</v>
      </c>
    </row>
    <row r="4" spans="1:12" ht="18.75" customHeight="1">
      <c r="A4" s="9" t="s">
        <v>15</v>
      </c>
      <c r="B4" s="16">
        <f>Paste!C6</f>
        <v>26</v>
      </c>
      <c r="C4" s="16">
        <f>Paste!D6</f>
        <v>2</v>
      </c>
      <c r="D4" s="16">
        <f>Paste!E6</f>
        <v>2</v>
      </c>
      <c r="E4" s="16">
        <f>Paste!F6</f>
        <v>2</v>
      </c>
      <c r="F4" s="16">
        <f>Paste!G6</f>
        <v>6</v>
      </c>
      <c r="G4" s="16">
        <f>Paste!H6</f>
        <v>1</v>
      </c>
      <c r="H4" s="16">
        <f>Paste!I6</f>
        <v>6</v>
      </c>
      <c r="I4" s="17">
        <f>SUM(B4:H4)</f>
        <v>45</v>
      </c>
      <c r="J4" s="18">
        <f>Paste!S6</f>
        <v>3618</v>
      </c>
      <c r="K4" s="18">
        <f>Paste!T6</f>
        <v>332</v>
      </c>
      <c r="L4" s="19">
        <f t="shared" ref="L4:L38" si="0">IF(J4=0,0,K4/J4%)</f>
        <v>9.1763405196241017</v>
      </c>
    </row>
    <row r="5" spans="1:12" ht="18.75" customHeight="1">
      <c r="A5" s="9" t="s">
        <v>16</v>
      </c>
      <c r="B5" s="16">
        <f>Paste!C7</f>
        <v>3</v>
      </c>
      <c r="C5" s="16">
        <f>Paste!D7</f>
        <v>0</v>
      </c>
      <c r="D5" s="16">
        <f>Paste!E7</f>
        <v>0</v>
      </c>
      <c r="E5" s="16">
        <f>Paste!F7</f>
        <v>0</v>
      </c>
      <c r="F5" s="16">
        <f>Paste!G7</f>
        <v>0</v>
      </c>
      <c r="G5" s="16">
        <f>Paste!H7</f>
        <v>0</v>
      </c>
      <c r="H5" s="16">
        <f>Paste!I7</f>
        <v>0</v>
      </c>
      <c r="I5" s="17">
        <f t="shared" ref="I5:I37" si="1">SUM(B5:H5)</f>
        <v>3</v>
      </c>
      <c r="J5" s="18">
        <f>Paste!S7</f>
        <v>9</v>
      </c>
      <c r="K5" s="18">
        <f>Paste!T7</f>
        <v>0</v>
      </c>
      <c r="L5" s="19">
        <f t="shared" si="0"/>
        <v>0</v>
      </c>
    </row>
    <row r="6" spans="1:12" ht="18.75" customHeight="1">
      <c r="A6" s="9" t="s">
        <v>17</v>
      </c>
      <c r="B6" s="16">
        <f>Paste!C8</f>
        <v>6</v>
      </c>
      <c r="C6" s="16">
        <f>Paste!D8</f>
        <v>1</v>
      </c>
      <c r="D6" s="16">
        <f>Paste!E8</f>
        <v>0</v>
      </c>
      <c r="E6" s="16">
        <f>Paste!F8</f>
        <v>0</v>
      </c>
      <c r="F6" s="16">
        <f>Paste!G8</f>
        <v>2</v>
      </c>
      <c r="G6" s="16">
        <f>Paste!H8</f>
        <v>0</v>
      </c>
      <c r="H6" s="16">
        <f>Paste!I8</f>
        <v>0</v>
      </c>
      <c r="I6" s="17">
        <f t="shared" si="1"/>
        <v>9</v>
      </c>
      <c r="J6" s="18">
        <f>Paste!S8</f>
        <v>174</v>
      </c>
      <c r="K6" s="18">
        <f>Paste!T8</f>
        <v>10</v>
      </c>
      <c r="L6" s="20">
        <f t="shared" si="0"/>
        <v>5.7471264367816088</v>
      </c>
    </row>
    <row r="7" spans="1:12" ht="18.75" customHeight="1">
      <c r="A7" s="9" t="s">
        <v>18</v>
      </c>
      <c r="B7" s="16">
        <f>Paste!C9</f>
        <v>12</v>
      </c>
      <c r="C7" s="16">
        <f>Paste!D9</f>
        <v>2</v>
      </c>
      <c r="D7" s="16">
        <f>Paste!E9</f>
        <v>1</v>
      </c>
      <c r="E7" s="16">
        <f>Paste!F9</f>
        <v>1</v>
      </c>
      <c r="F7" s="16">
        <f>Paste!G9</f>
        <v>1</v>
      </c>
      <c r="G7" s="16">
        <f>Paste!H9</f>
        <v>0</v>
      </c>
      <c r="H7" s="16">
        <f>Paste!I9</f>
        <v>3</v>
      </c>
      <c r="I7" s="17">
        <f t="shared" si="1"/>
        <v>20</v>
      </c>
      <c r="J7" s="18">
        <f>Paste!S9</f>
        <v>531</v>
      </c>
      <c r="K7" s="18">
        <f>Paste!T9</f>
        <v>43</v>
      </c>
      <c r="L7" s="20">
        <f t="shared" si="0"/>
        <v>8.0979284369114879</v>
      </c>
    </row>
    <row r="8" spans="1:12" ht="18.75" customHeight="1">
      <c r="A8" s="9" t="s">
        <v>19</v>
      </c>
      <c r="B8" s="16">
        <f>Paste!C10</f>
        <v>1</v>
      </c>
      <c r="C8" s="16">
        <f>Paste!D10</f>
        <v>0</v>
      </c>
      <c r="D8" s="16">
        <f>Paste!E10</f>
        <v>0</v>
      </c>
      <c r="E8" s="16">
        <f>Paste!F10</f>
        <v>0</v>
      </c>
      <c r="F8" s="16">
        <f>Paste!G10</f>
        <v>1</v>
      </c>
      <c r="G8" s="16">
        <f>Paste!H10</f>
        <v>0</v>
      </c>
      <c r="H8" s="16">
        <f>Paste!I10</f>
        <v>0</v>
      </c>
      <c r="I8" s="17">
        <f t="shared" si="1"/>
        <v>2</v>
      </c>
      <c r="J8" s="18">
        <f>Paste!S10</f>
        <v>13</v>
      </c>
      <c r="K8" s="18">
        <f>Paste!T10</f>
        <v>5</v>
      </c>
      <c r="L8" s="20">
        <f t="shared" si="0"/>
        <v>38.46153846153846</v>
      </c>
    </row>
    <row r="9" spans="1:12" ht="18.75" customHeight="1">
      <c r="A9" s="9" t="s">
        <v>20</v>
      </c>
      <c r="B9" s="16">
        <f>Paste!C11</f>
        <v>7</v>
      </c>
      <c r="C9" s="16">
        <f>Paste!D11</f>
        <v>1</v>
      </c>
      <c r="D9" s="16">
        <f>Paste!E11</f>
        <v>1</v>
      </c>
      <c r="E9" s="16">
        <f>Paste!F11</f>
        <v>1</v>
      </c>
      <c r="F9" s="16">
        <f>Paste!G11</f>
        <v>2</v>
      </c>
      <c r="G9" s="16">
        <f>Paste!H11</f>
        <v>0</v>
      </c>
      <c r="H9" s="16">
        <f>Paste!I11</f>
        <v>3</v>
      </c>
      <c r="I9" s="17">
        <f t="shared" si="1"/>
        <v>15</v>
      </c>
      <c r="J9" s="18">
        <f>Paste!S11</f>
        <v>430</v>
      </c>
      <c r="K9" s="18">
        <f>Paste!T11</f>
        <v>34</v>
      </c>
      <c r="L9" s="20">
        <f t="shared" si="0"/>
        <v>7.9069767441860472</v>
      </c>
    </row>
    <row r="10" spans="1:12" ht="18.75" customHeight="1">
      <c r="A10" s="9" t="s">
        <v>21</v>
      </c>
      <c r="B10" s="16">
        <f>Paste!C12</f>
        <v>0</v>
      </c>
      <c r="C10" s="16">
        <f>Paste!D12</f>
        <v>0</v>
      </c>
      <c r="D10" s="16">
        <f>Paste!E12</f>
        <v>0</v>
      </c>
      <c r="E10" s="16">
        <f>Paste!F12</f>
        <v>0</v>
      </c>
      <c r="F10" s="16">
        <f>Paste!G12</f>
        <v>0</v>
      </c>
      <c r="G10" s="16">
        <f>Paste!H12</f>
        <v>0</v>
      </c>
      <c r="H10" s="16">
        <f>Paste!I12</f>
        <v>0</v>
      </c>
      <c r="I10" s="17">
        <f t="shared" si="1"/>
        <v>0</v>
      </c>
      <c r="J10" s="18">
        <f>Paste!S12</f>
        <v>2</v>
      </c>
      <c r="K10" s="18">
        <f>Paste!T12</f>
        <v>0</v>
      </c>
      <c r="L10" s="20">
        <f t="shared" si="0"/>
        <v>0</v>
      </c>
    </row>
    <row r="11" spans="1:12" ht="18.75" customHeight="1">
      <c r="A11" s="9" t="s">
        <v>22</v>
      </c>
      <c r="B11" s="16">
        <f>Paste!C13</f>
        <v>0</v>
      </c>
      <c r="C11" s="16">
        <f>Paste!D13</f>
        <v>0</v>
      </c>
      <c r="D11" s="16">
        <f>Paste!E13</f>
        <v>0</v>
      </c>
      <c r="E11" s="16">
        <f>Paste!F13</f>
        <v>0</v>
      </c>
      <c r="F11" s="16">
        <f>Paste!G13</f>
        <v>0</v>
      </c>
      <c r="G11" s="16">
        <f>Paste!H13</f>
        <v>0</v>
      </c>
      <c r="H11" s="16">
        <f>Paste!I13</f>
        <v>0</v>
      </c>
      <c r="I11" s="17">
        <f t="shared" si="1"/>
        <v>0</v>
      </c>
      <c r="J11" s="18">
        <f>Paste!S13</f>
        <v>3</v>
      </c>
      <c r="K11" s="18">
        <f>Paste!T13</f>
        <v>0</v>
      </c>
      <c r="L11" s="20">
        <f t="shared" si="0"/>
        <v>0</v>
      </c>
    </row>
    <row r="12" spans="1:12" ht="18.75" customHeight="1">
      <c r="A12" s="9" t="s">
        <v>23</v>
      </c>
      <c r="B12" s="16">
        <f>Paste!C14</f>
        <v>9</v>
      </c>
      <c r="C12" s="16">
        <f>Paste!D14</f>
        <v>1</v>
      </c>
      <c r="D12" s="16">
        <f>Paste!E14</f>
        <v>1</v>
      </c>
      <c r="E12" s="16">
        <f>Paste!F14</f>
        <v>2</v>
      </c>
      <c r="F12" s="16">
        <f>Paste!G14</f>
        <v>3</v>
      </c>
      <c r="G12" s="16">
        <f>Paste!H14</f>
        <v>0</v>
      </c>
      <c r="H12" s="16">
        <f>Paste!I14</f>
        <v>5</v>
      </c>
      <c r="I12" s="17">
        <f t="shared" si="1"/>
        <v>21</v>
      </c>
      <c r="J12" s="18">
        <f>Paste!S14</f>
        <v>142</v>
      </c>
      <c r="K12" s="18">
        <f>Paste!T14</f>
        <v>22</v>
      </c>
      <c r="L12" s="20">
        <f t="shared" si="0"/>
        <v>15.492957746478874</v>
      </c>
    </row>
    <row r="13" spans="1:12" ht="18.75" customHeight="1">
      <c r="A13" s="9" t="s">
        <v>24</v>
      </c>
      <c r="B13" s="16">
        <f>Paste!C15</f>
        <v>1</v>
      </c>
      <c r="C13" s="16">
        <f>Paste!D15</f>
        <v>0</v>
      </c>
      <c r="D13" s="16">
        <f>Paste!E15</f>
        <v>0</v>
      </c>
      <c r="E13" s="16">
        <f>Paste!F15</f>
        <v>0</v>
      </c>
      <c r="F13" s="16">
        <f>Paste!G15</f>
        <v>1</v>
      </c>
      <c r="G13" s="16">
        <f>Paste!H15</f>
        <v>0</v>
      </c>
      <c r="H13" s="16">
        <f>Paste!I15</f>
        <v>0</v>
      </c>
      <c r="I13" s="17">
        <f t="shared" si="1"/>
        <v>2</v>
      </c>
      <c r="J13" s="18">
        <f>Paste!S15</f>
        <v>33</v>
      </c>
      <c r="K13" s="18">
        <f>Paste!T15</f>
        <v>1</v>
      </c>
      <c r="L13" s="20">
        <f t="shared" si="0"/>
        <v>3.0303030303030303</v>
      </c>
    </row>
    <row r="14" spans="1:12" ht="18.75" customHeight="1">
      <c r="A14" s="9" t="s">
        <v>25</v>
      </c>
      <c r="B14" s="16">
        <f>Paste!C16</f>
        <v>22</v>
      </c>
      <c r="C14" s="16">
        <f>Paste!D16</f>
        <v>3</v>
      </c>
      <c r="D14" s="16">
        <f>Paste!E16</f>
        <v>1</v>
      </c>
      <c r="E14" s="16">
        <f>Paste!F16</f>
        <v>1</v>
      </c>
      <c r="F14" s="16">
        <f>Paste!G16</f>
        <v>3</v>
      </c>
      <c r="G14" s="16">
        <f>Paste!H16</f>
        <v>0</v>
      </c>
      <c r="H14" s="16">
        <f>Paste!I16</f>
        <v>6</v>
      </c>
      <c r="I14" s="17">
        <f t="shared" si="1"/>
        <v>36</v>
      </c>
      <c r="J14" s="18">
        <f>Paste!S16</f>
        <v>1623</v>
      </c>
      <c r="K14" s="18">
        <f>Paste!T16</f>
        <v>138</v>
      </c>
      <c r="L14" s="20">
        <f t="shared" si="0"/>
        <v>8.502772643253234</v>
      </c>
    </row>
    <row r="15" spans="1:12" ht="18.75" customHeight="1">
      <c r="A15" s="9" t="s">
        <v>26</v>
      </c>
      <c r="B15" s="16">
        <f>Paste!C17</f>
        <v>11</v>
      </c>
      <c r="C15" s="16">
        <f>Paste!D17</f>
        <v>2</v>
      </c>
      <c r="D15" s="16">
        <f>Paste!E17</f>
        <v>1</v>
      </c>
      <c r="E15" s="16">
        <f>Paste!F17</f>
        <v>0</v>
      </c>
      <c r="F15" s="16">
        <f>Paste!G17</f>
        <v>4</v>
      </c>
      <c r="G15" s="16">
        <f>Paste!H17</f>
        <v>1</v>
      </c>
      <c r="H15" s="16">
        <f>Paste!I17</f>
        <v>2</v>
      </c>
      <c r="I15" s="17">
        <f t="shared" si="1"/>
        <v>21</v>
      </c>
      <c r="J15" s="18">
        <f>Paste!S17</f>
        <v>266</v>
      </c>
      <c r="K15" s="18">
        <f>Paste!T17</f>
        <v>38</v>
      </c>
      <c r="L15" s="20">
        <f t="shared" si="0"/>
        <v>14.285714285714285</v>
      </c>
    </row>
    <row r="16" spans="1:12" ht="18.75" customHeight="1">
      <c r="A16" s="9" t="s">
        <v>27</v>
      </c>
      <c r="B16" s="16">
        <f>Paste!C18</f>
        <v>11</v>
      </c>
      <c r="C16" s="16">
        <f>Paste!D18</f>
        <v>2</v>
      </c>
      <c r="D16" s="16">
        <f>Paste!E18</f>
        <v>0</v>
      </c>
      <c r="E16" s="16">
        <f>Paste!F18</f>
        <v>0</v>
      </c>
      <c r="F16" s="16">
        <f>Paste!G18</f>
        <v>3</v>
      </c>
      <c r="G16" s="16">
        <f>Paste!H18</f>
        <v>0</v>
      </c>
      <c r="H16" s="16">
        <f>Paste!I18</f>
        <v>1</v>
      </c>
      <c r="I16" s="17">
        <f t="shared" si="1"/>
        <v>17</v>
      </c>
      <c r="J16" s="18">
        <f>Paste!S18</f>
        <v>236</v>
      </c>
      <c r="K16" s="18">
        <f>Paste!T18</f>
        <v>14</v>
      </c>
      <c r="L16" s="20">
        <f t="shared" si="0"/>
        <v>5.9322033898305087</v>
      </c>
    </row>
    <row r="17" spans="1:12" ht="18.75" customHeight="1">
      <c r="A17" s="9" t="s">
        <v>28</v>
      </c>
      <c r="B17" s="16">
        <f>Paste!C19</f>
        <v>5</v>
      </c>
      <c r="C17" s="16">
        <f>Paste!D19</f>
        <v>1</v>
      </c>
      <c r="D17" s="16">
        <f>Paste!E19</f>
        <v>0</v>
      </c>
      <c r="E17" s="16">
        <f>Paste!F19</f>
        <v>0</v>
      </c>
      <c r="F17" s="16">
        <f>Paste!G19</f>
        <v>2</v>
      </c>
      <c r="G17" s="16">
        <f>Paste!H19</f>
        <v>0</v>
      </c>
      <c r="H17" s="16">
        <f>Paste!I19</f>
        <v>0</v>
      </c>
      <c r="I17" s="17">
        <f t="shared" si="1"/>
        <v>8</v>
      </c>
      <c r="J17" s="18">
        <f>Paste!S19</f>
        <v>119</v>
      </c>
      <c r="K17" s="18">
        <f>Paste!T19</f>
        <v>10</v>
      </c>
      <c r="L17" s="20">
        <f t="shared" si="0"/>
        <v>8.4033613445378155</v>
      </c>
    </row>
    <row r="18" spans="1:12" ht="18.75" customHeight="1">
      <c r="A18" s="9" t="s">
        <v>29</v>
      </c>
      <c r="B18" s="16">
        <f>Paste!C20</f>
        <v>5</v>
      </c>
      <c r="C18" s="16">
        <f>Paste!D20</f>
        <v>0</v>
      </c>
      <c r="D18" s="16">
        <f>Paste!E20</f>
        <v>0</v>
      </c>
      <c r="E18" s="16">
        <f>Paste!F20</f>
        <v>1</v>
      </c>
      <c r="F18" s="16">
        <f>Paste!G20</f>
        <v>3</v>
      </c>
      <c r="G18" s="16">
        <f>Paste!H20</f>
        <v>0</v>
      </c>
      <c r="H18" s="16">
        <f>Paste!I20</f>
        <v>0</v>
      </c>
      <c r="I18" s="17">
        <f t="shared" si="1"/>
        <v>9</v>
      </c>
      <c r="J18" s="18">
        <f>Paste!S20</f>
        <v>38</v>
      </c>
      <c r="K18" s="18">
        <f>Paste!T20</f>
        <v>3</v>
      </c>
      <c r="L18" s="20">
        <f t="shared" si="0"/>
        <v>7.8947368421052628</v>
      </c>
    </row>
    <row r="19" spans="1:12" ht="18.75" customHeight="1">
      <c r="A19" s="9" t="s">
        <v>30</v>
      </c>
      <c r="B19" s="16">
        <f>Paste!C21</f>
        <v>21</v>
      </c>
      <c r="C19" s="16">
        <f>Paste!D21</f>
        <v>3</v>
      </c>
      <c r="D19" s="16">
        <f>Paste!E21</f>
        <v>6</v>
      </c>
      <c r="E19" s="16">
        <f>Paste!F21</f>
        <v>2</v>
      </c>
      <c r="F19" s="16">
        <f>Paste!G21</f>
        <v>3</v>
      </c>
      <c r="G19" s="16">
        <f>Paste!H21</f>
        <v>1</v>
      </c>
      <c r="H19" s="16">
        <f>Paste!I21</f>
        <v>7</v>
      </c>
      <c r="I19" s="17">
        <f t="shared" si="1"/>
        <v>43</v>
      </c>
      <c r="J19" s="18">
        <f>Paste!S21</f>
        <v>3004</v>
      </c>
      <c r="K19" s="18">
        <f>Paste!T21</f>
        <v>190</v>
      </c>
      <c r="L19" s="20">
        <f t="shared" si="0"/>
        <v>6.3249001331557926</v>
      </c>
    </row>
    <row r="20" spans="1:12" ht="18.75" customHeight="1">
      <c r="A20" s="9" t="s">
        <v>31</v>
      </c>
      <c r="B20" s="16">
        <f>Paste!C22</f>
        <v>6</v>
      </c>
      <c r="C20" s="16">
        <f>Paste!D22</f>
        <v>1</v>
      </c>
      <c r="D20" s="16">
        <f>Paste!E22</f>
        <v>0</v>
      </c>
      <c r="E20" s="16">
        <f>Paste!F22</f>
        <v>1</v>
      </c>
      <c r="F20" s="16">
        <f>Paste!G22</f>
        <v>1</v>
      </c>
      <c r="G20" s="16">
        <f>Paste!H22</f>
        <v>1</v>
      </c>
      <c r="H20" s="16">
        <f>Paste!I22</f>
        <v>6</v>
      </c>
      <c r="I20" s="17">
        <f t="shared" si="1"/>
        <v>16</v>
      </c>
      <c r="J20" s="18">
        <f>Paste!S22</f>
        <v>580</v>
      </c>
      <c r="K20" s="18">
        <f>Paste!T22</f>
        <v>41</v>
      </c>
      <c r="L20" s="20">
        <f t="shared" si="0"/>
        <v>7.0689655172413799</v>
      </c>
    </row>
    <row r="21" spans="1:12" ht="18.75" customHeight="1">
      <c r="A21" s="9" t="s">
        <v>32</v>
      </c>
      <c r="B21" s="16">
        <f>Paste!C23</f>
        <v>0</v>
      </c>
      <c r="C21" s="16">
        <f>Paste!D23</f>
        <v>0</v>
      </c>
      <c r="D21" s="16">
        <f>Paste!E23</f>
        <v>0</v>
      </c>
      <c r="E21" s="16">
        <f>Paste!F23</f>
        <v>0</v>
      </c>
      <c r="F21" s="16">
        <f>Paste!G23</f>
        <v>0</v>
      </c>
      <c r="G21" s="16">
        <f>Paste!H23</f>
        <v>0</v>
      </c>
      <c r="H21" s="16">
        <f>Paste!I23</f>
        <v>0</v>
      </c>
      <c r="I21" s="17">
        <f t="shared" si="1"/>
        <v>0</v>
      </c>
      <c r="J21" s="18">
        <f>Paste!S23</f>
        <v>0</v>
      </c>
      <c r="K21" s="18">
        <f>Paste!T23</f>
        <v>0</v>
      </c>
      <c r="L21" s="20">
        <f t="shared" si="0"/>
        <v>0</v>
      </c>
    </row>
    <row r="22" spans="1:12" ht="18.75" customHeight="1">
      <c r="A22" s="9" t="s">
        <v>33</v>
      </c>
      <c r="B22" s="16">
        <f>Paste!C24</f>
        <v>8</v>
      </c>
      <c r="C22" s="16">
        <f>Paste!D24</f>
        <v>1</v>
      </c>
      <c r="D22" s="16">
        <f>Paste!E24</f>
        <v>0</v>
      </c>
      <c r="E22" s="16">
        <f>Paste!F24</f>
        <v>1</v>
      </c>
      <c r="F22" s="16">
        <f>Paste!G24</f>
        <v>6</v>
      </c>
      <c r="G22" s="16">
        <f>Paste!H24</f>
        <v>0</v>
      </c>
      <c r="H22" s="16">
        <f>Paste!I24</f>
        <v>9</v>
      </c>
      <c r="I22" s="17">
        <f t="shared" si="1"/>
        <v>25</v>
      </c>
      <c r="J22" s="18">
        <f>Paste!S24</f>
        <v>400</v>
      </c>
      <c r="K22" s="18">
        <f>Paste!T24</f>
        <v>28</v>
      </c>
      <c r="L22" s="20">
        <f t="shared" si="0"/>
        <v>7</v>
      </c>
    </row>
    <row r="23" spans="1:12" ht="18.75" customHeight="1">
      <c r="A23" s="9" t="s">
        <v>34</v>
      </c>
      <c r="B23" s="16">
        <f>Paste!C25</f>
        <v>19</v>
      </c>
      <c r="C23" s="16">
        <f>Paste!D25</f>
        <v>4</v>
      </c>
      <c r="D23" s="16">
        <f>Paste!E25</f>
        <v>6</v>
      </c>
      <c r="E23" s="16">
        <f>Paste!F25</f>
        <v>0</v>
      </c>
      <c r="F23" s="16">
        <f>Paste!G25</f>
        <v>4</v>
      </c>
      <c r="G23" s="16">
        <f>Paste!H25</f>
        <v>0</v>
      </c>
      <c r="H23" s="16">
        <f>Paste!I25</f>
        <v>11</v>
      </c>
      <c r="I23" s="17">
        <f t="shared" si="1"/>
        <v>44</v>
      </c>
      <c r="J23" s="18">
        <f>Paste!S25</f>
        <v>1705</v>
      </c>
      <c r="K23" s="18">
        <f>Paste!T25</f>
        <v>99</v>
      </c>
      <c r="L23" s="20">
        <f t="shared" si="0"/>
        <v>5.806451612903226</v>
      </c>
    </row>
    <row r="24" spans="1:12" ht="18.75" customHeight="1">
      <c r="A24" s="9" t="s">
        <v>35</v>
      </c>
      <c r="B24" s="16">
        <f>Paste!C26</f>
        <v>1</v>
      </c>
      <c r="C24" s="16">
        <f>Paste!D26</f>
        <v>1</v>
      </c>
      <c r="D24" s="16">
        <f>Paste!E26</f>
        <v>0</v>
      </c>
      <c r="E24" s="16">
        <f>Paste!F26</f>
        <v>0</v>
      </c>
      <c r="F24" s="16">
        <f>Paste!G26</f>
        <v>1</v>
      </c>
      <c r="G24" s="16">
        <f>Paste!H26</f>
        <v>0</v>
      </c>
      <c r="H24" s="16">
        <f>Paste!I26</f>
        <v>0</v>
      </c>
      <c r="I24" s="17">
        <f t="shared" si="1"/>
        <v>3</v>
      </c>
      <c r="J24" s="18">
        <f>Paste!S26</f>
        <v>20</v>
      </c>
      <c r="K24" s="18">
        <f>Paste!T26</f>
        <v>1</v>
      </c>
      <c r="L24" s="20">
        <f t="shared" si="0"/>
        <v>5</v>
      </c>
    </row>
    <row r="25" spans="1:12" ht="18.75" customHeight="1">
      <c r="A25" s="9" t="s">
        <v>36</v>
      </c>
      <c r="B25" s="16">
        <f>Paste!C27</f>
        <v>3</v>
      </c>
      <c r="C25" s="16">
        <f>Paste!D27</f>
        <v>0</v>
      </c>
      <c r="D25" s="16">
        <f>Paste!E27</f>
        <v>0</v>
      </c>
      <c r="E25" s="16">
        <f>Paste!F27</f>
        <v>0</v>
      </c>
      <c r="F25" s="16">
        <f>Paste!G27</f>
        <v>2</v>
      </c>
      <c r="G25" s="16">
        <f>Paste!H27</f>
        <v>0</v>
      </c>
      <c r="H25" s="16">
        <f>Paste!I27</f>
        <v>0</v>
      </c>
      <c r="I25" s="17">
        <f t="shared" si="1"/>
        <v>5</v>
      </c>
      <c r="J25" s="18">
        <f>Paste!S27</f>
        <v>25</v>
      </c>
      <c r="K25" s="18">
        <f>Paste!T27</f>
        <v>4</v>
      </c>
      <c r="L25" s="20">
        <f t="shared" si="0"/>
        <v>16</v>
      </c>
    </row>
    <row r="26" spans="1:12" ht="18.75" customHeight="1">
      <c r="A26" s="9" t="s">
        <v>37</v>
      </c>
      <c r="B26" s="16">
        <f>Paste!C28</f>
        <v>3</v>
      </c>
      <c r="C26" s="16">
        <f>Paste!D28</f>
        <v>0</v>
      </c>
      <c r="D26" s="16">
        <f>Paste!E28</f>
        <v>0</v>
      </c>
      <c r="E26" s="16">
        <f>Paste!F28</f>
        <v>0</v>
      </c>
      <c r="F26" s="16">
        <f>Paste!G28</f>
        <v>0</v>
      </c>
      <c r="G26" s="16">
        <f>Paste!H28</f>
        <v>0</v>
      </c>
      <c r="H26" s="16">
        <f>Paste!I28</f>
        <v>0</v>
      </c>
      <c r="I26" s="17">
        <f t="shared" si="1"/>
        <v>3</v>
      </c>
      <c r="J26" s="18">
        <f>Paste!S28</f>
        <v>28</v>
      </c>
      <c r="K26" s="18">
        <f>Paste!T28</f>
        <v>0</v>
      </c>
      <c r="L26" s="20">
        <f t="shared" si="0"/>
        <v>0</v>
      </c>
    </row>
    <row r="27" spans="1:12" ht="18.75" customHeight="1">
      <c r="A27" s="9" t="s">
        <v>38</v>
      </c>
      <c r="B27" s="16">
        <f>Paste!C29</f>
        <v>3</v>
      </c>
      <c r="C27" s="16">
        <f>Paste!D29</f>
        <v>0</v>
      </c>
      <c r="D27" s="16">
        <f>Paste!E29</f>
        <v>0</v>
      </c>
      <c r="E27" s="16">
        <f>Paste!F29</f>
        <v>0</v>
      </c>
      <c r="F27" s="16">
        <f>Paste!G29</f>
        <v>1</v>
      </c>
      <c r="G27" s="16">
        <f>Paste!H29</f>
        <v>0</v>
      </c>
      <c r="H27" s="16">
        <f>Paste!I29</f>
        <v>0</v>
      </c>
      <c r="I27" s="17">
        <f t="shared" si="1"/>
        <v>4</v>
      </c>
      <c r="J27" s="18">
        <f>Paste!S29</f>
        <v>55</v>
      </c>
      <c r="K27" s="18">
        <f>Paste!T29</f>
        <v>2</v>
      </c>
      <c r="L27" s="20">
        <f t="shared" si="0"/>
        <v>3.6363636363636362</v>
      </c>
    </row>
    <row r="28" spans="1:12" ht="18.75" customHeight="1">
      <c r="A28" s="9" t="s">
        <v>39</v>
      </c>
      <c r="B28" s="16">
        <f>Paste!C30</f>
        <v>10</v>
      </c>
      <c r="C28" s="16">
        <f>Paste!D30</f>
        <v>1</v>
      </c>
      <c r="D28" s="16">
        <f>Paste!E30</f>
        <v>0</v>
      </c>
      <c r="E28" s="16">
        <f>Paste!F30</f>
        <v>1</v>
      </c>
      <c r="F28" s="16">
        <f>Paste!G30</f>
        <v>3</v>
      </c>
      <c r="G28" s="16">
        <f>Paste!H30</f>
        <v>0</v>
      </c>
      <c r="H28" s="16">
        <f>Paste!I30</f>
        <v>3</v>
      </c>
      <c r="I28" s="17">
        <f t="shared" si="1"/>
        <v>18</v>
      </c>
      <c r="J28" s="18">
        <f>Paste!S30</f>
        <v>391</v>
      </c>
      <c r="K28" s="18">
        <f>Paste!T30</f>
        <v>30</v>
      </c>
      <c r="L28" s="20">
        <f t="shared" si="0"/>
        <v>7.6726342710997439</v>
      </c>
    </row>
    <row r="29" spans="1:12" ht="18.75" customHeight="1">
      <c r="A29" s="9" t="s">
        <v>40</v>
      </c>
      <c r="B29" s="16">
        <f>Paste!C31</f>
        <v>1</v>
      </c>
      <c r="C29" s="16">
        <f>Paste!D31</f>
        <v>0</v>
      </c>
      <c r="D29" s="16">
        <f>Paste!E31</f>
        <v>0</v>
      </c>
      <c r="E29" s="16">
        <f>Paste!F31</f>
        <v>0</v>
      </c>
      <c r="F29" s="16">
        <f>Paste!G31</f>
        <v>1</v>
      </c>
      <c r="G29" s="16">
        <f>Paste!H31</f>
        <v>0</v>
      </c>
      <c r="H29" s="16">
        <f>Paste!I31</f>
        <v>0</v>
      </c>
      <c r="I29" s="17">
        <f t="shared" si="1"/>
        <v>2</v>
      </c>
      <c r="J29" s="18">
        <f>Paste!S31</f>
        <v>72</v>
      </c>
      <c r="K29" s="18">
        <f>Paste!T31</f>
        <v>8</v>
      </c>
      <c r="L29" s="20">
        <f t="shared" si="0"/>
        <v>11.111111111111111</v>
      </c>
    </row>
    <row r="30" spans="1:12" ht="18.75" customHeight="1">
      <c r="A30" s="9" t="s">
        <v>41</v>
      </c>
      <c r="B30" s="16">
        <f>Paste!C32</f>
        <v>5</v>
      </c>
      <c r="C30" s="16">
        <f>Paste!D32</f>
        <v>1</v>
      </c>
      <c r="D30" s="16">
        <f>Paste!E32</f>
        <v>1</v>
      </c>
      <c r="E30" s="16">
        <f>Paste!F32</f>
        <v>1</v>
      </c>
      <c r="F30" s="16">
        <f>Paste!G32</f>
        <v>5</v>
      </c>
      <c r="G30" s="16">
        <f>Paste!H32</f>
        <v>1</v>
      </c>
      <c r="H30" s="16">
        <f>Paste!I32</f>
        <v>2</v>
      </c>
      <c r="I30" s="17">
        <f t="shared" si="1"/>
        <v>16</v>
      </c>
      <c r="J30" s="18">
        <f>Paste!S32</f>
        <v>232</v>
      </c>
      <c r="K30" s="18">
        <f>Paste!T32</f>
        <v>20</v>
      </c>
      <c r="L30" s="20">
        <f t="shared" si="0"/>
        <v>8.6206896551724146</v>
      </c>
    </row>
    <row r="31" spans="1:12" ht="18.75" customHeight="1">
      <c r="A31" s="9" t="s">
        <v>42</v>
      </c>
      <c r="B31" s="16">
        <f>Paste!C33</f>
        <v>19</v>
      </c>
      <c r="C31" s="16">
        <f>Paste!D33</f>
        <v>0</v>
      </c>
      <c r="D31" s="16">
        <f>Paste!E33</f>
        <v>2</v>
      </c>
      <c r="E31" s="16">
        <f>Paste!F33</f>
        <v>0</v>
      </c>
      <c r="F31" s="16">
        <f>Paste!G33</f>
        <v>5</v>
      </c>
      <c r="G31" s="16">
        <f>Paste!H33</f>
        <v>1</v>
      </c>
      <c r="H31" s="16">
        <f>Paste!I33</f>
        <v>1</v>
      </c>
      <c r="I31" s="17">
        <f t="shared" si="1"/>
        <v>28</v>
      </c>
      <c r="J31" s="18">
        <f>Paste!S33</f>
        <v>715</v>
      </c>
      <c r="K31" s="18">
        <f>Paste!T33</f>
        <v>173</v>
      </c>
      <c r="L31" s="20">
        <f t="shared" si="0"/>
        <v>24.195804195804193</v>
      </c>
    </row>
    <row r="32" spans="1:12" ht="18.75" customHeight="1">
      <c r="A32" s="9" t="s">
        <v>43</v>
      </c>
      <c r="B32" s="16">
        <f>Paste!C34</f>
        <v>2</v>
      </c>
      <c r="C32" s="16">
        <f>Paste!D34</f>
        <v>0</v>
      </c>
      <c r="D32" s="16">
        <f>Paste!E34</f>
        <v>0</v>
      </c>
      <c r="E32" s="16">
        <f>Paste!F34</f>
        <v>0</v>
      </c>
      <c r="F32" s="16">
        <f>Paste!G34</f>
        <v>1</v>
      </c>
      <c r="G32" s="16">
        <f>Paste!H34</f>
        <v>0</v>
      </c>
      <c r="H32" s="16">
        <f>Paste!I34</f>
        <v>1</v>
      </c>
      <c r="I32" s="17">
        <f t="shared" si="1"/>
        <v>4</v>
      </c>
      <c r="J32" s="18">
        <f>Paste!S34</f>
        <v>13</v>
      </c>
      <c r="K32" s="18">
        <f>Paste!T34</f>
        <v>1</v>
      </c>
      <c r="L32" s="20">
        <f t="shared" si="0"/>
        <v>7.6923076923076916</v>
      </c>
    </row>
    <row r="33" spans="1:12" ht="18.75" customHeight="1">
      <c r="A33" s="9" t="s">
        <v>44</v>
      </c>
      <c r="B33" s="16">
        <f>Paste!C35</f>
        <v>29</v>
      </c>
      <c r="C33" s="16">
        <f>Paste!D35</f>
        <v>1</v>
      </c>
      <c r="D33" s="16">
        <f>Paste!E35</f>
        <v>1</v>
      </c>
      <c r="E33" s="16">
        <f>Paste!F35</f>
        <v>1</v>
      </c>
      <c r="F33" s="16">
        <f>Paste!G35</f>
        <v>14</v>
      </c>
      <c r="G33" s="16">
        <f>Paste!H35</f>
        <v>1</v>
      </c>
      <c r="H33" s="16">
        <f>Paste!I35</f>
        <v>8</v>
      </c>
      <c r="I33" s="17">
        <f t="shared" si="1"/>
        <v>55</v>
      </c>
      <c r="J33" s="18">
        <f>Paste!S35</f>
        <v>1050</v>
      </c>
      <c r="K33" s="18">
        <f>Paste!T35</f>
        <v>140</v>
      </c>
      <c r="L33" s="20">
        <f t="shared" si="0"/>
        <v>13.333333333333334</v>
      </c>
    </row>
    <row r="34" spans="1:12" ht="18.75" customHeight="1">
      <c r="A34" s="9" t="s">
        <v>45</v>
      </c>
      <c r="B34" s="16">
        <f>Paste!C36</f>
        <v>2</v>
      </c>
      <c r="C34" s="16">
        <f>Paste!D36</f>
        <v>0</v>
      </c>
      <c r="D34" s="16">
        <f>Paste!E36</f>
        <v>0</v>
      </c>
      <c r="E34" s="16">
        <f>Paste!F36</f>
        <v>0</v>
      </c>
      <c r="F34" s="16">
        <f>Paste!G36</f>
        <v>1</v>
      </c>
      <c r="G34" s="16">
        <f>Paste!H36</f>
        <v>0</v>
      </c>
      <c r="H34" s="16">
        <f>Paste!I36</f>
        <v>0</v>
      </c>
      <c r="I34" s="17">
        <f t="shared" si="1"/>
        <v>3</v>
      </c>
      <c r="J34" s="18">
        <f>Paste!S36</f>
        <v>35</v>
      </c>
      <c r="K34" s="18">
        <f>Paste!T36</f>
        <v>2</v>
      </c>
      <c r="L34" s="20">
        <f t="shared" si="0"/>
        <v>5.7142857142857144</v>
      </c>
    </row>
    <row r="35" spans="1:12" ht="18.75" customHeight="1">
      <c r="A35" s="9" t="s">
        <v>46</v>
      </c>
      <c r="B35" s="16">
        <f>Paste!C37</f>
        <v>27</v>
      </c>
      <c r="C35" s="16">
        <f>Paste!D37</f>
        <v>3</v>
      </c>
      <c r="D35" s="16">
        <f>Paste!E37</f>
        <v>0</v>
      </c>
      <c r="E35" s="16">
        <f>Paste!F37</f>
        <v>1</v>
      </c>
      <c r="F35" s="16">
        <f>Paste!G37</f>
        <v>5</v>
      </c>
      <c r="G35" s="16">
        <f>Paste!H37</f>
        <v>2</v>
      </c>
      <c r="H35" s="16">
        <f>Paste!I37</f>
        <v>3</v>
      </c>
      <c r="I35" s="17">
        <f t="shared" si="1"/>
        <v>41</v>
      </c>
      <c r="J35" s="18">
        <f>Paste!S37</f>
        <v>919</v>
      </c>
      <c r="K35" s="18">
        <f>Paste!T37</f>
        <v>106</v>
      </c>
      <c r="L35" s="20">
        <f t="shared" si="0"/>
        <v>11.534276387377584</v>
      </c>
    </row>
    <row r="36" spans="1:12" ht="18.75" customHeight="1">
      <c r="A36" s="9" t="s">
        <v>47</v>
      </c>
      <c r="B36" s="16">
        <f>Paste!C38</f>
        <v>9</v>
      </c>
      <c r="C36" s="16">
        <f>Paste!D38</f>
        <v>1</v>
      </c>
      <c r="D36" s="16">
        <f>Paste!E38</f>
        <v>1</v>
      </c>
      <c r="E36" s="16">
        <f>Paste!F38</f>
        <v>0</v>
      </c>
      <c r="F36" s="16">
        <f>Paste!G38</f>
        <v>2</v>
      </c>
      <c r="G36" s="16">
        <f>Paste!H38</f>
        <v>0</v>
      </c>
      <c r="H36" s="16">
        <f>Paste!I38</f>
        <v>1</v>
      </c>
      <c r="I36" s="17">
        <f t="shared" si="1"/>
        <v>14</v>
      </c>
      <c r="J36" s="18">
        <f>Paste!S38</f>
        <v>165</v>
      </c>
      <c r="K36" s="18">
        <f>Paste!T38</f>
        <v>12</v>
      </c>
      <c r="L36" s="20">
        <f t="shared" si="0"/>
        <v>7.2727272727272734</v>
      </c>
    </row>
    <row r="37" spans="1:12" ht="18.75" customHeight="1">
      <c r="A37" s="9" t="s">
        <v>48</v>
      </c>
      <c r="B37" s="16">
        <f>Paste!C39</f>
        <v>13</v>
      </c>
      <c r="C37" s="16">
        <f>Paste!D39</f>
        <v>2</v>
      </c>
      <c r="D37" s="16">
        <f>Paste!E39</f>
        <v>1</v>
      </c>
      <c r="E37" s="16">
        <f>Paste!F39</f>
        <v>1</v>
      </c>
      <c r="F37" s="16">
        <f>Paste!G39</f>
        <v>3</v>
      </c>
      <c r="G37" s="16">
        <f>Paste!H39</f>
        <v>0</v>
      </c>
      <c r="H37" s="16">
        <f>Paste!I39</f>
        <v>2</v>
      </c>
      <c r="I37" s="17">
        <f t="shared" si="1"/>
        <v>22</v>
      </c>
      <c r="J37" s="18">
        <f>Paste!S39</f>
        <v>372</v>
      </c>
      <c r="K37" s="18">
        <f>Paste!T39</f>
        <v>43</v>
      </c>
      <c r="L37" s="20">
        <f t="shared" si="0"/>
        <v>11.559139784946236</v>
      </c>
    </row>
    <row r="38" spans="1:12" ht="18.75" customHeight="1">
      <c r="A38" s="8" t="s">
        <v>49</v>
      </c>
      <c r="B38" s="17">
        <f t="shared" ref="B38:H38" si="2">SUM(B3:B37)</f>
        <v>300</v>
      </c>
      <c r="C38" s="17">
        <f t="shared" si="2"/>
        <v>34</v>
      </c>
      <c r="D38" s="17">
        <f t="shared" si="2"/>
        <v>25</v>
      </c>
      <c r="E38" s="17">
        <f t="shared" si="2"/>
        <v>17</v>
      </c>
      <c r="F38" s="17">
        <f t="shared" si="2"/>
        <v>89</v>
      </c>
      <c r="G38" s="17">
        <f t="shared" si="2"/>
        <v>9</v>
      </c>
      <c r="H38" s="17">
        <f t="shared" si="2"/>
        <v>80</v>
      </c>
      <c r="I38" s="17">
        <f>SUM(I3:I37)</f>
        <v>554</v>
      </c>
      <c r="J38" s="21">
        <f>SUM(J3:J37)</f>
        <v>17023</v>
      </c>
      <c r="K38" s="21">
        <f>SUM(K3:K37)</f>
        <v>1550</v>
      </c>
      <c r="L38" s="22">
        <f t="shared" si="0"/>
        <v>9.1053280855313403</v>
      </c>
    </row>
  </sheetData>
  <printOptions horizontalCentered="1"/>
  <pageMargins left="0.5" right="0.27777777777777801" top="0.42" bottom="0.47" header="0.26" footer="0.25"/>
  <pageSetup paperSize="9" pageOrder="overThenDown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38"/>
  <sheetViews>
    <sheetView view="pageBreakPreview" zoomScaleSheetLayoutView="100" workbookViewId="0">
      <selection activeCell="C3" sqref="C3"/>
    </sheetView>
  </sheetViews>
  <sheetFormatPr defaultRowHeight="14.25"/>
  <cols>
    <col min="1" max="1" width="24.42578125" style="69" bestFit="1" customWidth="1"/>
    <col min="2" max="5" width="13.28515625" style="68" customWidth="1"/>
    <col min="6" max="6" width="12.42578125" style="68" customWidth="1"/>
    <col min="7" max="7" width="11.7109375" style="28" bestFit="1" customWidth="1"/>
    <col min="8" max="16384" width="9.140625" style="28"/>
  </cols>
  <sheetData>
    <row r="1" spans="1:6" s="93" customFormat="1" ht="24.75" customHeight="1">
      <c r="A1" s="100" t="s">
        <v>53</v>
      </c>
      <c r="B1" s="101" t="s">
        <v>632</v>
      </c>
      <c r="C1" s="292"/>
      <c r="D1" s="292"/>
      <c r="E1" s="292"/>
      <c r="F1" s="292"/>
    </row>
    <row r="2" spans="1:6" s="67" customFormat="1" ht="42.75">
      <c r="A2" s="70" t="s">
        <v>2</v>
      </c>
      <c r="B2" s="40" t="s">
        <v>100</v>
      </c>
      <c r="C2" s="40" t="s">
        <v>101</v>
      </c>
      <c r="D2" s="40" t="s">
        <v>102</v>
      </c>
      <c r="E2" s="40" t="s">
        <v>103</v>
      </c>
      <c r="F2" s="40" t="s">
        <v>67</v>
      </c>
    </row>
    <row r="3" spans="1:6" ht="28.5">
      <c r="A3" s="71" t="s">
        <v>55</v>
      </c>
      <c r="B3" s="73">
        <v>6</v>
      </c>
      <c r="C3" s="73"/>
      <c r="D3" s="73">
        <v>1</v>
      </c>
      <c r="E3" s="73"/>
      <c r="F3" s="73">
        <v>7</v>
      </c>
    </row>
    <row r="4" spans="1:6" ht="18" customHeight="1">
      <c r="A4" s="71" t="s">
        <v>15</v>
      </c>
      <c r="B4" s="73">
        <v>4710</v>
      </c>
      <c r="C4" s="73">
        <v>78</v>
      </c>
      <c r="D4" s="73">
        <v>40</v>
      </c>
      <c r="E4" s="73">
        <v>74</v>
      </c>
      <c r="F4" s="73">
        <v>4902</v>
      </c>
    </row>
    <row r="5" spans="1:6" ht="18" customHeight="1">
      <c r="A5" s="71" t="s">
        <v>16</v>
      </c>
      <c r="B5" s="73">
        <v>18</v>
      </c>
      <c r="C5" s="73">
        <v>1</v>
      </c>
      <c r="D5" s="73"/>
      <c r="E5" s="73"/>
      <c r="F5" s="73">
        <v>19</v>
      </c>
    </row>
    <row r="6" spans="1:6" ht="18" customHeight="1">
      <c r="A6" s="71" t="s">
        <v>17</v>
      </c>
      <c r="B6" s="73">
        <v>479</v>
      </c>
      <c r="C6" s="73">
        <v>7</v>
      </c>
      <c r="D6" s="73">
        <v>22</v>
      </c>
      <c r="E6" s="73">
        <v>10</v>
      </c>
      <c r="F6" s="73">
        <v>518</v>
      </c>
    </row>
    <row r="7" spans="1:6" ht="18" customHeight="1">
      <c r="A7" s="71" t="s">
        <v>18</v>
      </c>
      <c r="B7" s="73">
        <v>352</v>
      </c>
      <c r="C7" s="73">
        <v>279</v>
      </c>
      <c r="D7" s="73">
        <v>8</v>
      </c>
      <c r="E7" s="73">
        <v>13</v>
      </c>
      <c r="F7" s="73">
        <v>652</v>
      </c>
    </row>
    <row r="8" spans="1:6" ht="18" customHeight="1">
      <c r="A8" s="71" t="s">
        <v>19</v>
      </c>
      <c r="B8" s="73">
        <v>27</v>
      </c>
      <c r="C8" s="73"/>
      <c r="D8" s="73"/>
      <c r="E8" s="73">
        <v>1</v>
      </c>
      <c r="F8" s="73">
        <v>28</v>
      </c>
    </row>
    <row r="9" spans="1:6" ht="18" customHeight="1">
      <c r="A9" s="71" t="s">
        <v>56</v>
      </c>
      <c r="B9" s="73">
        <v>634</v>
      </c>
      <c r="C9" s="73">
        <v>12</v>
      </c>
      <c r="D9" s="73">
        <v>4</v>
      </c>
      <c r="E9" s="73">
        <v>40</v>
      </c>
      <c r="F9" s="73">
        <v>690</v>
      </c>
    </row>
    <row r="10" spans="1:6" ht="18" customHeight="1">
      <c r="A10" s="71" t="s">
        <v>21</v>
      </c>
      <c r="B10" s="73">
        <v>4</v>
      </c>
      <c r="C10" s="73"/>
      <c r="D10" s="73"/>
      <c r="E10" s="73">
        <v>1</v>
      </c>
      <c r="F10" s="73">
        <v>5</v>
      </c>
    </row>
    <row r="11" spans="1:6" ht="18" customHeight="1">
      <c r="A11" s="71" t="s">
        <v>22</v>
      </c>
      <c r="B11" s="73">
        <v>3</v>
      </c>
      <c r="C11" s="73"/>
      <c r="D11" s="73"/>
      <c r="E11" s="73"/>
      <c r="F11" s="73">
        <v>3</v>
      </c>
    </row>
    <row r="12" spans="1:6" ht="18" customHeight="1">
      <c r="A12" s="71" t="s">
        <v>23</v>
      </c>
      <c r="B12" s="73">
        <v>183</v>
      </c>
      <c r="C12" s="73">
        <v>2</v>
      </c>
      <c r="D12" s="73">
        <v>1</v>
      </c>
      <c r="E12" s="73">
        <v>29</v>
      </c>
      <c r="F12" s="73">
        <v>215</v>
      </c>
    </row>
    <row r="13" spans="1:6" ht="18" customHeight="1">
      <c r="A13" s="71" t="s">
        <v>24</v>
      </c>
      <c r="B13" s="73">
        <v>47</v>
      </c>
      <c r="C13" s="73"/>
      <c r="D13" s="73">
        <v>2</v>
      </c>
      <c r="E13" s="73">
        <v>11</v>
      </c>
      <c r="F13" s="73">
        <v>60</v>
      </c>
    </row>
    <row r="14" spans="1:6" ht="18" customHeight="1">
      <c r="A14" s="71" t="s">
        <v>25</v>
      </c>
      <c r="B14" s="73">
        <v>1775</v>
      </c>
      <c r="C14" s="73">
        <v>92</v>
      </c>
      <c r="D14" s="73">
        <v>40</v>
      </c>
      <c r="E14" s="73">
        <v>59</v>
      </c>
      <c r="F14" s="73">
        <v>1966</v>
      </c>
    </row>
    <row r="15" spans="1:6" ht="18" customHeight="1">
      <c r="A15" s="71" t="s">
        <v>26</v>
      </c>
      <c r="B15" s="73">
        <v>1036</v>
      </c>
      <c r="C15" s="73">
        <v>29</v>
      </c>
      <c r="D15" s="73">
        <v>2</v>
      </c>
      <c r="E15" s="73">
        <v>5</v>
      </c>
      <c r="F15" s="73">
        <v>1072</v>
      </c>
    </row>
    <row r="16" spans="1:6" ht="18" customHeight="1">
      <c r="A16" s="71" t="s">
        <v>27</v>
      </c>
      <c r="B16" s="73">
        <v>289</v>
      </c>
      <c r="C16" s="73">
        <v>11</v>
      </c>
      <c r="D16" s="73">
        <v>3</v>
      </c>
      <c r="E16" s="73">
        <v>9</v>
      </c>
      <c r="F16" s="73">
        <v>312</v>
      </c>
    </row>
    <row r="17" spans="1:6" ht="18" customHeight="1">
      <c r="A17" s="71" t="s">
        <v>57</v>
      </c>
      <c r="B17" s="73">
        <v>205</v>
      </c>
      <c r="C17" s="73">
        <v>11</v>
      </c>
      <c r="D17" s="73">
        <v>11</v>
      </c>
      <c r="E17" s="73">
        <v>9</v>
      </c>
      <c r="F17" s="73">
        <v>236</v>
      </c>
    </row>
    <row r="18" spans="1:6" ht="18" customHeight="1">
      <c r="A18" s="71" t="s">
        <v>29</v>
      </c>
      <c r="B18" s="73">
        <v>130</v>
      </c>
      <c r="C18" s="73">
        <v>57</v>
      </c>
      <c r="D18" s="73">
        <v>3</v>
      </c>
      <c r="E18" s="73">
        <v>9</v>
      </c>
      <c r="F18" s="73">
        <v>199</v>
      </c>
    </row>
    <row r="19" spans="1:6" ht="18" customHeight="1">
      <c r="A19" s="71" t="s">
        <v>30</v>
      </c>
      <c r="B19" s="73">
        <v>3044</v>
      </c>
      <c r="C19" s="73">
        <v>97</v>
      </c>
      <c r="D19" s="73">
        <v>54</v>
      </c>
      <c r="E19" s="73">
        <v>186</v>
      </c>
      <c r="F19" s="73">
        <v>3381</v>
      </c>
    </row>
    <row r="20" spans="1:6" ht="18" customHeight="1">
      <c r="A20" s="71" t="s">
        <v>31</v>
      </c>
      <c r="B20" s="73">
        <v>918</v>
      </c>
      <c r="C20" s="73">
        <v>44</v>
      </c>
      <c r="D20" s="73">
        <v>24</v>
      </c>
      <c r="E20" s="73">
        <v>63</v>
      </c>
      <c r="F20" s="73">
        <v>1049</v>
      </c>
    </row>
    <row r="21" spans="1:6" ht="18" customHeight="1">
      <c r="A21" s="71" t="s">
        <v>32</v>
      </c>
      <c r="B21" s="73"/>
      <c r="C21" s="73"/>
      <c r="D21" s="73">
        <v>3</v>
      </c>
      <c r="E21" s="73"/>
      <c r="F21" s="73">
        <v>3</v>
      </c>
    </row>
    <row r="22" spans="1:6" ht="18" customHeight="1">
      <c r="A22" s="71" t="s">
        <v>33</v>
      </c>
      <c r="B22" s="73">
        <v>1990</v>
      </c>
      <c r="C22" s="73">
        <v>20</v>
      </c>
      <c r="D22" s="73">
        <v>6</v>
      </c>
      <c r="E22" s="73">
        <v>1015</v>
      </c>
      <c r="F22" s="73">
        <v>3031</v>
      </c>
    </row>
    <row r="23" spans="1:6" ht="18" customHeight="1">
      <c r="A23" s="71" t="s">
        <v>34</v>
      </c>
      <c r="B23" s="73">
        <v>4184</v>
      </c>
      <c r="C23" s="73">
        <v>423</v>
      </c>
      <c r="D23" s="73">
        <v>23</v>
      </c>
      <c r="E23" s="73">
        <v>541</v>
      </c>
      <c r="F23" s="73">
        <v>5171</v>
      </c>
    </row>
    <row r="24" spans="1:6" ht="18" customHeight="1">
      <c r="A24" s="71" t="s">
        <v>35</v>
      </c>
      <c r="B24" s="73">
        <v>76</v>
      </c>
      <c r="C24" s="73">
        <v>2</v>
      </c>
      <c r="D24" s="73">
        <v>1</v>
      </c>
      <c r="E24" s="73">
        <v>3</v>
      </c>
      <c r="F24" s="73">
        <v>82</v>
      </c>
    </row>
    <row r="25" spans="1:6" ht="18" customHeight="1">
      <c r="A25" s="71" t="s">
        <v>36</v>
      </c>
      <c r="B25" s="73">
        <v>59</v>
      </c>
      <c r="C25" s="73">
        <v>2</v>
      </c>
      <c r="D25" s="73">
        <v>2</v>
      </c>
      <c r="E25" s="73">
        <v>2</v>
      </c>
      <c r="F25" s="73">
        <v>65</v>
      </c>
    </row>
    <row r="26" spans="1:6" ht="18" customHeight="1">
      <c r="A26" s="71" t="s">
        <v>37</v>
      </c>
      <c r="B26" s="73">
        <v>27</v>
      </c>
      <c r="C26" s="73">
        <v>2</v>
      </c>
      <c r="D26" s="73"/>
      <c r="E26" s="73"/>
      <c r="F26" s="73">
        <v>29</v>
      </c>
    </row>
    <row r="27" spans="1:6" ht="18" customHeight="1">
      <c r="A27" s="71" t="s">
        <v>38</v>
      </c>
      <c r="B27" s="73">
        <v>52</v>
      </c>
      <c r="C27" s="73"/>
      <c r="D27" s="73">
        <v>3</v>
      </c>
      <c r="E27" s="73">
        <v>2</v>
      </c>
      <c r="F27" s="73">
        <v>57</v>
      </c>
    </row>
    <row r="28" spans="1:6" ht="18" customHeight="1">
      <c r="A28" s="71" t="s">
        <v>39</v>
      </c>
      <c r="B28" s="73">
        <v>1068</v>
      </c>
      <c r="C28" s="73">
        <v>31</v>
      </c>
      <c r="D28" s="73">
        <v>2</v>
      </c>
      <c r="E28" s="73"/>
      <c r="F28" s="73">
        <v>1101</v>
      </c>
    </row>
    <row r="29" spans="1:6" ht="18" customHeight="1">
      <c r="A29" s="71" t="s">
        <v>40</v>
      </c>
      <c r="B29" s="73">
        <v>81</v>
      </c>
      <c r="C29" s="73">
        <v>5</v>
      </c>
      <c r="D29" s="73">
        <v>3</v>
      </c>
      <c r="E29" s="73"/>
      <c r="F29" s="73">
        <v>89</v>
      </c>
    </row>
    <row r="30" spans="1:6" ht="18" customHeight="1">
      <c r="A30" s="71" t="s">
        <v>41</v>
      </c>
      <c r="B30" s="73">
        <v>929</v>
      </c>
      <c r="C30" s="73">
        <v>31</v>
      </c>
      <c r="D30" s="73">
        <v>20</v>
      </c>
      <c r="E30" s="73">
        <v>3</v>
      </c>
      <c r="F30" s="73">
        <v>983</v>
      </c>
    </row>
    <row r="31" spans="1:6" ht="18" customHeight="1">
      <c r="A31" s="71" t="s">
        <v>42</v>
      </c>
      <c r="B31" s="73">
        <v>2418</v>
      </c>
      <c r="C31" s="73">
        <v>32</v>
      </c>
      <c r="D31" s="73">
        <v>3</v>
      </c>
      <c r="E31" s="73">
        <v>56</v>
      </c>
      <c r="F31" s="73">
        <v>2509</v>
      </c>
    </row>
    <row r="32" spans="1:6" ht="18" customHeight="1">
      <c r="A32" s="71" t="s">
        <v>43</v>
      </c>
      <c r="B32" s="73">
        <v>10</v>
      </c>
      <c r="C32" s="73">
        <v>6</v>
      </c>
      <c r="D32" s="73"/>
      <c r="E32" s="73"/>
      <c r="F32" s="73">
        <v>16</v>
      </c>
    </row>
    <row r="33" spans="1:6" ht="18" customHeight="1">
      <c r="A33" s="71" t="s">
        <v>44</v>
      </c>
      <c r="B33" s="73">
        <v>1917</v>
      </c>
      <c r="C33" s="73">
        <v>107</v>
      </c>
      <c r="D33" s="73">
        <v>27</v>
      </c>
      <c r="E33" s="73">
        <v>12</v>
      </c>
      <c r="F33" s="73">
        <v>2063</v>
      </c>
    </row>
    <row r="34" spans="1:6" ht="18" customHeight="1">
      <c r="A34" s="71" t="s">
        <v>45</v>
      </c>
      <c r="B34" s="73">
        <v>35</v>
      </c>
      <c r="C34" s="73">
        <v>5</v>
      </c>
      <c r="D34" s="73"/>
      <c r="E34" s="73"/>
      <c r="F34" s="73">
        <v>40</v>
      </c>
    </row>
    <row r="35" spans="1:6" ht="18" customHeight="1">
      <c r="A35" s="71" t="s">
        <v>47</v>
      </c>
      <c r="B35" s="73">
        <v>4019</v>
      </c>
      <c r="C35" s="73">
        <v>67</v>
      </c>
      <c r="D35" s="73">
        <v>12</v>
      </c>
      <c r="E35" s="73">
        <v>77</v>
      </c>
      <c r="F35" s="73">
        <v>4175</v>
      </c>
    </row>
    <row r="36" spans="1:6" ht="18" customHeight="1">
      <c r="A36" s="71" t="s">
        <v>58</v>
      </c>
      <c r="B36" s="73">
        <v>334</v>
      </c>
      <c r="C36" s="73">
        <v>13</v>
      </c>
      <c r="D36" s="73">
        <v>3</v>
      </c>
      <c r="E36" s="73">
        <v>18</v>
      </c>
      <c r="F36" s="73">
        <v>368</v>
      </c>
    </row>
    <row r="37" spans="1:6" ht="18" customHeight="1">
      <c r="A37" s="71" t="s">
        <v>48</v>
      </c>
      <c r="B37" s="73">
        <v>817</v>
      </c>
      <c r="C37" s="73">
        <v>42</v>
      </c>
      <c r="D37" s="73">
        <v>34</v>
      </c>
      <c r="E37" s="73">
        <v>33</v>
      </c>
      <c r="F37" s="73">
        <v>926</v>
      </c>
    </row>
    <row r="38" spans="1:6" ht="18" customHeight="1">
      <c r="A38" s="72" t="s">
        <v>67</v>
      </c>
      <c r="B38" s="74">
        <v>31876</v>
      </c>
      <c r="C38" s="74">
        <v>1508</v>
      </c>
      <c r="D38" s="74">
        <v>357</v>
      </c>
      <c r="E38" s="74">
        <v>2281</v>
      </c>
      <c r="F38" s="74">
        <v>36022</v>
      </c>
    </row>
  </sheetData>
  <pageMargins left="0.7" right="0.33" top="0.75" bottom="0.75" header="0.3" footer="0.3"/>
  <pageSetup paperSize="9" firstPageNumber="66" orientation="portrait" useFirstPageNumber="1" horizontalDpi="200" verticalDpi="0" r:id="rId1"/>
  <headerFooter>
    <oddFooter>&amp;L&amp;"Arial,Italic"&amp;9AISHE 2010-11&amp;RT-&amp;P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F38"/>
  <sheetViews>
    <sheetView view="pageBreakPreview" zoomScaleSheetLayoutView="100" workbookViewId="0">
      <selection activeCell="F38" sqref="F38"/>
    </sheetView>
  </sheetViews>
  <sheetFormatPr defaultRowHeight="14.25"/>
  <cols>
    <col min="1" max="1" width="24.42578125" style="69" bestFit="1" customWidth="1"/>
    <col min="2" max="5" width="13.28515625" style="68" customWidth="1"/>
    <col min="6" max="6" width="12.42578125" style="68" customWidth="1"/>
    <col min="7" max="7" width="11.7109375" style="28" bestFit="1" customWidth="1"/>
    <col min="8" max="16384" width="9.140625" style="28"/>
  </cols>
  <sheetData>
    <row r="1" spans="1:6" s="93" customFormat="1" ht="24.75" customHeight="1">
      <c r="A1" s="100" t="s">
        <v>53</v>
      </c>
      <c r="B1" s="101" t="s">
        <v>633</v>
      </c>
      <c r="C1" s="292"/>
      <c r="D1" s="292"/>
      <c r="E1" s="292"/>
      <c r="F1" s="292"/>
    </row>
    <row r="2" spans="1:6" s="67" customFormat="1" ht="42.75">
      <c r="A2" s="70" t="s">
        <v>2</v>
      </c>
      <c r="B2" s="40" t="s">
        <v>100</v>
      </c>
      <c r="C2" s="40" t="s">
        <v>101</v>
      </c>
      <c r="D2" s="40" t="s">
        <v>102</v>
      </c>
      <c r="E2" s="40" t="s">
        <v>103</v>
      </c>
      <c r="F2" s="40" t="s">
        <v>67</v>
      </c>
    </row>
    <row r="3" spans="1:6" ht="28.5">
      <c r="A3" s="71" t="s">
        <v>55</v>
      </c>
      <c r="B3" s="73">
        <v>5</v>
      </c>
      <c r="C3" s="73"/>
      <c r="D3" s="73"/>
      <c r="E3" s="73"/>
      <c r="F3" s="73">
        <f>SUM(B3:E3)</f>
        <v>5</v>
      </c>
    </row>
    <row r="4" spans="1:6" ht="18" customHeight="1">
      <c r="A4" s="71" t="s">
        <v>15</v>
      </c>
      <c r="B4" s="73">
        <v>3585</v>
      </c>
      <c r="C4" s="73">
        <v>26</v>
      </c>
      <c r="D4" s="73">
        <v>4</v>
      </c>
      <c r="E4" s="73">
        <v>3</v>
      </c>
      <c r="F4" s="73">
        <f t="shared" ref="F4:F37" si="0">SUM(B4:E4)</f>
        <v>3618</v>
      </c>
    </row>
    <row r="5" spans="1:6" ht="18" customHeight="1">
      <c r="A5" s="71" t="s">
        <v>16</v>
      </c>
      <c r="B5" s="73">
        <v>9</v>
      </c>
      <c r="C5" s="73"/>
      <c r="D5" s="73"/>
      <c r="E5" s="73"/>
      <c r="F5" s="73">
        <f t="shared" si="0"/>
        <v>9</v>
      </c>
    </row>
    <row r="6" spans="1:6" ht="18" customHeight="1">
      <c r="A6" s="71" t="s">
        <v>17</v>
      </c>
      <c r="B6" s="73">
        <v>171</v>
      </c>
      <c r="C6" s="73">
        <v>2</v>
      </c>
      <c r="D6" s="73">
        <v>1</v>
      </c>
      <c r="E6" s="73"/>
      <c r="F6" s="73">
        <f t="shared" si="0"/>
        <v>174</v>
      </c>
    </row>
    <row r="7" spans="1:6" ht="18" customHeight="1">
      <c r="A7" s="71" t="s">
        <v>18</v>
      </c>
      <c r="B7" s="73">
        <v>249</v>
      </c>
      <c r="C7" s="73">
        <v>275</v>
      </c>
      <c r="D7" s="73">
        <v>7</v>
      </c>
      <c r="E7" s="73"/>
      <c r="F7" s="73">
        <f t="shared" si="0"/>
        <v>531</v>
      </c>
    </row>
    <row r="8" spans="1:6" ht="18" customHeight="1">
      <c r="A8" s="71" t="s">
        <v>19</v>
      </c>
      <c r="B8" s="73">
        <v>13</v>
      </c>
      <c r="C8" s="73"/>
      <c r="D8" s="73"/>
      <c r="E8" s="73"/>
      <c r="F8" s="73">
        <f t="shared" si="0"/>
        <v>13</v>
      </c>
    </row>
    <row r="9" spans="1:6" ht="18" customHeight="1">
      <c r="A9" s="71" t="s">
        <v>56</v>
      </c>
      <c r="B9" s="73">
        <v>427</v>
      </c>
      <c r="C9" s="73"/>
      <c r="D9" s="73"/>
      <c r="E9" s="73">
        <v>3</v>
      </c>
      <c r="F9" s="73">
        <f t="shared" si="0"/>
        <v>430</v>
      </c>
    </row>
    <row r="10" spans="1:6" ht="18" customHeight="1">
      <c r="A10" s="71" t="s">
        <v>21</v>
      </c>
      <c r="B10" s="73">
        <v>1</v>
      </c>
      <c r="C10" s="73"/>
      <c r="D10" s="73"/>
      <c r="E10" s="73">
        <v>1</v>
      </c>
      <c r="F10" s="73">
        <f t="shared" si="0"/>
        <v>2</v>
      </c>
    </row>
    <row r="11" spans="1:6" ht="18" customHeight="1">
      <c r="A11" s="71" t="s">
        <v>22</v>
      </c>
      <c r="B11" s="73">
        <v>3</v>
      </c>
      <c r="C11" s="73"/>
      <c r="D11" s="73"/>
      <c r="E11" s="73"/>
      <c r="F11" s="73">
        <f t="shared" si="0"/>
        <v>3</v>
      </c>
    </row>
    <row r="12" spans="1:6" ht="18" customHeight="1">
      <c r="A12" s="71" t="s">
        <v>23</v>
      </c>
      <c r="B12" s="73">
        <v>139</v>
      </c>
      <c r="C12" s="73">
        <v>1</v>
      </c>
      <c r="D12" s="73"/>
      <c r="E12" s="73">
        <v>2</v>
      </c>
      <c r="F12" s="73">
        <f t="shared" si="0"/>
        <v>142</v>
      </c>
    </row>
    <row r="13" spans="1:6" ht="18" customHeight="1">
      <c r="A13" s="71" t="s">
        <v>24</v>
      </c>
      <c r="B13" s="73">
        <v>33</v>
      </c>
      <c r="C13" s="73"/>
      <c r="D13" s="73"/>
      <c r="E13" s="73"/>
      <c r="F13" s="73">
        <f t="shared" si="0"/>
        <v>33</v>
      </c>
    </row>
    <row r="14" spans="1:6" ht="18" customHeight="1">
      <c r="A14" s="71" t="s">
        <v>25</v>
      </c>
      <c r="B14" s="73">
        <v>1528</v>
      </c>
      <c r="C14" s="73">
        <v>58</v>
      </c>
      <c r="D14" s="73">
        <v>3</v>
      </c>
      <c r="E14" s="73">
        <v>34</v>
      </c>
      <c r="F14" s="73">
        <f t="shared" si="0"/>
        <v>1623</v>
      </c>
    </row>
    <row r="15" spans="1:6" ht="18" customHeight="1">
      <c r="A15" s="71" t="s">
        <v>26</v>
      </c>
      <c r="B15" s="73">
        <v>255</v>
      </c>
      <c r="C15" s="73">
        <v>11</v>
      </c>
      <c r="D15" s="73"/>
      <c r="E15" s="73"/>
      <c r="F15" s="73">
        <f t="shared" si="0"/>
        <v>266</v>
      </c>
    </row>
    <row r="16" spans="1:6" ht="18" customHeight="1">
      <c r="A16" s="71" t="s">
        <v>27</v>
      </c>
      <c r="B16" s="73">
        <v>231</v>
      </c>
      <c r="C16" s="73">
        <v>4</v>
      </c>
      <c r="D16" s="73">
        <v>1</v>
      </c>
      <c r="E16" s="73"/>
      <c r="F16" s="73">
        <f t="shared" si="0"/>
        <v>236</v>
      </c>
    </row>
    <row r="17" spans="1:6" ht="18" customHeight="1">
      <c r="A17" s="71" t="s">
        <v>57</v>
      </c>
      <c r="B17" s="73">
        <v>117</v>
      </c>
      <c r="C17" s="73">
        <v>1</v>
      </c>
      <c r="D17" s="73">
        <v>1</v>
      </c>
      <c r="E17" s="73"/>
      <c r="F17" s="73">
        <f t="shared" si="0"/>
        <v>119</v>
      </c>
    </row>
    <row r="18" spans="1:6" ht="18" customHeight="1">
      <c r="A18" s="71" t="s">
        <v>29</v>
      </c>
      <c r="B18" s="73">
        <v>18</v>
      </c>
      <c r="C18" s="73">
        <v>19</v>
      </c>
      <c r="D18" s="73">
        <v>1</v>
      </c>
      <c r="E18" s="73"/>
      <c r="F18" s="73">
        <f t="shared" si="0"/>
        <v>38</v>
      </c>
    </row>
    <row r="19" spans="1:6" ht="18" customHeight="1">
      <c r="A19" s="71" t="s">
        <v>30</v>
      </c>
      <c r="B19" s="73">
        <v>2822</v>
      </c>
      <c r="C19" s="73">
        <v>51</v>
      </c>
      <c r="D19" s="73">
        <v>34</v>
      </c>
      <c r="E19" s="73">
        <v>97</v>
      </c>
      <c r="F19" s="73">
        <f t="shared" si="0"/>
        <v>3004</v>
      </c>
    </row>
    <row r="20" spans="1:6" ht="18" customHeight="1">
      <c r="A20" s="71" t="s">
        <v>31</v>
      </c>
      <c r="B20" s="73">
        <v>536</v>
      </c>
      <c r="C20" s="73">
        <v>20</v>
      </c>
      <c r="D20" s="73">
        <v>1</v>
      </c>
      <c r="E20" s="73">
        <v>23</v>
      </c>
      <c r="F20" s="73">
        <f t="shared" si="0"/>
        <v>580</v>
      </c>
    </row>
    <row r="21" spans="1:6" ht="18" customHeight="1">
      <c r="A21" s="71" t="s">
        <v>32</v>
      </c>
      <c r="B21" s="73"/>
      <c r="C21" s="73"/>
      <c r="D21" s="73"/>
      <c r="E21" s="73"/>
      <c r="F21" s="73">
        <f t="shared" si="0"/>
        <v>0</v>
      </c>
    </row>
    <row r="22" spans="1:6" ht="18" customHeight="1">
      <c r="A22" s="71" t="s">
        <v>33</v>
      </c>
      <c r="B22" s="73">
        <v>395</v>
      </c>
      <c r="C22" s="73">
        <v>1</v>
      </c>
      <c r="D22" s="73">
        <v>1</v>
      </c>
      <c r="E22" s="73">
        <v>3</v>
      </c>
      <c r="F22" s="73">
        <f t="shared" si="0"/>
        <v>400</v>
      </c>
    </row>
    <row r="23" spans="1:6" ht="18" customHeight="1">
      <c r="A23" s="71" t="s">
        <v>34</v>
      </c>
      <c r="B23" s="73">
        <v>1273</v>
      </c>
      <c r="C23" s="73">
        <v>309</v>
      </c>
      <c r="D23" s="73">
        <v>3</v>
      </c>
      <c r="E23" s="73">
        <v>120</v>
      </c>
      <c r="F23" s="73">
        <f t="shared" si="0"/>
        <v>1705</v>
      </c>
    </row>
    <row r="24" spans="1:6" ht="18" customHeight="1">
      <c r="A24" s="71" t="s">
        <v>35</v>
      </c>
      <c r="B24" s="73">
        <v>18</v>
      </c>
      <c r="C24" s="73">
        <v>1</v>
      </c>
      <c r="D24" s="73"/>
      <c r="E24" s="73">
        <v>1</v>
      </c>
      <c r="F24" s="73">
        <f t="shared" si="0"/>
        <v>20</v>
      </c>
    </row>
    <row r="25" spans="1:6" ht="18" customHeight="1">
      <c r="A25" s="71" t="s">
        <v>36</v>
      </c>
      <c r="B25" s="73">
        <v>24</v>
      </c>
      <c r="C25" s="73"/>
      <c r="D25" s="73">
        <v>1</v>
      </c>
      <c r="E25" s="73"/>
      <c r="F25" s="73">
        <f t="shared" si="0"/>
        <v>25</v>
      </c>
    </row>
    <row r="26" spans="1:6" ht="18" customHeight="1">
      <c r="A26" s="71" t="s">
        <v>37</v>
      </c>
      <c r="B26" s="73">
        <v>27</v>
      </c>
      <c r="C26" s="73">
        <v>1</v>
      </c>
      <c r="D26" s="73"/>
      <c r="E26" s="73"/>
      <c r="F26" s="73">
        <f t="shared" si="0"/>
        <v>28</v>
      </c>
    </row>
    <row r="27" spans="1:6" ht="18" customHeight="1">
      <c r="A27" s="71" t="s">
        <v>38</v>
      </c>
      <c r="B27" s="73">
        <v>52</v>
      </c>
      <c r="C27" s="73"/>
      <c r="D27" s="73">
        <v>3</v>
      </c>
      <c r="E27" s="73"/>
      <c r="F27" s="73">
        <f t="shared" si="0"/>
        <v>55</v>
      </c>
    </row>
    <row r="28" spans="1:6" ht="18" customHeight="1">
      <c r="A28" s="71" t="s">
        <v>39</v>
      </c>
      <c r="B28" s="73">
        <v>389</v>
      </c>
      <c r="C28" s="73">
        <v>1</v>
      </c>
      <c r="D28" s="73">
        <v>1</v>
      </c>
      <c r="E28" s="73"/>
      <c r="F28" s="73">
        <f t="shared" si="0"/>
        <v>391</v>
      </c>
    </row>
    <row r="29" spans="1:6" ht="18" customHeight="1">
      <c r="A29" s="71" t="s">
        <v>40</v>
      </c>
      <c r="B29" s="73">
        <v>71</v>
      </c>
      <c r="C29" s="73"/>
      <c r="D29" s="73">
        <v>1</v>
      </c>
      <c r="E29" s="73"/>
      <c r="F29" s="73">
        <f t="shared" si="0"/>
        <v>72</v>
      </c>
    </row>
    <row r="30" spans="1:6" ht="18" customHeight="1">
      <c r="A30" s="71" t="s">
        <v>41</v>
      </c>
      <c r="B30" s="73">
        <v>230</v>
      </c>
      <c r="C30" s="73">
        <v>2</v>
      </c>
      <c r="D30" s="73"/>
      <c r="E30" s="73"/>
      <c r="F30" s="73">
        <f t="shared" si="0"/>
        <v>232</v>
      </c>
    </row>
    <row r="31" spans="1:6" ht="18" customHeight="1">
      <c r="A31" s="71" t="s">
        <v>42</v>
      </c>
      <c r="B31" s="73">
        <v>708</v>
      </c>
      <c r="C31" s="73">
        <v>6</v>
      </c>
      <c r="D31" s="73">
        <v>1</v>
      </c>
      <c r="E31" s="73"/>
      <c r="F31" s="73">
        <f t="shared" si="0"/>
        <v>715</v>
      </c>
    </row>
    <row r="32" spans="1:6" ht="18" customHeight="1">
      <c r="A32" s="71" t="s">
        <v>43</v>
      </c>
      <c r="B32" s="73">
        <v>9</v>
      </c>
      <c r="C32" s="73">
        <v>4</v>
      </c>
      <c r="D32" s="73"/>
      <c r="E32" s="73"/>
      <c r="F32" s="73">
        <f t="shared" si="0"/>
        <v>13</v>
      </c>
    </row>
    <row r="33" spans="1:6" ht="18" customHeight="1">
      <c r="A33" s="71" t="s">
        <v>44</v>
      </c>
      <c r="B33" s="73">
        <v>1020</v>
      </c>
      <c r="C33" s="73">
        <v>28</v>
      </c>
      <c r="D33" s="73">
        <v>2</v>
      </c>
      <c r="E33" s="73"/>
      <c r="F33" s="73">
        <f t="shared" si="0"/>
        <v>1050</v>
      </c>
    </row>
    <row r="34" spans="1:6" ht="18" customHeight="1">
      <c r="A34" s="71" t="s">
        <v>45</v>
      </c>
      <c r="B34" s="73">
        <v>35</v>
      </c>
      <c r="C34" s="73"/>
      <c r="D34" s="73"/>
      <c r="E34" s="73"/>
      <c r="F34" s="73">
        <f t="shared" si="0"/>
        <v>35</v>
      </c>
    </row>
    <row r="35" spans="1:6" ht="18" customHeight="1">
      <c r="A35" s="71" t="s">
        <v>47</v>
      </c>
      <c r="B35" s="73">
        <v>911</v>
      </c>
      <c r="C35" s="73">
        <v>2</v>
      </c>
      <c r="D35" s="73">
        <v>6</v>
      </c>
      <c r="E35" s="73"/>
      <c r="F35" s="73">
        <f t="shared" si="0"/>
        <v>919</v>
      </c>
    </row>
    <row r="36" spans="1:6" ht="18" customHeight="1">
      <c r="A36" s="71" t="s">
        <v>58</v>
      </c>
      <c r="B36" s="73">
        <v>161</v>
      </c>
      <c r="C36" s="73">
        <v>4</v>
      </c>
      <c r="D36" s="73"/>
      <c r="E36" s="73"/>
      <c r="F36" s="73">
        <f t="shared" si="0"/>
        <v>165</v>
      </c>
    </row>
    <row r="37" spans="1:6" ht="18" customHeight="1">
      <c r="A37" s="71" t="s">
        <v>48</v>
      </c>
      <c r="B37" s="73">
        <v>357</v>
      </c>
      <c r="C37" s="73">
        <v>11</v>
      </c>
      <c r="D37" s="73">
        <v>4</v>
      </c>
      <c r="E37" s="73"/>
      <c r="F37" s="73">
        <f t="shared" si="0"/>
        <v>372</v>
      </c>
    </row>
    <row r="38" spans="1:6" ht="18" customHeight="1">
      <c r="A38" s="72" t="s">
        <v>67</v>
      </c>
      <c r="B38" s="74">
        <f>SUM(B3:B37)</f>
        <v>15822</v>
      </c>
      <c r="C38" s="74">
        <f t="shared" ref="C38:F38" si="1">SUM(C3:C37)</f>
        <v>838</v>
      </c>
      <c r="D38" s="74">
        <f t="shared" si="1"/>
        <v>76</v>
      </c>
      <c r="E38" s="74">
        <f t="shared" si="1"/>
        <v>287</v>
      </c>
      <c r="F38" s="74">
        <f t="shared" si="1"/>
        <v>17023</v>
      </c>
    </row>
  </sheetData>
  <pageMargins left="0.7" right="0.33" top="0.75" bottom="0.75" header="0.3" footer="0.3"/>
  <pageSetup paperSize="9" firstPageNumber="67" orientation="portrait" useFirstPageNumber="1" horizontalDpi="200" verticalDpi="0" r:id="rId1"/>
  <headerFooter>
    <oddFooter>&amp;L&amp;"Arial,Italic"&amp;9AISHE 2010-11&amp;RT-&amp;P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showZeros="0" view="pageBreakPreview" topLeftCell="A28" zoomScaleSheetLayoutView="100" workbookViewId="0">
      <selection activeCell="B36" sqref="B36"/>
    </sheetView>
  </sheetViews>
  <sheetFormatPr defaultRowHeight="14.25"/>
  <cols>
    <col min="1" max="1" width="19" style="41" customWidth="1"/>
    <col min="2" max="2" width="9.42578125" style="42" customWidth="1"/>
    <col min="3" max="5" width="7" style="42" customWidth="1"/>
    <col min="6" max="10" width="9.42578125" style="42" customWidth="1"/>
    <col min="11" max="16384" width="9.140625" style="42"/>
  </cols>
  <sheetData>
    <row r="1" spans="1:10" s="98" customFormat="1" ht="24" customHeight="1">
      <c r="A1" s="99" t="s">
        <v>113</v>
      </c>
      <c r="B1" s="96"/>
      <c r="C1" s="97"/>
      <c r="D1" s="97"/>
      <c r="E1" s="97"/>
      <c r="F1" s="97"/>
      <c r="G1" s="97"/>
      <c r="H1" s="97"/>
      <c r="I1" s="97"/>
      <c r="J1" s="97"/>
    </row>
    <row r="2" spans="1:10">
      <c r="A2" s="311" t="s">
        <v>2</v>
      </c>
      <c r="B2" s="312" t="s">
        <v>89</v>
      </c>
      <c r="C2" s="312"/>
      <c r="D2" s="312"/>
      <c r="E2" s="312"/>
      <c r="F2" s="312"/>
      <c r="G2" s="312"/>
      <c r="H2" s="312"/>
      <c r="I2" s="312"/>
      <c r="J2" s="312"/>
    </row>
    <row r="3" spans="1:10" s="43" customFormat="1" ht="28.5">
      <c r="A3" s="311"/>
      <c r="B3" s="49" t="s">
        <v>73</v>
      </c>
      <c r="C3" s="50" t="s">
        <v>74</v>
      </c>
      <c r="D3" s="50" t="s">
        <v>75</v>
      </c>
      <c r="E3" s="50" t="s">
        <v>76</v>
      </c>
      <c r="F3" s="50" t="s">
        <v>77</v>
      </c>
      <c r="G3" s="50" t="s">
        <v>78</v>
      </c>
      <c r="H3" s="50" t="s">
        <v>79</v>
      </c>
      <c r="I3" s="50" t="s">
        <v>80</v>
      </c>
      <c r="J3" s="50" t="s">
        <v>81</v>
      </c>
    </row>
    <row r="4" spans="1:10" s="44" customFormat="1" ht="29.25" customHeight="1">
      <c r="A4" s="47" t="s">
        <v>55</v>
      </c>
      <c r="B4" s="46">
        <v>3</v>
      </c>
      <c r="C4" s="46">
        <v>0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  <c r="J4" s="46">
        <v>0</v>
      </c>
    </row>
    <row r="5" spans="1:10" s="44" customFormat="1" ht="18.75" customHeight="1">
      <c r="A5" s="48" t="s">
        <v>15</v>
      </c>
      <c r="B5" s="46">
        <v>0</v>
      </c>
      <c r="C5" s="46">
        <v>0</v>
      </c>
      <c r="D5" s="46">
        <v>0</v>
      </c>
      <c r="E5" s="46">
        <v>2</v>
      </c>
      <c r="F5" s="46">
        <v>10</v>
      </c>
      <c r="G5" s="46">
        <v>9</v>
      </c>
      <c r="H5" s="46">
        <v>0</v>
      </c>
      <c r="I5" s="46">
        <v>1</v>
      </c>
      <c r="J5" s="46">
        <v>1</v>
      </c>
    </row>
    <row r="6" spans="1:10" s="44" customFormat="1" ht="18.75" customHeight="1">
      <c r="A6" s="48" t="s">
        <v>16</v>
      </c>
      <c r="B6" s="46">
        <v>16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</row>
    <row r="7" spans="1:10" s="44" customFormat="1" ht="18.75" customHeight="1">
      <c r="A7" s="48" t="s">
        <v>17</v>
      </c>
      <c r="B7" s="46">
        <v>6</v>
      </c>
      <c r="C7" s="46">
        <v>11</v>
      </c>
      <c r="D7" s="46">
        <v>8</v>
      </c>
      <c r="E7" s="46">
        <v>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</row>
    <row r="8" spans="1:10" s="44" customFormat="1" ht="18.75" customHeight="1">
      <c r="A8" s="48" t="s">
        <v>18</v>
      </c>
      <c r="B8" s="46">
        <v>14</v>
      </c>
      <c r="C8" s="46">
        <v>13</v>
      </c>
      <c r="D8" s="46">
        <v>10</v>
      </c>
      <c r="E8" s="46">
        <v>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s="44" customFormat="1" ht="18.75" customHeight="1">
      <c r="A9" s="48" t="s">
        <v>19</v>
      </c>
      <c r="B9" s="46">
        <v>0</v>
      </c>
      <c r="C9" s="46">
        <v>0</v>
      </c>
      <c r="D9" s="46">
        <v>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</row>
    <row r="10" spans="1:10" s="44" customFormat="1" ht="18.75" customHeight="1">
      <c r="A10" s="48" t="s">
        <v>56</v>
      </c>
      <c r="B10" s="46">
        <v>4</v>
      </c>
      <c r="C10" s="46">
        <v>5</v>
      </c>
      <c r="D10" s="46">
        <v>6</v>
      </c>
      <c r="E10" s="46">
        <v>1</v>
      </c>
      <c r="F10" s="46">
        <v>2</v>
      </c>
      <c r="G10" s="46">
        <v>0</v>
      </c>
      <c r="H10" s="46">
        <v>0</v>
      </c>
      <c r="I10" s="46">
        <v>0</v>
      </c>
      <c r="J10" s="46">
        <v>0</v>
      </c>
    </row>
    <row r="11" spans="1:10" s="44" customFormat="1" ht="31.5" customHeight="1">
      <c r="A11" s="48" t="s">
        <v>21</v>
      </c>
      <c r="B11" s="46">
        <v>1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</row>
    <row r="12" spans="1:10" s="44" customFormat="1" ht="18.75" customHeight="1">
      <c r="A12" s="48" t="s">
        <v>22</v>
      </c>
      <c r="B12" s="46">
        <v>2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s="44" customFormat="1" ht="18.75" customHeight="1">
      <c r="A13" s="48" t="s">
        <v>23</v>
      </c>
      <c r="B13" s="46">
        <v>1</v>
      </c>
      <c r="C13" s="46">
        <v>3</v>
      </c>
      <c r="D13" s="46">
        <v>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1:10" s="44" customFormat="1" ht="18.75" customHeight="1">
      <c r="A14" s="48" t="s">
        <v>24</v>
      </c>
      <c r="B14" s="46">
        <v>0</v>
      </c>
      <c r="C14" s="46">
        <v>1</v>
      </c>
      <c r="D14" s="46">
        <v>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s="44" customFormat="1" ht="18.75" customHeight="1">
      <c r="A15" s="48" t="s">
        <v>25</v>
      </c>
      <c r="B15" s="46">
        <v>2</v>
      </c>
      <c r="C15" s="46">
        <v>2</v>
      </c>
      <c r="D15" s="46">
        <v>11</v>
      </c>
      <c r="E15" s="46">
        <v>4</v>
      </c>
      <c r="F15" s="46">
        <v>6</v>
      </c>
      <c r="G15" s="46">
        <v>1</v>
      </c>
      <c r="H15" s="46">
        <v>0</v>
      </c>
      <c r="I15" s="46">
        <v>0</v>
      </c>
      <c r="J15" s="46">
        <v>0</v>
      </c>
    </row>
    <row r="16" spans="1:10" s="44" customFormat="1" ht="18.75" customHeight="1">
      <c r="A16" s="48" t="s">
        <v>26</v>
      </c>
      <c r="B16" s="46">
        <v>0</v>
      </c>
      <c r="C16" s="46">
        <v>1</v>
      </c>
      <c r="D16" s="46">
        <v>9</v>
      </c>
      <c r="E16" s="46">
        <v>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s="44" customFormat="1" ht="18.75" customHeight="1">
      <c r="A17" s="48" t="s">
        <v>27</v>
      </c>
      <c r="B17" s="46">
        <v>3</v>
      </c>
      <c r="C17" s="46">
        <v>2</v>
      </c>
      <c r="D17" s="46">
        <v>6</v>
      </c>
      <c r="E17" s="46">
        <v>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</row>
    <row r="18" spans="1:10" s="44" customFormat="1" ht="18.75" customHeight="1">
      <c r="A18" s="48" t="s">
        <v>57</v>
      </c>
      <c r="B18" s="46">
        <v>18</v>
      </c>
      <c r="C18" s="46">
        <v>2</v>
      </c>
      <c r="D18" s="46">
        <v>1</v>
      </c>
      <c r="E18" s="46">
        <v>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s="44" customFormat="1" ht="18.75" customHeight="1">
      <c r="A19" s="48" t="s">
        <v>83</v>
      </c>
      <c r="B19" s="46">
        <v>16</v>
      </c>
      <c r="C19" s="46">
        <v>5</v>
      </c>
      <c r="D19" s="46">
        <v>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</row>
    <row r="20" spans="1:10" s="44" customFormat="1" ht="18.75" customHeight="1">
      <c r="A20" s="48" t="s">
        <v>30</v>
      </c>
      <c r="B20" s="46">
        <v>0</v>
      </c>
      <c r="C20" s="46">
        <v>1</v>
      </c>
      <c r="D20" s="46">
        <v>8</v>
      </c>
      <c r="E20" s="46">
        <v>12</v>
      </c>
      <c r="F20" s="46">
        <v>5</v>
      </c>
      <c r="G20" s="46">
        <v>2</v>
      </c>
      <c r="H20" s="46">
        <v>0</v>
      </c>
      <c r="I20" s="46">
        <v>0</v>
      </c>
      <c r="J20" s="46">
        <v>1</v>
      </c>
    </row>
    <row r="21" spans="1:10" s="44" customFormat="1" ht="18.75" customHeight="1">
      <c r="A21" s="48" t="s">
        <v>31</v>
      </c>
      <c r="B21" s="46">
        <v>0</v>
      </c>
      <c r="C21" s="46">
        <v>1</v>
      </c>
      <c r="D21" s="46">
        <v>4</v>
      </c>
      <c r="E21" s="46">
        <v>7</v>
      </c>
      <c r="F21" s="46">
        <v>2</v>
      </c>
      <c r="G21" s="46">
        <v>0</v>
      </c>
      <c r="H21" s="46">
        <v>0</v>
      </c>
      <c r="I21" s="46">
        <v>0</v>
      </c>
      <c r="J21" s="46">
        <v>0</v>
      </c>
    </row>
    <row r="22" spans="1:10" s="44" customFormat="1" ht="18.75" customHeight="1">
      <c r="A22" s="48" t="s">
        <v>32</v>
      </c>
      <c r="B22" s="46">
        <v>1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</row>
    <row r="23" spans="1:10" s="44" customFormat="1" ht="18.75" customHeight="1">
      <c r="A23" s="48" t="s">
        <v>33</v>
      </c>
      <c r="B23" s="46">
        <v>8</v>
      </c>
      <c r="C23" s="46">
        <v>16</v>
      </c>
      <c r="D23" s="46">
        <v>17</v>
      </c>
      <c r="E23" s="46">
        <v>5</v>
      </c>
      <c r="F23" s="46">
        <v>1</v>
      </c>
      <c r="G23" s="46">
        <v>2</v>
      </c>
      <c r="H23" s="46">
        <v>1</v>
      </c>
      <c r="I23" s="46">
        <v>0</v>
      </c>
      <c r="J23" s="46">
        <v>0</v>
      </c>
    </row>
    <row r="24" spans="1:10" s="44" customFormat="1" ht="18.75" customHeight="1">
      <c r="A24" s="48" t="s">
        <v>34</v>
      </c>
      <c r="B24" s="46">
        <v>0</v>
      </c>
      <c r="C24" s="46">
        <v>0</v>
      </c>
      <c r="D24" s="46">
        <v>4</v>
      </c>
      <c r="E24" s="46">
        <v>12</v>
      </c>
      <c r="F24" s="46">
        <v>15</v>
      </c>
      <c r="G24" s="46">
        <v>1</v>
      </c>
      <c r="H24" s="46">
        <v>1</v>
      </c>
      <c r="I24" s="46">
        <v>2</v>
      </c>
      <c r="J24" s="46">
        <v>0</v>
      </c>
    </row>
    <row r="25" spans="1:10" s="44" customFormat="1" ht="18.75" customHeight="1">
      <c r="A25" s="48" t="s">
        <v>35</v>
      </c>
      <c r="B25" s="46">
        <v>6</v>
      </c>
      <c r="C25" s="46">
        <v>2</v>
      </c>
      <c r="D25" s="46">
        <v>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</row>
    <row r="26" spans="1:10" s="44" customFormat="1" ht="18.75" customHeight="1">
      <c r="A26" s="48" t="s">
        <v>36</v>
      </c>
      <c r="B26" s="46">
        <v>5</v>
      </c>
      <c r="C26" s="46">
        <v>1</v>
      </c>
      <c r="D26" s="46">
        <v>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</row>
    <row r="27" spans="1:10" s="44" customFormat="1" ht="18.75" customHeight="1">
      <c r="A27" s="48" t="s">
        <v>37</v>
      </c>
      <c r="B27" s="46">
        <v>7</v>
      </c>
      <c r="C27" s="46">
        <v>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</row>
    <row r="28" spans="1:10" s="44" customFormat="1" ht="18.75" customHeight="1">
      <c r="A28" s="48" t="s">
        <v>38</v>
      </c>
      <c r="B28" s="46">
        <v>9</v>
      </c>
      <c r="C28" s="46">
        <v>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</row>
    <row r="29" spans="1:10" s="44" customFormat="1" ht="18.75" customHeight="1">
      <c r="A29" s="48" t="s">
        <v>39</v>
      </c>
      <c r="B29" s="46">
        <v>5</v>
      </c>
      <c r="C29" s="46">
        <v>5</v>
      </c>
      <c r="D29" s="46">
        <v>14</v>
      </c>
      <c r="E29" s="46">
        <v>5</v>
      </c>
      <c r="F29" s="46">
        <v>0</v>
      </c>
      <c r="G29" s="46">
        <v>1</v>
      </c>
      <c r="H29" s="46">
        <v>0</v>
      </c>
      <c r="I29" s="46">
        <v>0</v>
      </c>
      <c r="J29" s="46">
        <v>0</v>
      </c>
    </row>
    <row r="30" spans="1:10" s="44" customFormat="1" ht="18.75" customHeight="1">
      <c r="A30" s="48" t="s">
        <v>40</v>
      </c>
      <c r="B30" s="46">
        <v>2</v>
      </c>
      <c r="C30" s="46">
        <v>1</v>
      </c>
      <c r="D30" s="46">
        <v>0</v>
      </c>
      <c r="E30" s="46">
        <v>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</row>
    <row r="31" spans="1:10" s="44" customFormat="1" ht="18.75" customHeight="1">
      <c r="A31" s="48" t="s">
        <v>41</v>
      </c>
      <c r="B31" s="46">
        <v>0</v>
      </c>
      <c r="C31" s="46">
        <v>1</v>
      </c>
      <c r="D31" s="46">
        <v>10</v>
      </c>
      <c r="E31" s="46">
        <v>8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</row>
    <row r="32" spans="1:10" s="44" customFormat="1" ht="18.75" customHeight="1">
      <c r="A32" s="48" t="s">
        <v>87</v>
      </c>
      <c r="B32" s="46">
        <v>2</v>
      </c>
      <c r="C32" s="46">
        <v>3</v>
      </c>
      <c r="D32" s="46">
        <v>13</v>
      </c>
      <c r="E32" s="46">
        <v>7</v>
      </c>
      <c r="F32" s="46">
        <v>7</v>
      </c>
      <c r="G32" s="46">
        <v>0</v>
      </c>
      <c r="H32" s="46">
        <v>0</v>
      </c>
      <c r="I32" s="46">
        <v>1</v>
      </c>
      <c r="J32" s="46">
        <v>0</v>
      </c>
    </row>
    <row r="33" spans="1:10" s="44" customFormat="1" ht="18.75" customHeight="1">
      <c r="A33" s="48" t="s">
        <v>43</v>
      </c>
      <c r="B33" s="46">
        <v>4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s="44" customFormat="1" ht="18.75" customHeight="1">
      <c r="A34" s="48" t="s">
        <v>85</v>
      </c>
      <c r="B34" s="46">
        <v>1</v>
      </c>
      <c r="C34" s="46">
        <v>2</v>
      </c>
      <c r="D34" s="46">
        <v>12</v>
      </c>
      <c r="E34" s="46">
        <v>12</v>
      </c>
      <c r="F34" s="46">
        <v>5</v>
      </c>
      <c r="G34" s="46">
        <v>0</v>
      </c>
      <c r="H34" s="46">
        <v>0</v>
      </c>
      <c r="I34" s="46">
        <v>0</v>
      </c>
      <c r="J34" s="46">
        <v>0</v>
      </c>
    </row>
    <row r="35" spans="1:10" s="44" customFormat="1" ht="18.75" customHeight="1">
      <c r="A35" s="48" t="s">
        <v>45</v>
      </c>
      <c r="B35" s="46">
        <v>3</v>
      </c>
      <c r="C35" s="46">
        <v>0</v>
      </c>
      <c r="D35" s="46">
        <v>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</row>
    <row r="36" spans="1:10" s="44" customFormat="1" ht="18.75" customHeight="1">
      <c r="A36" s="48" t="s">
        <v>84</v>
      </c>
      <c r="B36" s="46">
        <v>7</v>
      </c>
      <c r="C36" s="46">
        <v>2</v>
      </c>
      <c r="D36" s="46">
        <v>34</v>
      </c>
      <c r="E36" s="46">
        <v>16</v>
      </c>
      <c r="F36" s="46">
        <v>12</v>
      </c>
      <c r="G36" s="46">
        <v>0</v>
      </c>
      <c r="H36" s="46">
        <v>0</v>
      </c>
      <c r="I36" s="46">
        <v>0</v>
      </c>
      <c r="J36" s="46">
        <v>0</v>
      </c>
    </row>
    <row r="37" spans="1:10" s="44" customFormat="1" ht="18.75" customHeight="1">
      <c r="A37" s="48" t="s">
        <v>88</v>
      </c>
      <c r="B37" s="46">
        <v>6</v>
      </c>
      <c r="C37" s="46">
        <v>3</v>
      </c>
      <c r="D37" s="46">
        <v>2</v>
      </c>
      <c r="E37" s="46">
        <v>1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</row>
    <row r="38" spans="1:10" s="44" customFormat="1" ht="18.75" customHeight="1">
      <c r="A38" s="48" t="s">
        <v>86</v>
      </c>
      <c r="B38" s="46">
        <v>4</v>
      </c>
      <c r="C38" s="46">
        <v>1</v>
      </c>
      <c r="D38" s="46">
        <v>9</v>
      </c>
      <c r="E38" s="46">
        <v>2</v>
      </c>
      <c r="F38" s="46">
        <v>3</v>
      </c>
      <c r="G38" s="46">
        <v>0</v>
      </c>
      <c r="H38" s="46">
        <v>0</v>
      </c>
      <c r="I38" s="46">
        <v>0</v>
      </c>
      <c r="J38" s="46">
        <v>0</v>
      </c>
    </row>
    <row r="39" spans="1:10" s="64" customFormat="1" ht="18.75" customHeight="1">
      <c r="A39" s="63" t="s">
        <v>49</v>
      </c>
      <c r="B39" s="49">
        <v>156</v>
      </c>
      <c r="C39" s="49">
        <v>87</v>
      </c>
      <c r="D39" s="49">
        <v>191</v>
      </c>
      <c r="E39" s="49">
        <v>110</v>
      </c>
      <c r="F39" s="49">
        <v>70</v>
      </c>
      <c r="G39" s="49">
        <v>16</v>
      </c>
      <c r="H39" s="49">
        <v>2</v>
      </c>
      <c r="I39" s="49">
        <v>4</v>
      </c>
      <c r="J39" s="49">
        <v>2</v>
      </c>
    </row>
    <row r="40" spans="1:10">
      <c r="A40" s="45" t="s">
        <v>82</v>
      </c>
    </row>
  </sheetData>
  <mergeCells count="2">
    <mergeCell ref="A2:A3"/>
    <mergeCell ref="B2:J2"/>
  </mergeCells>
  <pageMargins left="0.5" right="0.31" top="0.42" bottom="0.44" header="0.3" footer="0.3"/>
  <pageSetup paperSize="9" scale="95" firstPageNumber="3" orientation="portrait" useFirstPageNumber="1" horizontalDpi="200" verticalDpi="0" r:id="rId1"/>
  <headerFooter>
    <oddFooter>&amp;L&amp;"Arial,Italic"&amp;9AISHE 2010-11&amp;RT-&amp;P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K40"/>
  <sheetViews>
    <sheetView view="pageBreakPreview" topLeftCell="A16" zoomScaleSheetLayoutView="100" workbookViewId="0">
      <selection activeCell="B33" sqref="B33"/>
    </sheetView>
  </sheetViews>
  <sheetFormatPr defaultRowHeight="12.75"/>
  <cols>
    <col min="1" max="1" width="5.42578125" style="81" customWidth="1"/>
    <col min="2" max="2" width="19.5703125" style="81" customWidth="1"/>
    <col min="3" max="3" width="10.85546875" style="81" customWidth="1"/>
    <col min="4" max="4" width="9.85546875" style="81" customWidth="1"/>
    <col min="5" max="5" width="11.42578125" style="81" customWidth="1"/>
    <col min="6" max="6" width="10.85546875" style="81" customWidth="1"/>
    <col min="7" max="7" width="10" style="81" customWidth="1"/>
    <col min="8" max="8" width="10.85546875" style="81" customWidth="1"/>
    <col min="9" max="9" width="8.85546875" style="81" customWidth="1"/>
    <col min="10" max="10" width="10" style="81" customWidth="1"/>
    <col min="11" max="11" width="9.85546875" style="81" customWidth="1"/>
    <col min="12" max="16384" width="9.140625" style="81"/>
  </cols>
  <sheetData>
    <row r="1" spans="1:11" ht="24.75" customHeight="1">
      <c r="A1" s="313" t="s">
        <v>635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9.5" customHeight="1">
      <c r="A2" s="392" t="s">
        <v>109</v>
      </c>
      <c r="B2" s="392" t="s">
        <v>110</v>
      </c>
      <c r="C2" s="394" t="s">
        <v>634</v>
      </c>
      <c r="D2" s="394"/>
      <c r="E2" s="394"/>
      <c r="F2" s="394" t="s">
        <v>594</v>
      </c>
      <c r="G2" s="394"/>
      <c r="H2" s="394"/>
      <c r="I2" s="394" t="s">
        <v>595</v>
      </c>
      <c r="J2" s="394"/>
      <c r="K2" s="394"/>
    </row>
    <row r="3" spans="1:11" ht="19.5" customHeight="1">
      <c r="A3" s="393"/>
      <c r="B3" s="393"/>
      <c r="C3" s="82" t="s">
        <v>596</v>
      </c>
      <c r="D3" s="82" t="s">
        <v>597</v>
      </c>
      <c r="E3" s="82" t="s">
        <v>598</v>
      </c>
      <c r="F3" s="82" t="s">
        <v>596</v>
      </c>
      <c r="G3" s="82" t="s">
        <v>597</v>
      </c>
      <c r="H3" s="82" t="s">
        <v>598</v>
      </c>
      <c r="I3" s="82" t="s">
        <v>596</v>
      </c>
      <c r="J3" s="82" t="s">
        <v>597</v>
      </c>
      <c r="K3" s="82" t="s">
        <v>598</v>
      </c>
    </row>
    <row r="4" spans="1:11" s="294" customFormat="1">
      <c r="A4" s="293">
        <v>1</v>
      </c>
      <c r="B4" s="293">
        <v>2</v>
      </c>
      <c r="C4" s="293">
        <v>3</v>
      </c>
      <c r="D4" s="293">
        <v>4</v>
      </c>
      <c r="E4" s="293">
        <v>5</v>
      </c>
      <c r="F4" s="293">
        <v>6</v>
      </c>
      <c r="G4" s="293">
        <v>7</v>
      </c>
      <c r="H4" s="293">
        <v>8</v>
      </c>
      <c r="I4" s="293">
        <v>9</v>
      </c>
      <c r="J4" s="293">
        <v>10</v>
      </c>
      <c r="K4" s="293">
        <v>11</v>
      </c>
    </row>
    <row r="5" spans="1:11" ht="22.5" customHeight="1">
      <c r="A5" s="83">
        <v>1</v>
      </c>
      <c r="B5" s="247" t="s">
        <v>15</v>
      </c>
      <c r="C5" s="295">
        <v>5083091</v>
      </c>
      <c r="D5" s="295">
        <v>4807866</v>
      </c>
      <c r="E5" s="295">
        <v>9890957</v>
      </c>
      <c r="F5" s="295">
        <v>794203</v>
      </c>
      <c r="G5" s="295">
        <v>774125</v>
      </c>
      <c r="H5" s="295">
        <v>1568328</v>
      </c>
      <c r="I5" s="295">
        <v>277840</v>
      </c>
      <c r="J5" s="295">
        <v>306948</v>
      </c>
      <c r="K5" s="295">
        <v>584788</v>
      </c>
    </row>
    <row r="6" spans="1:11" ht="22.5" customHeight="1">
      <c r="A6" s="83">
        <v>2</v>
      </c>
      <c r="B6" s="247" t="s">
        <v>16</v>
      </c>
      <c r="C6" s="295">
        <v>91207</v>
      </c>
      <c r="D6" s="295">
        <v>83315</v>
      </c>
      <c r="E6" s="295">
        <v>174522</v>
      </c>
      <c r="F6" s="295">
        <v>644</v>
      </c>
      <c r="G6" s="295">
        <v>409</v>
      </c>
      <c r="H6" s="295">
        <v>1053</v>
      </c>
      <c r="I6" s="295">
        <v>52826</v>
      </c>
      <c r="J6" s="295">
        <v>55820</v>
      </c>
      <c r="K6" s="295">
        <v>108646</v>
      </c>
    </row>
    <row r="7" spans="1:11" ht="22.5" customHeight="1">
      <c r="A7" s="83">
        <v>3</v>
      </c>
      <c r="B7" s="247" t="s">
        <v>17</v>
      </c>
      <c r="C7" s="295">
        <v>1946215</v>
      </c>
      <c r="D7" s="295">
        <v>1814323</v>
      </c>
      <c r="E7" s="295">
        <v>3760538</v>
      </c>
      <c r="F7" s="295">
        <v>139766</v>
      </c>
      <c r="G7" s="295">
        <v>120104</v>
      </c>
      <c r="H7" s="295">
        <v>259870</v>
      </c>
      <c r="I7" s="295">
        <v>242426</v>
      </c>
      <c r="J7" s="295">
        <v>249262</v>
      </c>
      <c r="K7" s="295">
        <v>491688</v>
      </c>
    </row>
    <row r="8" spans="1:11" ht="22.5" customHeight="1">
      <c r="A8" s="83">
        <v>4</v>
      </c>
      <c r="B8" s="247" t="s">
        <v>18</v>
      </c>
      <c r="C8" s="295">
        <v>6687664</v>
      </c>
      <c r="D8" s="295">
        <v>5764168</v>
      </c>
      <c r="E8" s="295">
        <v>12451832</v>
      </c>
      <c r="F8" s="295">
        <v>950778</v>
      </c>
      <c r="G8" s="295">
        <v>904436</v>
      </c>
      <c r="H8" s="295">
        <v>1855214</v>
      </c>
      <c r="I8" s="295">
        <v>56712</v>
      </c>
      <c r="J8" s="295">
        <v>51803</v>
      </c>
      <c r="K8" s="295">
        <v>108515</v>
      </c>
    </row>
    <row r="9" spans="1:11" ht="22.5" customHeight="1">
      <c r="A9" s="83">
        <v>5</v>
      </c>
      <c r="B9" s="84" t="s">
        <v>56</v>
      </c>
      <c r="C9" s="295">
        <v>1503252</v>
      </c>
      <c r="D9" s="295">
        <v>1424456</v>
      </c>
      <c r="E9" s="295">
        <v>2927708</v>
      </c>
      <c r="F9" s="295">
        <v>176882</v>
      </c>
      <c r="G9" s="295">
        <v>163342</v>
      </c>
      <c r="H9" s="295">
        <v>340224</v>
      </c>
      <c r="I9" s="295">
        <v>426494</v>
      </c>
      <c r="J9" s="295">
        <v>436548</v>
      </c>
      <c r="K9" s="295">
        <v>863042</v>
      </c>
    </row>
    <row r="10" spans="1:11" ht="22.5" customHeight="1">
      <c r="A10" s="83">
        <v>6</v>
      </c>
      <c r="B10" s="247" t="s">
        <v>24</v>
      </c>
      <c r="C10" s="295">
        <v>99118</v>
      </c>
      <c r="D10" s="295">
        <v>86458</v>
      </c>
      <c r="E10" s="295">
        <v>185576</v>
      </c>
      <c r="F10" s="295">
        <v>1806</v>
      </c>
      <c r="G10" s="295">
        <v>1717</v>
      </c>
      <c r="H10" s="295">
        <v>3523</v>
      </c>
      <c r="I10" s="295">
        <v>48</v>
      </c>
      <c r="J10" s="295">
        <v>35</v>
      </c>
      <c r="K10" s="295">
        <v>83</v>
      </c>
    </row>
    <row r="11" spans="1:11" ht="22.5" customHeight="1">
      <c r="A11" s="83">
        <v>7</v>
      </c>
      <c r="B11" s="247" t="s">
        <v>25</v>
      </c>
      <c r="C11" s="295">
        <v>3611989</v>
      </c>
      <c r="D11" s="295">
        <v>3218787</v>
      </c>
      <c r="E11" s="295">
        <v>6830776</v>
      </c>
      <c r="F11" s="295">
        <v>273669</v>
      </c>
      <c r="G11" s="295">
        <v>233005</v>
      </c>
      <c r="H11" s="295">
        <v>506674</v>
      </c>
      <c r="I11" s="295">
        <v>434261</v>
      </c>
      <c r="J11" s="295">
        <v>436823</v>
      </c>
      <c r="K11" s="295">
        <v>871084</v>
      </c>
    </row>
    <row r="12" spans="1:11" ht="22.5" customHeight="1">
      <c r="A12" s="83">
        <v>8</v>
      </c>
      <c r="B12" s="247" t="s">
        <v>26</v>
      </c>
      <c r="C12" s="295">
        <v>1686902</v>
      </c>
      <c r="D12" s="295">
        <v>1475297</v>
      </c>
      <c r="E12" s="295">
        <v>3162199</v>
      </c>
      <c r="F12" s="295">
        <v>326239</v>
      </c>
      <c r="G12" s="295">
        <v>280303</v>
      </c>
      <c r="H12" s="295">
        <v>606542</v>
      </c>
      <c r="I12" s="295">
        <v>0</v>
      </c>
      <c r="J12" s="295">
        <v>0</v>
      </c>
      <c r="K12" s="295">
        <v>0</v>
      </c>
    </row>
    <row r="13" spans="1:11" ht="22.5" customHeight="1">
      <c r="A13" s="83">
        <v>9</v>
      </c>
      <c r="B13" s="247" t="s">
        <v>27</v>
      </c>
      <c r="C13" s="295">
        <v>405414</v>
      </c>
      <c r="D13" s="295">
        <v>378553</v>
      </c>
      <c r="E13" s="295">
        <v>783967</v>
      </c>
      <c r="F13" s="295">
        <v>97964</v>
      </c>
      <c r="G13" s="295">
        <v>91883</v>
      </c>
      <c r="H13" s="295">
        <v>189847</v>
      </c>
      <c r="I13" s="295">
        <v>15416</v>
      </c>
      <c r="J13" s="295">
        <v>15182</v>
      </c>
      <c r="K13" s="295">
        <v>30598</v>
      </c>
    </row>
    <row r="14" spans="1:11" ht="32.25" customHeight="1">
      <c r="A14" s="83">
        <v>10</v>
      </c>
      <c r="B14" s="84" t="s">
        <v>57</v>
      </c>
      <c r="C14" s="295">
        <v>821587</v>
      </c>
      <c r="D14" s="295">
        <v>747472</v>
      </c>
      <c r="E14" s="295">
        <v>1569059</v>
      </c>
      <c r="F14" s="295">
        <v>65924</v>
      </c>
      <c r="G14" s="295">
        <v>58788</v>
      </c>
      <c r="H14" s="295">
        <v>124712</v>
      </c>
      <c r="I14" s="295">
        <v>80544</v>
      </c>
      <c r="J14" s="295">
        <v>73896</v>
      </c>
      <c r="K14" s="295">
        <v>154440</v>
      </c>
    </row>
    <row r="15" spans="1:11" ht="22.5" customHeight="1">
      <c r="A15" s="83">
        <v>11</v>
      </c>
      <c r="B15" s="247" t="s">
        <v>29</v>
      </c>
      <c r="C15" s="295">
        <v>2105465</v>
      </c>
      <c r="D15" s="295">
        <v>1929559</v>
      </c>
      <c r="E15" s="295">
        <v>4035024</v>
      </c>
      <c r="F15" s="295">
        <v>237355</v>
      </c>
      <c r="G15" s="295">
        <v>222922</v>
      </c>
      <c r="H15" s="295">
        <v>460277</v>
      </c>
      <c r="I15" s="295">
        <v>484082</v>
      </c>
      <c r="J15" s="295">
        <v>496395</v>
      </c>
      <c r="K15" s="295">
        <v>980477</v>
      </c>
    </row>
    <row r="16" spans="1:11" ht="22.5" customHeight="1">
      <c r="A16" s="83">
        <v>12</v>
      </c>
      <c r="B16" s="247" t="s">
        <v>30</v>
      </c>
      <c r="C16" s="295">
        <v>3635326</v>
      </c>
      <c r="D16" s="295">
        <v>3400293</v>
      </c>
      <c r="E16" s="295">
        <v>7035619</v>
      </c>
      <c r="F16" s="295">
        <v>560591</v>
      </c>
      <c r="G16" s="295">
        <v>528269</v>
      </c>
      <c r="H16" s="295">
        <v>1088860</v>
      </c>
      <c r="I16" s="295">
        <v>222837</v>
      </c>
      <c r="J16" s="295">
        <v>205612</v>
      </c>
      <c r="K16" s="295">
        <v>428449</v>
      </c>
    </row>
    <row r="17" spans="1:11" ht="22.5" customHeight="1">
      <c r="A17" s="83">
        <v>13</v>
      </c>
      <c r="B17" s="247" t="s">
        <v>31</v>
      </c>
      <c r="C17" s="295">
        <v>1635169</v>
      </c>
      <c r="D17" s="295">
        <v>1630099</v>
      </c>
      <c r="E17" s="295">
        <v>3265268</v>
      </c>
      <c r="F17" s="295">
        <v>166010</v>
      </c>
      <c r="G17" s="295">
        <v>170079</v>
      </c>
      <c r="H17" s="295">
        <v>336089</v>
      </c>
      <c r="I17" s="295">
        <v>20551</v>
      </c>
      <c r="J17" s="295">
        <v>22920</v>
      </c>
      <c r="K17" s="295">
        <v>43471</v>
      </c>
    </row>
    <row r="18" spans="1:11" ht="22.5" customHeight="1">
      <c r="A18" s="83">
        <v>14</v>
      </c>
      <c r="B18" s="247" t="s">
        <v>33</v>
      </c>
      <c r="C18" s="295">
        <v>4532379</v>
      </c>
      <c r="D18" s="295">
        <v>4050763</v>
      </c>
      <c r="E18" s="295">
        <v>8583142</v>
      </c>
      <c r="F18" s="295">
        <v>684488</v>
      </c>
      <c r="G18" s="295">
        <v>595271</v>
      </c>
      <c r="H18" s="295">
        <v>1279759</v>
      </c>
      <c r="I18" s="295">
        <v>733370</v>
      </c>
      <c r="J18" s="295">
        <v>768397</v>
      </c>
      <c r="K18" s="295">
        <v>1501767</v>
      </c>
    </row>
    <row r="19" spans="1:11" ht="22.5" customHeight="1">
      <c r="A19" s="83">
        <v>15</v>
      </c>
      <c r="B19" s="247" t="s">
        <v>34</v>
      </c>
      <c r="C19" s="295">
        <v>6824840</v>
      </c>
      <c r="D19" s="295">
        <v>6136121</v>
      </c>
      <c r="E19" s="295">
        <v>12960961</v>
      </c>
      <c r="F19" s="295">
        <v>675315</v>
      </c>
      <c r="G19" s="295">
        <v>633672</v>
      </c>
      <c r="H19" s="295">
        <v>1308987</v>
      </c>
      <c r="I19" s="295">
        <v>498470</v>
      </c>
      <c r="J19" s="295">
        <v>530646</v>
      </c>
      <c r="K19" s="295">
        <v>1029116</v>
      </c>
    </row>
    <row r="20" spans="1:11" ht="22.5" customHeight="1">
      <c r="A20" s="83">
        <v>16</v>
      </c>
      <c r="B20" s="247" t="s">
        <v>35</v>
      </c>
      <c r="C20" s="295">
        <v>173211</v>
      </c>
      <c r="D20" s="295">
        <v>170483</v>
      </c>
      <c r="E20" s="295">
        <v>343694</v>
      </c>
      <c r="F20" s="295">
        <v>4312</v>
      </c>
      <c r="G20" s="295">
        <v>4381</v>
      </c>
      <c r="H20" s="295">
        <v>8693</v>
      </c>
      <c r="I20" s="295">
        <v>62967</v>
      </c>
      <c r="J20" s="295">
        <v>62775</v>
      </c>
      <c r="K20" s="295">
        <v>125742</v>
      </c>
    </row>
    <row r="21" spans="1:11" ht="22.5" customHeight="1">
      <c r="A21" s="83">
        <v>17</v>
      </c>
      <c r="B21" s="247" t="s">
        <v>36</v>
      </c>
      <c r="C21" s="295">
        <v>188199</v>
      </c>
      <c r="D21" s="295">
        <v>184784</v>
      </c>
      <c r="E21" s="295">
        <v>372983</v>
      </c>
      <c r="F21" s="295">
        <v>987</v>
      </c>
      <c r="G21" s="295">
        <v>784</v>
      </c>
      <c r="H21" s="295">
        <v>1771</v>
      </c>
      <c r="I21" s="295">
        <v>155950</v>
      </c>
      <c r="J21" s="295">
        <v>160767</v>
      </c>
      <c r="K21" s="295">
        <v>316717</v>
      </c>
    </row>
    <row r="22" spans="1:11" ht="22.5" customHeight="1">
      <c r="A22" s="83">
        <v>18</v>
      </c>
      <c r="B22" s="247" t="s">
        <v>37</v>
      </c>
      <c r="C22" s="295">
        <v>70379</v>
      </c>
      <c r="D22" s="295">
        <v>68003</v>
      </c>
      <c r="E22" s="295">
        <v>138382</v>
      </c>
      <c r="F22" s="295">
        <v>33</v>
      </c>
      <c r="G22" s="295">
        <v>6</v>
      </c>
      <c r="H22" s="295">
        <v>39</v>
      </c>
      <c r="I22" s="295">
        <v>63130</v>
      </c>
      <c r="J22" s="295">
        <v>65952</v>
      </c>
      <c r="K22" s="295">
        <v>129082</v>
      </c>
    </row>
    <row r="23" spans="1:11" ht="22.5" customHeight="1">
      <c r="A23" s="83">
        <v>19</v>
      </c>
      <c r="B23" s="247" t="s">
        <v>38</v>
      </c>
      <c r="C23" s="295">
        <v>136180</v>
      </c>
      <c r="D23" s="295">
        <v>125828</v>
      </c>
      <c r="E23" s="295">
        <v>262008</v>
      </c>
      <c r="F23" s="295">
        <v>0</v>
      </c>
      <c r="G23" s="295">
        <v>0</v>
      </c>
      <c r="H23" s="295">
        <v>0</v>
      </c>
      <c r="I23" s="295">
        <v>120957</v>
      </c>
      <c r="J23" s="295">
        <v>116252</v>
      </c>
      <c r="K23" s="295">
        <v>237209</v>
      </c>
    </row>
    <row r="24" spans="1:11" ht="22.5" customHeight="1">
      <c r="A24" s="83">
        <v>20</v>
      </c>
      <c r="B24" s="247" t="s">
        <v>39</v>
      </c>
      <c r="C24" s="295">
        <v>2453756</v>
      </c>
      <c r="D24" s="295">
        <v>2380679</v>
      </c>
      <c r="E24" s="295">
        <v>4834435</v>
      </c>
      <c r="F24" s="295">
        <v>393647</v>
      </c>
      <c r="G24" s="295">
        <v>371730</v>
      </c>
      <c r="H24" s="295">
        <v>765377</v>
      </c>
      <c r="I24" s="295">
        <v>456615</v>
      </c>
      <c r="J24" s="295">
        <v>482963</v>
      </c>
      <c r="K24" s="295">
        <v>939578</v>
      </c>
    </row>
    <row r="25" spans="1:11" ht="22.5" customHeight="1">
      <c r="A25" s="83">
        <v>21</v>
      </c>
      <c r="B25" s="247" t="s">
        <v>41</v>
      </c>
      <c r="C25" s="295">
        <v>1748368</v>
      </c>
      <c r="D25" s="295">
        <v>1506831</v>
      </c>
      <c r="E25" s="295">
        <v>3255199</v>
      </c>
      <c r="F25" s="295">
        <v>500268</v>
      </c>
      <c r="G25" s="295">
        <v>422493</v>
      </c>
      <c r="H25" s="295">
        <v>922761</v>
      </c>
      <c r="I25" s="295">
        <v>0</v>
      </c>
      <c r="J25" s="295">
        <v>0</v>
      </c>
      <c r="K25" s="295">
        <v>0</v>
      </c>
    </row>
    <row r="26" spans="1:11" ht="22.5" customHeight="1">
      <c r="A26" s="83">
        <v>22</v>
      </c>
      <c r="B26" s="247" t="s">
        <v>42</v>
      </c>
      <c r="C26" s="295">
        <v>4387601</v>
      </c>
      <c r="D26" s="295">
        <v>3895835</v>
      </c>
      <c r="E26" s="295">
        <v>8283436</v>
      </c>
      <c r="F26" s="295">
        <v>756171</v>
      </c>
      <c r="G26" s="295">
        <v>646123</v>
      </c>
      <c r="H26" s="295">
        <v>1402294</v>
      </c>
      <c r="I26" s="295">
        <v>487145</v>
      </c>
      <c r="J26" s="295">
        <v>469033</v>
      </c>
      <c r="K26" s="295">
        <v>956178</v>
      </c>
    </row>
    <row r="27" spans="1:11" ht="22.5" customHeight="1">
      <c r="A27" s="83">
        <v>23</v>
      </c>
      <c r="B27" s="247" t="s">
        <v>43</v>
      </c>
      <c r="C27" s="295">
        <v>41624</v>
      </c>
      <c r="D27" s="295">
        <v>36844</v>
      </c>
      <c r="E27" s="295">
        <v>78468</v>
      </c>
      <c r="F27" s="295">
        <v>1924</v>
      </c>
      <c r="G27" s="295">
        <v>2105</v>
      </c>
      <c r="H27" s="295">
        <v>4029</v>
      </c>
      <c r="I27" s="295">
        <v>7866</v>
      </c>
      <c r="J27" s="295">
        <v>7845</v>
      </c>
      <c r="K27" s="295">
        <v>15711</v>
      </c>
    </row>
    <row r="28" spans="1:11" ht="22.5" customHeight="1">
      <c r="A28" s="83">
        <v>24</v>
      </c>
      <c r="B28" s="247" t="s">
        <v>44</v>
      </c>
      <c r="C28" s="295">
        <v>3752396</v>
      </c>
      <c r="D28" s="295">
        <v>3574360</v>
      </c>
      <c r="E28" s="295">
        <v>7326756</v>
      </c>
      <c r="F28" s="295">
        <v>714525</v>
      </c>
      <c r="G28" s="295">
        <v>695030</v>
      </c>
      <c r="H28" s="295">
        <v>1409555</v>
      </c>
      <c r="I28" s="295">
        <v>34805</v>
      </c>
      <c r="J28" s="295">
        <v>37890</v>
      </c>
      <c r="K28" s="295">
        <v>72695</v>
      </c>
    </row>
    <row r="29" spans="1:11" ht="22.5" customHeight="1">
      <c r="A29" s="83">
        <v>25</v>
      </c>
      <c r="B29" s="247" t="s">
        <v>45</v>
      </c>
      <c r="C29" s="295">
        <v>241114</v>
      </c>
      <c r="D29" s="295">
        <v>230900</v>
      </c>
      <c r="E29" s="295">
        <v>472014</v>
      </c>
      <c r="F29" s="295">
        <v>44885</v>
      </c>
      <c r="G29" s="295">
        <v>42064</v>
      </c>
      <c r="H29" s="295">
        <v>86949</v>
      </c>
      <c r="I29" s="295">
        <v>67223</v>
      </c>
      <c r="J29" s="295">
        <v>70716</v>
      </c>
      <c r="K29" s="295">
        <v>137939</v>
      </c>
    </row>
    <row r="30" spans="1:11" ht="22.5" customHeight="1">
      <c r="A30" s="83">
        <v>26</v>
      </c>
      <c r="B30" s="247" t="s">
        <v>47</v>
      </c>
      <c r="C30" s="295">
        <v>12972254</v>
      </c>
      <c r="D30" s="295">
        <v>11184829</v>
      </c>
      <c r="E30" s="295">
        <v>24157083</v>
      </c>
      <c r="F30" s="295">
        <v>2604672</v>
      </c>
      <c r="G30" s="295">
        <v>2225314</v>
      </c>
      <c r="H30" s="295">
        <v>4829986</v>
      </c>
      <c r="I30" s="295">
        <v>7655</v>
      </c>
      <c r="J30" s="295">
        <v>7607</v>
      </c>
      <c r="K30" s="295">
        <v>15262</v>
      </c>
    </row>
    <row r="31" spans="1:11" ht="22.5" customHeight="1">
      <c r="A31" s="83">
        <v>27</v>
      </c>
      <c r="B31" s="84" t="s">
        <v>58</v>
      </c>
      <c r="C31" s="295">
        <v>639539</v>
      </c>
      <c r="D31" s="295">
        <v>588952</v>
      </c>
      <c r="E31" s="295">
        <v>1228491</v>
      </c>
      <c r="F31" s="295">
        <v>110979</v>
      </c>
      <c r="G31" s="295">
        <v>98372</v>
      </c>
      <c r="H31" s="295">
        <v>209351</v>
      </c>
      <c r="I31" s="295">
        <v>18972</v>
      </c>
      <c r="J31" s="295">
        <v>18060</v>
      </c>
      <c r="K31" s="295">
        <v>37032</v>
      </c>
    </row>
    <row r="32" spans="1:11" ht="22.5" customHeight="1">
      <c r="A32" s="83">
        <v>28</v>
      </c>
      <c r="B32" s="247" t="s">
        <v>48</v>
      </c>
      <c r="C32" s="295">
        <v>5529280</v>
      </c>
      <c r="D32" s="295">
        <v>5155440</v>
      </c>
      <c r="E32" s="295">
        <v>10684720</v>
      </c>
      <c r="F32" s="295">
        <v>1276425</v>
      </c>
      <c r="G32" s="295">
        <v>1212739</v>
      </c>
      <c r="H32" s="295">
        <v>2489164</v>
      </c>
      <c r="I32" s="295">
        <v>273035</v>
      </c>
      <c r="J32" s="295">
        <v>291474</v>
      </c>
      <c r="K32" s="295">
        <v>564509</v>
      </c>
    </row>
    <row r="33" spans="1:11" ht="35.25" customHeight="1">
      <c r="A33" s="83">
        <v>29</v>
      </c>
      <c r="B33" s="247" t="s">
        <v>55</v>
      </c>
      <c r="C33" s="295">
        <v>28301</v>
      </c>
      <c r="D33" s="295">
        <v>23650</v>
      </c>
      <c r="E33" s="295">
        <v>51951</v>
      </c>
      <c r="F33" s="295">
        <v>0</v>
      </c>
      <c r="G33" s="295">
        <v>0</v>
      </c>
      <c r="H33" s="295">
        <v>0</v>
      </c>
      <c r="I33" s="295">
        <v>1883</v>
      </c>
      <c r="J33" s="295">
        <v>1905</v>
      </c>
      <c r="K33" s="295">
        <v>3788</v>
      </c>
    </row>
    <row r="34" spans="1:11" ht="25.5" customHeight="1">
      <c r="A34" s="83">
        <v>30</v>
      </c>
      <c r="B34" s="247" t="s">
        <v>19</v>
      </c>
      <c r="C34" s="295">
        <v>86574</v>
      </c>
      <c r="D34" s="295">
        <v>61378</v>
      </c>
      <c r="E34" s="295">
        <v>147952</v>
      </c>
      <c r="F34" s="295">
        <v>13921</v>
      </c>
      <c r="G34" s="295">
        <v>11158</v>
      </c>
      <c r="H34" s="295">
        <v>25079</v>
      </c>
      <c r="I34" s="295">
        <v>0</v>
      </c>
      <c r="J34" s="295">
        <v>0</v>
      </c>
      <c r="K34" s="295">
        <v>0</v>
      </c>
    </row>
    <row r="35" spans="1:11" ht="28.5">
      <c r="A35" s="83">
        <v>31</v>
      </c>
      <c r="B35" s="247" t="s">
        <v>21</v>
      </c>
      <c r="C35" s="295">
        <v>29300</v>
      </c>
      <c r="D35" s="295">
        <v>17136</v>
      </c>
      <c r="E35" s="295">
        <v>46436</v>
      </c>
      <c r="F35" s="295">
        <v>469</v>
      </c>
      <c r="G35" s="295">
        <v>412</v>
      </c>
      <c r="H35" s="295">
        <v>881</v>
      </c>
      <c r="I35" s="295">
        <v>10229</v>
      </c>
      <c r="J35" s="295">
        <v>11419</v>
      </c>
      <c r="K35" s="295">
        <v>21648</v>
      </c>
    </row>
    <row r="36" spans="1:11" ht="23.25" customHeight="1">
      <c r="A36" s="83">
        <v>32</v>
      </c>
      <c r="B36" s="247" t="s">
        <v>22</v>
      </c>
      <c r="C36" s="295">
        <v>33236</v>
      </c>
      <c r="D36" s="295">
        <v>11993</v>
      </c>
      <c r="E36" s="295">
        <v>45229</v>
      </c>
      <c r="F36" s="295">
        <v>601</v>
      </c>
      <c r="G36" s="295">
        <v>430</v>
      </c>
      <c r="H36" s="295">
        <v>1031</v>
      </c>
      <c r="I36" s="295">
        <v>1650</v>
      </c>
      <c r="J36" s="295">
        <v>1244</v>
      </c>
      <c r="K36" s="295">
        <v>2894</v>
      </c>
    </row>
    <row r="37" spans="1:11" ht="23.25" customHeight="1">
      <c r="A37" s="83">
        <v>33</v>
      </c>
      <c r="B37" s="247" t="s">
        <v>23</v>
      </c>
      <c r="C37" s="295">
        <v>1120091</v>
      </c>
      <c r="D37" s="295">
        <v>1055289</v>
      </c>
      <c r="E37" s="295">
        <v>2175380</v>
      </c>
      <c r="F37" s="295">
        <v>192675</v>
      </c>
      <c r="G37" s="295">
        <v>193192</v>
      </c>
      <c r="H37" s="295">
        <v>385867</v>
      </c>
      <c r="I37" s="295">
        <v>0</v>
      </c>
      <c r="J37" s="295">
        <v>0</v>
      </c>
      <c r="K37" s="295">
        <v>0</v>
      </c>
    </row>
    <row r="38" spans="1:11" ht="23.25" customHeight="1">
      <c r="A38" s="83">
        <v>34</v>
      </c>
      <c r="B38" s="247" t="s">
        <v>32</v>
      </c>
      <c r="C38" s="295">
        <v>3766</v>
      </c>
      <c r="D38" s="295">
        <v>3847</v>
      </c>
      <c r="E38" s="295">
        <v>7613</v>
      </c>
      <c r="F38" s="295">
        <v>0</v>
      </c>
      <c r="G38" s="295">
        <v>0</v>
      </c>
      <c r="H38" s="295">
        <v>0</v>
      </c>
      <c r="I38" s="295">
        <v>3388</v>
      </c>
      <c r="J38" s="295">
        <v>3778</v>
      </c>
      <c r="K38" s="295">
        <v>7166</v>
      </c>
    </row>
    <row r="39" spans="1:11" ht="23.25" customHeight="1">
      <c r="A39" s="296">
        <v>35</v>
      </c>
      <c r="B39" s="297" t="s">
        <v>40</v>
      </c>
      <c r="C39" s="295">
        <v>74127</v>
      </c>
      <c r="D39" s="295">
        <v>78228</v>
      </c>
      <c r="E39" s="295">
        <v>152355</v>
      </c>
      <c r="F39" s="295">
        <v>12341</v>
      </c>
      <c r="G39" s="295">
        <v>13153</v>
      </c>
      <c r="H39" s="295">
        <v>25494</v>
      </c>
      <c r="I39" s="295">
        <v>0</v>
      </c>
      <c r="J39" s="295">
        <v>0</v>
      </c>
      <c r="K39" s="295">
        <v>0</v>
      </c>
    </row>
    <row r="40" spans="1:11" s="89" customFormat="1" ht="19.5" customHeight="1">
      <c r="A40" s="298"/>
      <c r="B40" s="299" t="s">
        <v>49</v>
      </c>
      <c r="C40" s="300">
        <v>74378914</v>
      </c>
      <c r="D40" s="301">
        <v>67302819</v>
      </c>
      <c r="E40" s="301">
        <v>141681733</v>
      </c>
      <c r="F40" s="301">
        <v>11780469</v>
      </c>
      <c r="G40" s="301">
        <v>10717811</v>
      </c>
      <c r="H40" s="301">
        <v>22498280</v>
      </c>
      <c r="I40" s="301">
        <v>5319347</v>
      </c>
      <c r="J40" s="301">
        <v>5459967</v>
      </c>
      <c r="K40" s="301">
        <v>10779314</v>
      </c>
    </row>
  </sheetData>
  <mergeCells count="6">
    <mergeCell ref="A1:K1"/>
    <mergeCell ref="A2:A3"/>
    <mergeCell ref="B2:B3"/>
    <mergeCell ref="C2:E2"/>
    <mergeCell ref="F2:H2"/>
    <mergeCell ref="I2:K2"/>
  </mergeCells>
  <pageMargins left="0.7" right="0.16" top="0.66" bottom="0.75" header="0.3" footer="0.3"/>
  <pageSetup paperSize="9" scale="78" firstPageNumber="68" orientation="portrait" useFirstPageNumber="1" r:id="rId1"/>
  <headerFooter>
    <oddFooter>&amp;L&amp;"Arial,Italic"&amp;9AISHE 2010-11&amp;RT-&amp;P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topLeftCell="E1" zoomScaleSheetLayoutView="100" workbookViewId="0">
      <selection activeCell="E19" sqref="E19"/>
    </sheetView>
  </sheetViews>
  <sheetFormatPr defaultRowHeight="12.75"/>
  <cols>
    <col min="1" max="1" width="5.42578125" style="81" customWidth="1"/>
    <col min="2" max="2" width="13.28515625" style="304" customWidth="1"/>
    <col min="3" max="3" width="33" style="81" customWidth="1"/>
    <col min="4" max="4" width="15.140625" style="81" customWidth="1"/>
    <col min="5" max="6" width="14.140625" style="81" customWidth="1"/>
    <col min="7" max="16384" width="9.140625" style="81"/>
  </cols>
  <sheetData>
    <row r="1" spans="1:6" ht="40.5" customHeight="1">
      <c r="A1" s="303" t="s">
        <v>114</v>
      </c>
      <c r="C1" s="302"/>
      <c r="E1" s="302"/>
      <c r="F1" s="302"/>
    </row>
    <row r="2" spans="1:6" ht="31.5">
      <c r="A2" s="82" t="s">
        <v>109</v>
      </c>
      <c r="B2" s="82" t="s">
        <v>642</v>
      </c>
      <c r="C2" s="82" t="s">
        <v>110</v>
      </c>
      <c r="D2" s="82" t="s">
        <v>643</v>
      </c>
      <c r="E2" s="82" t="s">
        <v>115</v>
      </c>
      <c r="F2" s="82" t="s">
        <v>297</v>
      </c>
    </row>
    <row r="3" spans="1:6" ht="18" customHeight="1">
      <c r="A3" s="83">
        <v>33</v>
      </c>
      <c r="B3" s="305" t="s">
        <v>640</v>
      </c>
      <c r="C3" s="84" t="s">
        <v>47</v>
      </c>
      <c r="D3" s="85">
        <f>SUMIF('27Pop2010-11Actual'!$B$5:$B$39,C3,'27Pop2010-11Actual'!$E$5:$E$39)</f>
        <v>24157083</v>
      </c>
      <c r="E3" s="85">
        <v>4049</v>
      </c>
      <c r="F3" s="85">
        <f>SUMIF('10CollegeEst'!$B$4:$B$38,C3,'10CollegeEst'!$E$4:$E$38)+SUMIF('10CollegeEst'!$B$4:$B$38,C3,'10CollegeEst'!$H$4:$H$38)+SUMIF('8CollegeAct'!$B$5:$B$39,C3,'8CollegeAct'!$AE$5:$AE$39)-SUMIF('8CollegeAct'!$B$5:$B$39,C3,'8CollegeAct'!$M$5:$M$39)-SUMIF('8CollegeAct'!$B$5:$B$39,C3,'8CollegeAct'!$P$5:$P$39)</f>
        <v>3545291</v>
      </c>
    </row>
    <row r="4" spans="1:6" ht="18" customHeight="1">
      <c r="A4" s="83">
        <v>21</v>
      </c>
      <c r="B4" s="305" t="s">
        <v>641</v>
      </c>
      <c r="C4" s="84" t="s">
        <v>34</v>
      </c>
      <c r="D4" s="85">
        <f>SUMIF('27Pop2010-11Actual'!$B$5:$B$39,C4,'27Pop2010-11Actual'!$E$5:$E$39)</f>
        <v>12960961</v>
      </c>
      <c r="E4" s="85">
        <v>4512</v>
      </c>
      <c r="F4" s="85">
        <f>SUMIF('10CollegeEst'!$B$4:$B$38,C4,'10CollegeEst'!$E$4:$E$38)+SUMIF('10CollegeEst'!$B$4:$B$38,C4,'10CollegeEst'!$H$4:$H$38)+SUMIF('8CollegeAct'!$B$5:$B$39,C4,'8CollegeAct'!$AE$5:$AE$39)-SUMIF('8CollegeAct'!$B$5:$B$39,C4,'8CollegeAct'!$M$5:$M$39)-SUMIF('8CollegeAct'!$B$5:$B$39,C4,'8CollegeAct'!$P$5:$P$39)</f>
        <v>2652416</v>
      </c>
    </row>
    <row r="5" spans="1:6" ht="18" customHeight="1">
      <c r="A5" s="83">
        <v>5</v>
      </c>
      <c r="B5" s="305" t="s">
        <v>639</v>
      </c>
      <c r="C5" s="84" t="s">
        <v>18</v>
      </c>
      <c r="D5" s="85">
        <f>SUMIF('27Pop2010-11Actual'!$B$5:$B$39,C5,'27Pop2010-11Actual'!$E$5:$E$39)</f>
        <v>12451832</v>
      </c>
      <c r="E5" s="85">
        <v>629</v>
      </c>
      <c r="F5" s="85">
        <f>SUMIF('10CollegeEst'!$B$4:$B$38,C5,'10CollegeEst'!$E$4:$E$38)+SUMIF('10CollegeEst'!$B$4:$B$38,C5,'10CollegeEst'!$H$4:$H$38)+SUMIF('8CollegeAct'!$B$5:$B$39,C5,'8CollegeAct'!$AE$5:$AE$39)-SUMIF('8CollegeAct'!$B$5:$B$39,C5,'8CollegeAct'!$M$5:$M$39)-SUMIF('8CollegeAct'!$B$5:$B$39,C5,'8CollegeAct'!$P$5:$P$39)</f>
        <v>1057438</v>
      </c>
    </row>
    <row r="6" spans="1:6" ht="18" customHeight="1">
      <c r="A6" s="83">
        <v>35</v>
      </c>
      <c r="B6" s="305" t="s">
        <v>639</v>
      </c>
      <c r="C6" s="84" t="s">
        <v>48</v>
      </c>
      <c r="D6" s="85">
        <f>SUMIF('27Pop2010-11Actual'!$B$5:$B$39,C6,'27Pop2010-11Actual'!$E$5:$E$39)</f>
        <v>10684720</v>
      </c>
      <c r="E6" s="85">
        <v>857</v>
      </c>
      <c r="F6" s="85">
        <f>SUMIF('10CollegeEst'!$B$4:$B$38,C6,'10CollegeEst'!$E$4:$E$38)+SUMIF('10CollegeEst'!$B$4:$B$38,C6,'10CollegeEst'!$H$4:$H$38)+SUMIF('8CollegeAct'!$B$5:$B$39,C6,'8CollegeAct'!$AE$5:$AE$39)-SUMIF('8CollegeAct'!$B$5:$B$39,C6,'8CollegeAct'!$M$5:$M$39)-SUMIF('8CollegeAct'!$B$5:$B$39,C6,'8CollegeAct'!$P$5:$P$39)</f>
        <v>1033263</v>
      </c>
    </row>
    <row r="7" spans="1:6" ht="18" customHeight="1">
      <c r="A7" s="83">
        <v>2</v>
      </c>
      <c r="B7" s="305" t="s">
        <v>637</v>
      </c>
      <c r="C7" s="84" t="s">
        <v>15</v>
      </c>
      <c r="D7" s="85">
        <f>SUMIF('27Pop2010-11Actual'!$B$5:$B$39,C7,'27Pop2010-11Actual'!$E$5:$E$39)</f>
        <v>9890957</v>
      </c>
      <c r="E7" s="85">
        <v>4780</v>
      </c>
      <c r="F7" s="85">
        <f>SUMIF('10CollegeEst'!$B$4:$B$38,C7,'10CollegeEst'!$E$4:$E$38)+SUMIF('10CollegeEst'!$B$4:$B$38,C7,'10CollegeEst'!$H$4:$H$38)+SUMIF('8CollegeAct'!$B$5:$B$39,C7,'8CollegeAct'!$AE$5:$AE$39)-SUMIF('8CollegeAct'!$B$5:$B$39,C7,'8CollegeAct'!$M$5:$M$39)-SUMIF('8CollegeAct'!$B$5:$B$39,C7,'8CollegeAct'!$P$5:$P$39)</f>
        <v>2188246</v>
      </c>
    </row>
    <row r="8" spans="1:6" ht="18" customHeight="1">
      <c r="A8" s="83">
        <v>20</v>
      </c>
      <c r="B8" s="305" t="s">
        <v>640</v>
      </c>
      <c r="C8" s="84" t="s">
        <v>33</v>
      </c>
      <c r="D8" s="85">
        <f>SUMIF('27Pop2010-11Actual'!$B$5:$B$39,C8,'27Pop2010-11Actual'!$E$5:$E$39)</f>
        <v>8583142</v>
      </c>
      <c r="E8" s="85">
        <v>2009</v>
      </c>
      <c r="F8" s="85">
        <f>SUMIF('10CollegeEst'!$B$4:$B$38,C8,'10CollegeEst'!$E$4:$E$38)+SUMIF('10CollegeEst'!$B$4:$B$38,C8,'10CollegeEst'!$H$4:$H$38)+SUMIF('8CollegeAct'!$B$5:$B$39,C8,'8CollegeAct'!$AE$5:$AE$39)-SUMIF('8CollegeAct'!$B$5:$B$39,C8,'8CollegeAct'!$M$5:$M$39)-SUMIF('8CollegeAct'!$B$5:$B$39,C8,'8CollegeAct'!$P$5:$P$39)</f>
        <v>904951</v>
      </c>
    </row>
    <row r="9" spans="1:6" ht="18" customHeight="1">
      <c r="A9" s="83">
        <v>29</v>
      </c>
      <c r="B9" s="305" t="s">
        <v>641</v>
      </c>
      <c r="C9" s="84" t="s">
        <v>42</v>
      </c>
      <c r="D9" s="85">
        <f>SUMIF('27Pop2010-11Actual'!$B$5:$B$39,C9,'27Pop2010-11Actual'!$E$5:$E$39)</f>
        <v>8283436</v>
      </c>
      <c r="E9" s="85">
        <v>2435</v>
      </c>
      <c r="F9" s="85">
        <f>SUMIF('10CollegeEst'!$B$4:$B$38,C9,'10CollegeEst'!$E$4:$E$38)+SUMIF('10CollegeEst'!$B$4:$B$38,C9,'10CollegeEst'!$H$4:$H$38)+SUMIF('8CollegeAct'!$B$5:$B$39,C9,'8CollegeAct'!$AE$5:$AE$39)-SUMIF('8CollegeAct'!$B$5:$B$39,C9,'8CollegeAct'!$M$5:$M$39)-SUMIF('8CollegeAct'!$B$5:$B$39,C9,'8CollegeAct'!$P$5:$P$39)</f>
        <v>1328237</v>
      </c>
    </row>
    <row r="10" spans="1:6" ht="18" customHeight="1">
      <c r="A10" s="83">
        <v>31</v>
      </c>
      <c r="B10" s="305" t="s">
        <v>637</v>
      </c>
      <c r="C10" s="84" t="s">
        <v>44</v>
      </c>
      <c r="D10" s="85">
        <f>SUMIF('27Pop2010-11Actual'!$B$5:$B$39,C10,'27Pop2010-11Actual'!$E$5:$E$39)</f>
        <v>7326756</v>
      </c>
      <c r="E10" s="85">
        <v>1985</v>
      </c>
      <c r="F10" s="85">
        <f>SUMIF('10CollegeEst'!$B$4:$B$38,C10,'10CollegeEst'!$E$4:$E$38)+SUMIF('10CollegeEst'!$B$4:$B$38,C10,'10CollegeEst'!$H$4:$H$38)+SUMIF('8CollegeAct'!$B$5:$B$39,C10,'8CollegeAct'!$AE$5:$AE$39)-SUMIF('8CollegeAct'!$B$5:$B$39,C10,'8CollegeAct'!$M$5:$M$39)-SUMIF('8CollegeAct'!$B$5:$B$39,C10,'8CollegeAct'!$P$5:$P$39)</f>
        <v>1166532</v>
      </c>
    </row>
    <row r="11" spans="1:6" ht="15.75">
      <c r="A11" s="83">
        <v>17</v>
      </c>
      <c r="B11" s="305" t="s">
        <v>637</v>
      </c>
      <c r="C11" s="84" t="s">
        <v>30</v>
      </c>
      <c r="D11" s="85">
        <f>SUMIF('27Pop2010-11Actual'!$B$5:$B$39,C11,'27Pop2010-11Actual'!$E$5:$E$39)</f>
        <v>7035619</v>
      </c>
      <c r="E11" s="85">
        <v>3098</v>
      </c>
      <c r="F11" s="85">
        <f>SUMIF('10CollegeEst'!$B$4:$B$38,C11,'10CollegeEst'!$E$4:$E$38)+SUMIF('10CollegeEst'!$B$4:$B$38,C11,'10CollegeEst'!$H$4:$H$38)+SUMIF('8CollegeAct'!$B$5:$B$39,C11,'8CollegeAct'!$AE$5:$AE$39)-SUMIF('8CollegeAct'!$B$5:$B$39,C11,'8CollegeAct'!$M$5:$M$39)-SUMIF('8CollegeAct'!$B$5:$B$39,C11,'8CollegeAct'!$P$5:$P$39)</f>
        <v>1254385</v>
      </c>
    </row>
    <row r="12" spans="1:6" ht="18" customHeight="1">
      <c r="A12" s="83">
        <v>12</v>
      </c>
      <c r="B12" s="305" t="s">
        <v>641</v>
      </c>
      <c r="C12" s="84" t="s">
        <v>25</v>
      </c>
      <c r="D12" s="85">
        <f>SUMIF('27Pop2010-11Actual'!$B$5:$B$39,C12,'27Pop2010-11Actual'!$E$5:$E$39)</f>
        <v>6830776</v>
      </c>
      <c r="E12" s="85">
        <v>1815</v>
      </c>
      <c r="F12" s="85">
        <f>SUMIF('10CollegeEst'!$B$4:$B$38,C12,'10CollegeEst'!$E$4:$E$38)+SUMIF('10CollegeEst'!$B$4:$B$38,C12,'10CollegeEst'!$H$4:$H$38)+SUMIF('8CollegeAct'!$B$5:$B$39,C12,'8CollegeAct'!$AE$5:$AE$39)-SUMIF('8CollegeAct'!$B$5:$B$39,C12,'8CollegeAct'!$M$5:$M$39)-SUMIF('8CollegeAct'!$B$5:$B$39,C12,'8CollegeAct'!$P$5:$P$39)</f>
        <v>1045996</v>
      </c>
    </row>
    <row r="13" spans="1:6" ht="15.75">
      <c r="A13" s="83">
        <v>26</v>
      </c>
      <c r="B13" s="305" t="s">
        <v>639</v>
      </c>
      <c r="C13" s="84" t="s">
        <v>39</v>
      </c>
      <c r="D13" s="85">
        <f>SUMIF('27Pop2010-11Actual'!$B$5:$B$39,C13,'27Pop2010-11Actual'!$E$5:$E$39)</f>
        <v>4834435</v>
      </c>
      <c r="E13" s="85">
        <v>1089</v>
      </c>
      <c r="F13" s="85">
        <f>SUMIF('10CollegeEst'!$B$4:$B$38,C13,'10CollegeEst'!$E$4:$E$38)+SUMIF('10CollegeEst'!$B$4:$B$38,C13,'10CollegeEst'!$H$4:$H$38)+SUMIF('8CollegeAct'!$B$5:$B$39,C13,'8CollegeAct'!$AE$5:$AE$39)-SUMIF('8CollegeAct'!$B$5:$B$39,C13,'8CollegeAct'!$M$5:$M$39)-SUMIF('8CollegeAct'!$B$5:$B$39,C13,'8CollegeAct'!$P$5:$P$39)</f>
        <v>630840</v>
      </c>
    </row>
    <row r="14" spans="1:6" ht="15.75">
      <c r="A14" s="83">
        <v>16</v>
      </c>
      <c r="B14" s="305" t="s">
        <v>639</v>
      </c>
      <c r="C14" s="84" t="s">
        <v>29</v>
      </c>
      <c r="D14" s="85">
        <f>SUMIF('27Pop2010-11Actual'!$B$5:$B$39,C14,'27Pop2010-11Actual'!$E$5:$E$39)</f>
        <v>4035024</v>
      </c>
      <c r="E14" s="85">
        <v>187</v>
      </c>
      <c r="F14" s="85">
        <f>SUMIF('10CollegeEst'!$B$4:$B$38,C14,'10CollegeEst'!$E$4:$E$38)+SUMIF('10CollegeEst'!$B$4:$B$38,C14,'10CollegeEst'!$H$4:$H$38)+SUMIF('8CollegeAct'!$B$5:$B$39,C14,'8CollegeAct'!$AE$5:$AE$39)-SUMIF('8CollegeAct'!$B$5:$B$39,C14,'8CollegeAct'!$M$5:$M$39)-SUMIF('8CollegeAct'!$B$5:$B$39,C14,'8CollegeAct'!$P$5:$P$39)</f>
        <v>310833</v>
      </c>
    </row>
    <row r="15" spans="1:6" ht="15.75">
      <c r="A15" s="83">
        <v>4</v>
      </c>
      <c r="B15" s="305" t="s">
        <v>638</v>
      </c>
      <c r="C15" s="84" t="s">
        <v>17</v>
      </c>
      <c r="D15" s="85">
        <f>SUMIF('27Pop2010-11Actual'!$B$5:$B$39,C15,'27Pop2010-11Actual'!$E$5:$E$39)</f>
        <v>3760538</v>
      </c>
      <c r="E15" s="85">
        <v>485</v>
      </c>
      <c r="F15" s="85">
        <f>SUMIF('10CollegeEst'!$B$4:$B$38,C15,'10CollegeEst'!$E$4:$E$38)+SUMIF('10CollegeEst'!$B$4:$B$38,C15,'10CollegeEst'!$H$4:$H$38)+SUMIF('8CollegeAct'!$B$5:$B$39,C15,'8CollegeAct'!$AE$5:$AE$39)-SUMIF('8CollegeAct'!$B$5:$B$39,C15,'8CollegeAct'!$M$5:$M$39)-SUMIF('8CollegeAct'!$B$5:$B$39,C15,'8CollegeAct'!$P$5:$P$39)</f>
        <v>392243</v>
      </c>
    </row>
    <row r="16" spans="1:6" ht="15.75">
      <c r="A16" s="83">
        <v>18</v>
      </c>
      <c r="B16" s="305" t="s">
        <v>637</v>
      </c>
      <c r="C16" s="84" t="s">
        <v>31</v>
      </c>
      <c r="D16" s="85">
        <f>SUMIF('27Pop2010-11Actual'!$B$5:$B$39,C16,'27Pop2010-11Actual'!$E$5:$E$39)</f>
        <v>3265268</v>
      </c>
      <c r="E16" s="85">
        <v>962</v>
      </c>
      <c r="F16" s="85">
        <f>SUMIF('10CollegeEst'!$B$4:$B$38,C16,'10CollegeEst'!$E$4:$E$38)+SUMIF('10CollegeEst'!$B$4:$B$38,C16,'10CollegeEst'!$H$4:$H$38)+SUMIF('8CollegeAct'!$B$5:$B$39,C16,'8CollegeAct'!$AE$5:$AE$39)-SUMIF('8CollegeAct'!$B$5:$B$39,C16,'8CollegeAct'!$M$5:$M$39)-SUMIF('8CollegeAct'!$B$5:$B$39,C16,'8CollegeAct'!$P$5:$P$39)</f>
        <v>543674</v>
      </c>
    </row>
    <row r="17" spans="1:6" ht="15.75">
      <c r="A17" s="83">
        <v>28</v>
      </c>
      <c r="B17" s="305" t="s">
        <v>640</v>
      </c>
      <c r="C17" s="84" t="s">
        <v>41</v>
      </c>
      <c r="D17" s="85">
        <f>SUMIF('27Pop2010-11Actual'!$B$5:$B$39,C17,'27Pop2010-11Actual'!$E$5:$E$39)</f>
        <v>3255199</v>
      </c>
      <c r="E17" s="85">
        <v>956</v>
      </c>
      <c r="F17" s="85">
        <f>SUMIF('10CollegeEst'!$B$4:$B$38,C17,'10CollegeEst'!$E$4:$E$38)+SUMIF('10CollegeEst'!$B$4:$B$38,C17,'10CollegeEst'!$H$4:$H$38)+SUMIF('8CollegeAct'!$B$5:$B$39,C17,'8CollegeAct'!$AE$5:$AE$39)-SUMIF('8CollegeAct'!$B$5:$B$39,C17,'8CollegeAct'!$M$5:$M$39)-SUMIF('8CollegeAct'!$B$5:$B$39,C17,'8CollegeAct'!$P$5:$P$39)</f>
        <v>453209</v>
      </c>
    </row>
    <row r="18" spans="1:6" ht="15.75">
      <c r="A18" s="83">
        <v>13</v>
      </c>
      <c r="B18" s="305" t="s">
        <v>640</v>
      </c>
      <c r="C18" s="84" t="s">
        <v>26</v>
      </c>
      <c r="D18" s="85">
        <f>SUMIF('27Pop2010-11Actual'!$B$5:$B$39,C18,'27Pop2010-11Actual'!$E$5:$E$39)</f>
        <v>3162199</v>
      </c>
      <c r="E18" s="85">
        <v>1054</v>
      </c>
      <c r="F18" s="85">
        <f>SUMIF('10CollegeEst'!$B$4:$B$38,C18,'10CollegeEst'!$E$4:$E$38)+SUMIF('10CollegeEst'!$B$4:$B$38,C18,'10CollegeEst'!$H$4:$H$38)+SUMIF('8CollegeAct'!$B$5:$B$39,C18,'8CollegeAct'!$AE$5:$AE$39)-SUMIF('8CollegeAct'!$B$5:$B$39,C18,'8CollegeAct'!$M$5:$M$39)-SUMIF('8CollegeAct'!$B$5:$B$39,C18,'8CollegeAct'!$P$5:$P$39)</f>
        <v>580174</v>
      </c>
    </row>
    <row r="19" spans="1:6" ht="15.75">
      <c r="A19" s="83">
        <v>7</v>
      </c>
      <c r="B19" s="305" t="s">
        <v>639</v>
      </c>
      <c r="C19" s="84" t="s">
        <v>56</v>
      </c>
      <c r="D19" s="85">
        <f>SUMIF('27Pop2010-11Actual'!$B$5:$B$39,C19,'27Pop2010-11Actual'!$E$5:$E$39)</f>
        <v>2927708</v>
      </c>
      <c r="E19" s="85">
        <v>574</v>
      </c>
      <c r="F19" s="85">
        <f>SUMIF('10CollegeEst'!$B$4:$B$38,C19,'10CollegeEst'!$E$4:$E$38)+SUMIF('10CollegeEst'!$B$4:$B$38,C19,'10CollegeEst'!$H$4:$H$38)+SUMIF('8CollegeAct'!$B$5:$B$39,C19,'8CollegeAct'!$AE$5:$AE$39)-SUMIF('8CollegeAct'!$B$5:$B$39,C19,'8CollegeAct'!$M$5:$M$39)-SUMIF('8CollegeAct'!$B$5:$B$39,C19,'8CollegeAct'!$P$5:$P$39)</f>
        <v>349070</v>
      </c>
    </row>
    <row r="20" spans="1:6" ht="15.75">
      <c r="A20" s="83">
        <v>10</v>
      </c>
      <c r="B20" s="305" t="s">
        <v>640</v>
      </c>
      <c r="C20" s="84" t="s">
        <v>23</v>
      </c>
      <c r="D20" s="85">
        <f>SUMIF('27Pop2010-11Actual'!$B$5:$B$39,C20,'27Pop2010-11Actual'!$E$5:$E$39)</f>
        <v>2175380</v>
      </c>
      <c r="E20" s="85">
        <v>184</v>
      </c>
      <c r="F20" s="85">
        <f>SUMIF('10CollegeEst'!$B$4:$B$38,C20,'10CollegeEst'!$E$4:$E$38)+SUMIF('10CollegeEst'!$B$4:$B$38,C20,'10CollegeEst'!$H$4:$H$38)+SUMIF('8CollegeAct'!$B$5:$B$39,C20,'8CollegeAct'!$AE$5:$AE$39)-SUMIF('8CollegeAct'!$B$5:$B$39,C20,'8CollegeAct'!$M$5:$M$39)-SUMIF('8CollegeAct'!$B$5:$B$39,C20,'8CollegeAct'!$P$5:$P$39)</f>
        <v>181576</v>
      </c>
    </row>
    <row r="21" spans="1:6" ht="15.75">
      <c r="A21" s="83">
        <v>15</v>
      </c>
      <c r="B21" s="305" t="s">
        <v>640</v>
      </c>
      <c r="C21" s="84" t="s">
        <v>57</v>
      </c>
      <c r="D21" s="85">
        <f>SUMIF('27Pop2010-11Actual'!$B$5:$B$39,C21,'27Pop2010-11Actual'!$E$5:$E$39)</f>
        <v>1569059</v>
      </c>
      <c r="E21" s="85">
        <v>216</v>
      </c>
      <c r="F21" s="85">
        <f>SUMIF('10CollegeEst'!$B$4:$B$38,C21,'10CollegeEst'!$E$4:$E$38)+SUMIF('10CollegeEst'!$B$4:$B$38,C21,'10CollegeEst'!$H$4:$H$38)+SUMIF('8CollegeAct'!$B$5:$B$39,C21,'8CollegeAct'!$AE$5:$AE$39)-SUMIF('8CollegeAct'!$B$5:$B$39,C21,'8CollegeAct'!$M$5:$M$39)-SUMIF('8CollegeAct'!$B$5:$B$39,C21,'8CollegeAct'!$P$5:$P$39)</f>
        <v>226426</v>
      </c>
    </row>
    <row r="22" spans="1:6" ht="15.75">
      <c r="A22" s="83">
        <v>34</v>
      </c>
      <c r="B22" s="305" t="s">
        <v>640</v>
      </c>
      <c r="C22" s="84" t="s">
        <v>58</v>
      </c>
      <c r="D22" s="85">
        <f>SUMIF('27Pop2010-11Actual'!$B$5:$B$39,C22,'27Pop2010-11Actual'!$E$5:$E$39)</f>
        <v>1228491</v>
      </c>
      <c r="E22" s="85">
        <v>346</v>
      </c>
      <c r="F22" s="85">
        <f>SUMIF('10CollegeEst'!$B$4:$B$38,C22,'10CollegeEst'!$E$4:$E$38)+SUMIF('10CollegeEst'!$B$4:$B$38,C22,'10CollegeEst'!$H$4:$H$38)+SUMIF('8CollegeAct'!$B$5:$B$39,C22,'8CollegeAct'!$AE$5:$AE$39)-SUMIF('8CollegeAct'!$B$5:$B$39,C22,'8CollegeAct'!$M$5:$M$39)-SUMIF('8CollegeAct'!$B$5:$B$39,C22,'8CollegeAct'!$P$5:$P$39)</f>
        <v>292733</v>
      </c>
    </row>
    <row r="23" spans="1:6" ht="15.75">
      <c r="A23" s="83">
        <v>14</v>
      </c>
      <c r="B23" s="305" t="s">
        <v>640</v>
      </c>
      <c r="C23" s="84" t="s">
        <v>27</v>
      </c>
      <c r="D23" s="85">
        <f>SUMIF('27Pop2010-11Actual'!$B$5:$B$39,C23,'27Pop2010-11Actual'!$E$5:$E$39)</f>
        <v>783967</v>
      </c>
      <c r="E23" s="85">
        <v>297</v>
      </c>
      <c r="F23" s="85">
        <f>SUMIF('10CollegeEst'!$B$4:$B$38,C23,'10CollegeEst'!$E$4:$E$38)+SUMIF('10CollegeEst'!$B$4:$B$38,C23,'10CollegeEst'!$H$4:$H$38)+SUMIF('8CollegeAct'!$B$5:$B$39,C23,'8CollegeAct'!$AE$5:$AE$39)-SUMIF('8CollegeAct'!$B$5:$B$39,C23,'8CollegeAct'!$M$5:$M$39)-SUMIF('8CollegeAct'!$B$5:$B$39,C23,'8CollegeAct'!$P$5:$P$39)</f>
        <v>148051</v>
      </c>
    </row>
    <row r="24" spans="1:6" ht="15.75">
      <c r="A24" s="83">
        <v>32</v>
      </c>
      <c r="B24" s="305" t="s">
        <v>638</v>
      </c>
      <c r="C24" s="84" t="s">
        <v>45</v>
      </c>
      <c r="D24" s="85">
        <f>SUMIF('27Pop2010-11Actual'!$B$5:$B$39,C24,'27Pop2010-11Actual'!$E$5:$E$39)</f>
        <v>472014</v>
      </c>
      <c r="E24" s="85">
        <v>36</v>
      </c>
      <c r="F24" s="85">
        <f>SUMIF('10CollegeEst'!$B$4:$B$38,C24,'10CollegeEst'!$E$4:$E$38)+SUMIF('10CollegeEst'!$B$4:$B$38,C24,'10CollegeEst'!$H$4:$H$38)+SUMIF('8CollegeAct'!$B$5:$B$39,C24,'8CollegeAct'!$AE$5:$AE$39)-SUMIF('8CollegeAct'!$B$5:$B$39,C24,'8CollegeAct'!$M$5:$M$39)-SUMIF('8CollegeAct'!$B$5:$B$39,C24,'8CollegeAct'!$P$5:$P$39)</f>
        <v>37994</v>
      </c>
    </row>
    <row r="25" spans="1:6" ht="15.75">
      <c r="A25" s="83">
        <v>23</v>
      </c>
      <c r="B25" s="305" t="s">
        <v>638</v>
      </c>
      <c r="C25" s="84" t="s">
        <v>36</v>
      </c>
      <c r="D25" s="85">
        <f>SUMIF('27Pop2010-11Actual'!$B$5:$B$39,C25,'27Pop2010-11Actual'!$E$5:$E$39)</f>
        <v>372983</v>
      </c>
      <c r="E25" s="85">
        <v>61</v>
      </c>
      <c r="F25" s="85">
        <f>SUMIF('10CollegeEst'!$B$4:$B$38,C25,'10CollegeEst'!$E$4:$E$38)+SUMIF('10CollegeEst'!$B$4:$B$38,C25,'10CollegeEst'!$H$4:$H$38)+SUMIF('8CollegeAct'!$B$5:$B$39,C25,'8CollegeAct'!$AE$5:$AE$39)-SUMIF('8CollegeAct'!$B$5:$B$39,C25,'8CollegeAct'!$M$5:$M$39)-SUMIF('8CollegeAct'!$B$5:$B$39,C25,'8CollegeAct'!$P$5:$P$39)</f>
        <v>54135</v>
      </c>
    </row>
    <row r="26" spans="1:6" ht="15.75">
      <c r="A26" s="83">
        <v>22</v>
      </c>
      <c r="B26" s="305" t="s">
        <v>638</v>
      </c>
      <c r="C26" s="84" t="s">
        <v>35</v>
      </c>
      <c r="D26" s="85">
        <f>SUMIF('27Pop2010-11Actual'!$B$5:$B$39,C26,'27Pop2010-11Actual'!$E$5:$E$39)</f>
        <v>343694</v>
      </c>
      <c r="E26" s="85">
        <v>78</v>
      </c>
      <c r="F26" s="85">
        <f>SUMIF('10CollegeEst'!$B$4:$B$38,C26,'10CollegeEst'!$E$4:$E$38)+SUMIF('10CollegeEst'!$B$4:$B$38,C26,'10CollegeEst'!$H$4:$H$38)+SUMIF('8CollegeAct'!$B$5:$B$39,C26,'8CollegeAct'!$AE$5:$AE$39)-SUMIF('8CollegeAct'!$B$5:$B$39,C26,'8CollegeAct'!$M$5:$M$39)-SUMIF('8CollegeAct'!$B$5:$B$39,C26,'8CollegeAct'!$P$5:$P$39)</f>
        <v>112322</v>
      </c>
    </row>
    <row r="27" spans="1:6" ht="15.75">
      <c r="A27" s="83">
        <v>25</v>
      </c>
      <c r="B27" s="305" t="s">
        <v>638</v>
      </c>
      <c r="C27" s="84" t="s">
        <v>38</v>
      </c>
      <c r="D27" s="85">
        <f>SUMIF('27Pop2010-11Actual'!$B$5:$B$39,C27,'27Pop2010-11Actual'!$E$5:$E$39)</f>
        <v>262008</v>
      </c>
      <c r="E27" s="85">
        <v>52</v>
      </c>
      <c r="F27" s="85">
        <f>SUMIF('10CollegeEst'!$B$4:$B$38,C27,'10CollegeEst'!$E$4:$E$38)+SUMIF('10CollegeEst'!$B$4:$B$38,C27,'10CollegeEst'!$H$4:$H$38)+SUMIF('8CollegeAct'!$B$5:$B$39,C27,'8CollegeAct'!$AE$5:$AE$39)-SUMIF('8CollegeAct'!$B$5:$B$39,C27,'8CollegeAct'!$M$5:$M$39)-SUMIF('8CollegeAct'!$B$5:$B$39,C27,'8CollegeAct'!$P$5:$P$39)</f>
        <v>39811</v>
      </c>
    </row>
    <row r="28" spans="1:6" ht="15.75">
      <c r="A28" s="83">
        <v>11</v>
      </c>
      <c r="B28" s="305" t="s">
        <v>641</v>
      </c>
      <c r="C28" s="84" t="s">
        <v>24</v>
      </c>
      <c r="D28" s="85">
        <f>SUMIF('27Pop2010-11Actual'!$B$5:$B$39,C28,'27Pop2010-11Actual'!$E$5:$E$39)</f>
        <v>185576</v>
      </c>
      <c r="E28" s="85">
        <v>47</v>
      </c>
      <c r="F28" s="85">
        <f>SUMIF('10CollegeEst'!$B$4:$B$38,C28,'10CollegeEst'!$E$4:$E$38)+SUMIF('10CollegeEst'!$B$4:$B$38,C28,'10CollegeEst'!$H$4:$H$38)+SUMIF('8CollegeAct'!$B$5:$B$39,C28,'8CollegeAct'!$AE$5:$AE$39)-SUMIF('8CollegeAct'!$B$5:$B$39,C28,'8CollegeAct'!$M$5:$M$39)-SUMIF('8CollegeAct'!$B$5:$B$39,C28,'8CollegeAct'!$P$5:$P$39)</f>
        <v>32380</v>
      </c>
    </row>
    <row r="29" spans="1:6" ht="15.75">
      <c r="A29" s="83">
        <v>3</v>
      </c>
      <c r="B29" s="305" t="s">
        <v>638</v>
      </c>
      <c r="C29" s="84" t="s">
        <v>16</v>
      </c>
      <c r="D29" s="85">
        <f>SUMIF('27Pop2010-11Actual'!$B$5:$B$39,C29,'27Pop2010-11Actual'!$E$5:$E$39)</f>
        <v>174522</v>
      </c>
      <c r="E29" s="85">
        <v>19</v>
      </c>
      <c r="F29" s="85">
        <f>SUMIF('10CollegeEst'!$B$4:$B$38,C29,'10CollegeEst'!$E$4:$E$38)+SUMIF('10CollegeEst'!$B$4:$B$38,C29,'10CollegeEst'!$H$4:$H$38)+SUMIF('8CollegeAct'!$B$5:$B$39,C29,'8CollegeAct'!$AE$5:$AE$39)-SUMIF('8CollegeAct'!$B$5:$B$39,C29,'8CollegeAct'!$M$5:$M$39)-SUMIF('8CollegeAct'!$B$5:$B$39,C29,'8CollegeAct'!$P$5:$P$39)</f>
        <v>23132</v>
      </c>
    </row>
    <row r="30" spans="1:6" ht="15.75">
      <c r="A30" s="83">
        <v>27</v>
      </c>
      <c r="B30" s="305" t="s">
        <v>636</v>
      </c>
      <c r="C30" s="84" t="s">
        <v>40</v>
      </c>
      <c r="D30" s="85">
        <f>SUMIF('27Pop2010-11Actual'!$B$5:$B$39,C30,'27Pop2010-11Actual'!$E$5:$E$39)</f>
        <v>152355</v>
      </c>
      <c r="E30" s="85">
        <v>82</v>
      </c>
      <c r="F30" s="85">
        <f>SUMIF('10CollegeEst'!$B$4:$B$38,C30,'10CollegeEst'!$E$4:$E$38)+SUMIF('10CollegeEst'!$B$4:$B$38,C30,'10CollegeEst'!$H$4:$H$38)+SUMIF('8CollegeAct'!$B$5:$B$39,C30,'8CollegeAct'!$AE$5:$AE$39)-SUMIF('8CollegeAct'!$B$5:$B$39,C30,'8CollegeAct'!$M$5:$M$39)-SUMIF('8CollegeAct'!$B$5:$B$39,C30,'8CollegeAct'!$P$5:$P$39)</f>
        <v>38582</v>
      </c>
    </row>
    <row r="31" spans="1:6" ht="15.75">
      <c r="A31" s="83">
        <v>6</v>
      </c>
      <c r="B31" s="305" t="s">
        <v>636</v>
      </c>
      <c r="C31" s="84" t="s">
        <v>19</v>
      </c>
      <c r="D31" s="85">
        <f>SUMIF('27Pop2010-11Actual'!$B$5:$B$39,C31,'27Pop2010-11Actual'!$E$5:$E$39)</f>
        <v>147952</v>
      </c>
      <c r="E31" s="85">
        <v>27</v>
      </c>
      <c r="F31" s="85">
        <f>SUMIF('10CollegeEst'!$B$4:$B$38,C31,'10CollegeEst'!$E$4:$E$38)+SUMIF('10CollegeEst'!$B$4:$B$38,C31,'10CollegeEst'!$H$4:$H$38)+SUMIF('8CollegeAct'!$B$5:$B$39,C31,'8CollegeAct'!$AE$5:$AE$39)-SUMIF('8CollegeAct'!$B$5:$B$39,C31,'8CollegeAct'!$M$5:$M$39)-SUMIF('8CollegeAct'!$B$5:$B$39,C31,'8CollegeAct'!$P$5:$P$39)</f>
        <v>16876</v>
      </c>
    </row>
    <row r="32" spans="1:6" ht="15.75">
      <c r="A32" s="83">
        <v>24</v>
      </c>
      <c r="B32" s="305" t="s">
        <v>638</v>
      </c>
      <c r="C32" s="84" t="s">
        <v>37</v>
      </c>
      <c r="D32" s="85">
        <f>SUMIF('27Pop2010-11Actual'!$B$5:$B$39,C32,'27Pop2010-11Actual'!$E$5:$E$39)</f>
        <v>138382</v>
      </c>
      <c r="E32" s="85">
        <v>29</v>
      </c>
      <c r="F32" s="85">
        <f>SUMIF('10CollegeEst'!$B$4:$B$38,C32,'10CollegeEst'!$E$4:$E$38)+SUMIF('10CollegeEst'!$B$4:$B$38,C32,'10CollegeEst'!$H$4:$H$38)+SUMIF('8CollegeAct'!$B$5:$B$39,C32,'8CollegeAct'!$AE$5:$AE$39)-SUMIF('8CollegeAct'!$B$5:$B$39,C32,'8CollegeAct'!$M$5:$M$39)-SUMIF('8CollegeAct'!$B$5:$B$39,C32,'8CollegeAct'!$P$5:$P$39)</f>
        <v>19547</v>
      </c>
    </row>
    <row r="33" spans="1:6" ht="15.75">
      <c r="A33" s="83">
        <v>30</v>
      </c>
      <c r="B33" s="305" t="s">
        <v>638</v>
      </c>
      <c r="C33" s="84" t="s">
        <v>43</v>
      </c>
      <c r="D33" s="85">
        <f>SUMIF('27Pop2010-11Actual'!$B$5:$B$39,C33,'27Pop2010-11Actual'!$E$5:$E$39)</f>
        <v>78468</v>
      </c>
      <c r="E33" s="85">
        <v>11</v>
      </c>
      <c r="F33" s="85">
        <f>SUMIF('10CollegeEst'!$B$4:$B$38,C33,'10CollegeEst'!$E$4:$E$38)+SUMIF('10CollegeEst'!$B$4:$B$38,C33,'10CollegeEst'!$H$4:$H$38)+SUMIF('8CollegeAct'!$B$5:$B$39,C33,'8CollegeAct'!$AE$5:$AE$39)-SUMIF('8CollegeAct'!$B$5:$B$39,C33,'8CollegeAct'!$M$5:$M$39)-SUMIF('8CollegeAct'!$B$5:$B$39,C33,'8CollegeAct'!$P$5:$P$39)</f>
        <v>7714</v>
      </c>
    </row>
    <row r="34" spans="1:6" ht="15.75">
      <c r="A34" s="83">
        <v>1</v>
      </c>
      <c r="B34" s="305" t="s">
        <v>636</v>
      </c>
      <c r="C34" s="84" t="s">
        <v>55</v>
      </c>
      <c r="D34" s="85">
        <f>SUMIF('27Pop2010-11Actual'!$B$5:$B$39,C34,'27Pop2010-11Actual'!$E$5:$E$39)</f>
        <v>51951</v>
      </c>
      <c r="E34" s="85">
        <v>6</v>
      </c>
      <c r="F34" s="85">
        <f>SUMIF('10CollegeEst'!$B$4:$B$38,C34,'10CollegeEst'!$E$4:$E$38)+SUMIF('10CollegeEst'!$B$4:$B$38,C34,'10CollegeEst'!$H$4:$H$38)+SUMIF('8CollegeAct'!$B$5:$B$39,C34,'8CollegeAct'!$AE$5:$AE$39)-SUMIF('8CollegeAct'!$B$5:$B$39,C34,'8CollegeAct'!$M$5:$M$39)-SUMIF('8CollegeAct'!$B$5:$B$39,C34,'8CollegeAct'!$P$5:$P$39)</f>
        <v>2947</v>
      </c>
    </row>
    <row r="35" spans="1:6" ht="15.75">
      <c r="A35" s="83">
        <v>8</v>
      </c>
      <c r="B35" s="305" t="s">
        <v>636</v>
      </c>
      <c r="C35" s="84" t="s">
        <v>21</v>
      </c>
      <c r="D35" s="85">
        <f>SUMIF('27Pop2010-11Actual'!$B$5:$B$39,C35,'27Pop2010-11Actual'!$E$5:$E$39)</f>
        <v>46436</v>
      </c>
      <c r="E35" s="85">
        <v>4</v>
      </c>
      <c r="F35" s="85">
        <f>SUMIF('10CollegeEst'!$B$4:$B$38,C35,'10CollegeEst'!$E$4:$E$38)+SUMIF('10CollegeEst'!$B$4:$B$38,C35,'10CollegeEst'!$H$4:$H$38)+SUMIF('8CollegeAct'!$B$5:$B$39,C35,'8CollegeAct'!$AE$5:$AE$39)-SUMIF('8CollegeAct'!$B$5:$B$39,C35,'8CollegeAct'!$M$5:$M$39)-SUMIF('8CollegeAct'!$B$5:$B$39,C35,'8CollegeAct'!$P$5:$P$39)</f>
        <v>892</v>
      </c>
    </row>
    <row r="36" spans="1:6" ht="15.75">
      <c r="A36" s="83">
        <v>9</v>
      </c>
      <c r="B36" s="305" t="s">
        <v>636</v>
      </c>
      <c r="C36" s="84" t="s">
        <v>22</v>
      </c>
      <c r="D36" s="85">
        <f>SUMIF('27Pop2010-11Actual'!$B$5:$B$39,C36,'27Pop2010-11Actual'!$E$5:$E$39)</f>
        <v>45229</v>
      </c>
      <c r="E36" s="85">
        <v>3</v>
      </c>
      <c r="F36" s="85">
        <f>SUMIF('10CollegeEst'!$B$4:$B$38,C36,'10CollegeEst'!$E$4:$E$38)+SUMIF('10CollegeEst'!$B$4:$B$38,C36,'10CollegeEst'!$H$4:$H$38)+SUMIF('8CollegeAct'!$B$5:$B$39,C36,'8CollegeAct'!$AE$5:$AE$39)-SUMIF('8CollegeAct'!$B$5:$B$39,C36,'8CollegeAct'!$M$5:$M$39)-SUMIF('8CollegeAct'!$B$5:$B$39,C36,'8CollegeAct'!$P$5:$P$39)</f>
        <v>812</v>
      </c>
    </row>
    <row r="37" spans="1:6" ht="15.75">
      <c r="A37" s="83">
        <v>19</v>
      </c>
      <c r="B37" s="305" t="s">
        <v>636</v>
      </c>
      <c r="C37" s="84" t="s">
        <v>32</v>
      </c>
      <c r="D37" s="85">
        <f>SUMIF('27Pop2010-11Actual'!$B$5:$B$39,C37,'27Pop2010-11Actual'!$E$5:$E$39)</f>
        <v>7613</v>
      </c>
      <c r="E37" s="85">
        <v>0</v>
      </c>
      <c r="F37" s="85">
        <f>SUMIF('10CollegeEst'!$B$4:$B$38,C37,'10CollegeEst'!$E$4:$E$38)+SUMIF('10CollegeEst'!$B$4:$B$38,C37,'10CollegeEst'!$H$4:$H$38)+SUMIF('8CollegeAct'!$B$5:$B$39,C37,'8CollegeAct'!$AE$5:$AE$39)-SUMIF('8CollegeAct'!$B$5:$B$39,C37,'8CollegeAct'!$M$5:$M$39)-SUMIF('8CollegeAct'!$B$5:$B$39,C37,'8CollegeAct'!$P$5:$P$39)</f>
        <v>0</v>
      </c>
    </row>
  </sheetData>
  <autoFilter ref="A2:F2">
    <filterColumn colId="1"/>
    <sortState ref="A3:F37">
      <sortCondition descending="1" ref="D2"/>
    </sortState>
  </autoFilter>
  <pageMargins left="0.7" right="0.16" top="0.66" bottom="0.75" header="0.3" footer="0.3"/>
  <pageSetup paperSize="9" scale="9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3:G40"/>
  <sheetViews>
    <sheetView topLeftCell="A22" workbookViewId="0">
      <selection activeCell="D42" sqref="D42"/>
    </sheetView>
  </sheetViews>
  <sheetFormatPr defaultRowHeight="14.25"/>
  <cols>
    <col min="1" max="1" width="24.42578125" style="75" bestFit="1" customWidth="1"/>
    <col min="2" max="2" width="17" style="75" bestFit="1" customWidth="1"/>
    <col min="3" max="3" width="30" style="75" customWidth="1"/>
    <col min="4" max="4" width="29.7109375" style="75" customWidth="1"/>
    <col min="5" max="5" width="18.5703125" style="75" customWidth="1"/>
    <col min="6" max="6" width="11.7109375" style="75" customWidth="1"/>
    <col min="7" max="7" width="18.5703125" style="75" customWidth="1"/>
    <col min="8" max="8" width="7.140625" style="75" customWidth="1"/>
    <col min="9" max="9" width="11.7109375" style="75" bestFit="1" customWidth="1"/>
    <col min="10" max="16384" width="9.140625" style="75"/>
  </cols>
  <sheetData>
    <row r="3" spans="1:7">
      <c r="A3" s="75" t="s">
        <v>97</v>
      </c>
      <c r="B3" s="75" t="s">
        <v>98</v>
      </c>
    </row>
    <row r="4" spans="1:7">
      <c r="A4" s="75" t="s">
        <v>99</v>
      </c>
      <c r="B4" s="75" t="s">
        <v>100</v>
      </c>
      <c r="C4" s="75" t="s">
        <v>101</v>
      </c>
      <c r="D4" s="75" t="s">
        <v>102</v>
      </c>
      <c r="E4" s="75" t="s">
        <v>103</v>
      </c>
      <c r="F4" s="75" t="s">
        <v>67</v>
      </c>
    </row>
    <row r="5" spans="1:7">
      <c r="A5" s="76" t="s">
        <v>55</v>
      </c>
      <c r="B5" s="77">
        <v>5</v>
      </c>
      <c r="C5" s="77"/>
      <c r="D5" s="77"/>
      <c r="E5" s="77"/>
      <c r="F5" s="77">
        <v>5</v>
      </c>
      <c r="G5" s="75" t="b">
        <f>F5='26RespondCollegeTypeNo'!F3</f>
        <v>1</v>
      </c>
    </row>
    <row r="6" spans="1:7">
      <c r="A6" s="76" t="s">
        <v>15</v>
      </c>
      <c r="B6" s="77">
        <v>3585</v>
      </c>
      <c r="C6" s="77">
        <v>26</v>
      </c>
      <c r="D6" s="77">
        <v>4</v>
      </c>
      <c r="E6" s="77">
        <v>3</v>
      </c>
      <c r="F6" s="77">
        <v>3618</v>
      </c>
      <c r="G6" s="75" t="b">
        <f>F6='26RespondCollegeTypeNo'!F4</f>
        <v>1</v>
      </c>
    </row>
    <row r="7" spans="1:7">
      <c r="A7" s="76" t="s">
        <v>16</v>
      </c>
      <c r="B7" s="77">
        <v>9</v>
      </c>
      <c r="C7" s="77"/>
      <c r="D7" s="77"/>
      <c r="E7" s="77"/>
      <c r="F7" s="77">
        <v>9</v>
      </c>
      <c r="G7" s="75" t="b">
        <f>F7='26RespondCollegeTypeNo'!F5</f>
        <v>1</v>
      </c>
    </row>
    <row r="8" spans="1:7">
      <c r="A8" s="76" t="s">
        <v>17</v>
      </c>
      <c r="B8" s="77">
        <v>171</v>
      </c>
      <c r="C8" s="77">
        <v>2</v>
      </c>
      <c r="D8" s="77">
        <v>1</v>
      </c>
      <c r="E8" s="77"/>
      <c r="F8" s="77">
        <v>174</v>
      </c>
      <c r="G8" s="75" t="b">
        <f>F8='26RespondCollegeTypeNo'!F6</f>
        <v>1</v>
      </c>
    </row>
    <row r="9" spans="1:7">
      <c r="A9" s="76" t="s">
        <v>18</v>
      </c>
      <c r="B9" s="77">
        <v>249</v>
      </c>
      <c r="C9" s="77">
        <v>275</v>
      </c>
      <c r="D9" s="77">
        <v>7</v>
      </c>
      <c r="E9" s="77"/>
      <c r="F9" s="77">
        <v>531</v>
      </c>
      <c r="G9" s="75" t="b">
        <f>F9='26RespondCollegeTypeNo'!F7</f>
        <v>1</v>
      </c>
    </row>
    <row r="10" spans="1:7">
      <c r="A10" s="76" t="s">
        <v>19</v>
      </c>
      <c r="B10" s="77">
        <v>13</v>
      </c>
      <c r="C10" s="77"/>
      <c r="D10" s="77"/>
      <c r="E10" s="77"/>
      <c r="F10" s="77">
        <v>13</v>
      </c>
      <c r="G10" s="75" t="b">
        <f>F10='26RespondCollegeTypeNo'!F8</f>
        <v>1</v>
      </c>
    </row>
    <row r="11" spans="1:7">
      <c r="A11" s="76" t="s">
        <v>56</v>
      </c>
      <c r="B11" s="77">
        <v>427</v>
      </c>
      <c r="C11" s="77"/>
      <c r="D11" s="77"/>
      <c r="E11" s="77">
        <v>3</v>
      </c>
      <c r="F11" s="77">
        <v>430</v>
      </c>
      <c r="G11" s="75" t="b">
        <f>F11='26RespondCollegeTypeNo'!F9</f>
        <v>1</v>
      </c>
    </row>
    <row r="12" spans="1:7">
      <c r="A12" s="76" t="s">
        <v>21</v>
      </c>
      <c r="B12" s="77">
        <v>1</v>
      </c>
      <c r="C12" s="77"/>
      <c r="D12" s="77"/>
      <c r="E12" s="77">
        <v>1</v>
      </c>
      <c r="F12" s="77">
        <v>2</v>
      </c>
      <c r="G12" s="75" t="b">
        <f>F12='26RespondCollegeTypeNo'!F10</f>
        <v>1</v>
      </c>
    </row>
    <row r="13" spans="1:7">
      <c r="A13" s="76" t="s">
        <v>22</v>
      </c>
      <c r="B13" s="77">
        <v>3</v>
      </c>
      <c r="C13" s="77"/>
      <c r="D13" s="77"/>
      <c r="E13" s="77"/>
      <c r="F13" s="77">
        <v>3</v>
      </c>
      <c r="G13" s="75" t="b">
        <f>F13='26RespondCollegeTypeNo'!F11</f>
        <v>1</v>
      </c>
    </row>
    <row r="14" spans="1:7">
      <c r="A14" s="76" t="s">
        <v>23</v>
      </c>
      <c r="B14" s="77">
        <v>139</v>
      </c>
      <c r="C14" s="77">
        <v>1</v>
      </c>
      <c r="D14" s="77"/>
      <c r="E14" s="77">
        <v>2</v>
      </c>
      <c r="F14" s="77">
        <v>142</v>
      </c>
      <c r="G14" s="75" t="b">
        <f>F14='26RespondCollegeTypeNo'!F12</f>
        <v>1</v>
      </c>
    </row>
    <row r="15" spans="1:7">
      <c r="A15" s="76" t="s">
        <v>24</v>
      </c>
      <c r="B15" s="77">
        <v>33</v>
      </c>
      <c r="C15" s="77"/>
      <c r="D15" s="77"/>
      <c r="E15" s="77"/>
      <c r="F15" s="77">
        <v>33</v>
      </c>
      <c r="G15" s="75" t="b">
        <f>F15='26RespondCollegeTypeNo'!F13</f>
        <v>1</v>
      </c>
    </row>
    <row r="16" spans="1:7">
      <c r="A16" s="76" t="s">
        <v>25</v>
      </c>
      <c r="B16" s="77">
        <v>1528</v>
      </c>
      <c r="C16" s="77">
        <v>58</v>
      </c>
      <c r="D16" s="77">
        <v>3</v>
      </c>
      <c r="E16" s="77">
        <v>34</v>
      </c>
      <c r="F16" s="77">
        <v>1623</v>
      </c>
      <c r="G16" s="75" t="b">
        <f>F16='26RespondCollegeTypeNo'!F14</f>
        <v>1</v>
      </c>
    </row>
    <row r="17" spans="1:7">
      <c r="A17" s="76" t="s">
        <v>26</v>
      </c>
      <c r="B17" s="77">
        <v>255</v>
      </c>
      <c r="C17" s="77">
        <v>11</v>
      </c>
      <c r="D17" s="77"/>
      <c r="E17" s="77"/>
      <c r="F17" s="77">
        <v>266</v>
      </c>
      <c r="G17" s="75" t="b">
        <f>F17='26RespondCollegeTypeNo'!F15</f>
        <v>1</v>
      </c>
    </row>
    <row r="18" spans="1:7">
      <c r="A18" s="76" t="s">
        <v>27</v>
      </c>
      <c r="B18" s="77">
        <v>231</v>
      </c>
      <c r="C18" s="77">
        <v>4</v>
      </c>
      <c r="D18" s="77">
        <v>1</v>
      </c>
      <c r="E18" s="77"/>
      <c r="F18" s="77">
        <v>236</v>
      </c>
      <c r="G18" s="75" t="b">
        <f>F18='26RespondCollegeTypeNo'!F16</f>
        <v>1</v>
      </c>
    </row>
    <row r="19" spans="1:7">
      <c r="A19" s="76" t="s">
        <v>57</v>
      </c>
      <c r="B19" s="77">
        <v>117</v>
      </c>
      <c r="C19" s="77">
        <v>1</v>
      </c>
      <c r="D19" s="77">
        <v>1</v>
      </c>
      <c r="E19" s="77"/>
      <c r="F19" s="77">
        <v>119</v>
      </c>
      <c r="G19" s="75" t="b">
        <f>F19='26RespondCollegeTypeNo'!F17</f>
        <v>1</v>
      </c>
    </row>
    <row r="20" spans="1:7">
      <c r="A20" s="76" t="s">
        <v>29</v>
      </c>
      <c r="B20" s="77">
        <v>18</v>
      </c>
      <c r="C20" s="77">
        <v>19</v>
      </c>
      <c r="D20" s="77">
        <v>1</v>
      </c>
      <c r="E20" s="77"/>
      <c r="F20" s="77">
        <v>38</v>
      </c>
      <c r="G20" s="75" t="b">
        <f>F20='26RespondCollegeTypeNo'!F18</f>
        <v>1</v>
      </c>
    </row>
    <row r="21" spans="1:7">
      <c r="A21" s="76" t="s">
        <v>30</v>
      </c>
      <c r="B21" s="77">
        <v>2822</v>
      </c>
      <c r="C21" s="77">
        <v>51</v>
      </c>
      <c r="D21" s="77">
        <v>34</v>
      </c>
      <c r="E21" s="77">
        <v>97</v>
      </c>
      <c r="F21" s="77">
        <v>3004</v>
      </c>
      <c r="G21" s="75" t="b">
        <f>F21='26RespondCollegeTypeNo'!F19</f>
        <v>1</v>
      </c>
    </row>
    <row r="22" spans="1:7">
      <c r="A22" s="76" t="s">
        <v>31</v>
      </c>
      <c r="B22" s="77">
        <v>536</v>
      </c>
      <c r="C22" s="77">
        <v>20</v>
      </c>
      <c r="D22" s="77">
        <v>1</v>
      </c>
      <c r="E22" s="77">
        <v>23</v>
      </c>
      <c r="F22" s="77">
        <v>580</v>
      </c>
      <c r="G22" s="75" t="b">
        <f>F22='26RespondCollegeTypeNo'!F20</f>
        <v>1</v>
      </c>
    </row>
    <row r="23" spans="1:7">
      <c r="A23" s="76"/>
      <c r="B23" s="77"/>
      <c r="C23" s="77"/>
      <c r="D23" s="77"/>
      <c r="E23" s="77"/>
      <c r="F23" s="77"/>
      <c r="G23" s="75" t="b">
        <f>F23='26RespondCollegeTypeNo'!F21</f>
        <v>1</v>
      </c>
    </row>
    <row r="24" spans="1:7">
      <c r="A24" s="76" t="s">
        <v>33</v>
      </c>
      <c r="B24" s="77">
        <v>395</v>
      </c>
      <c r="C24" s="77">
        <v>1</v>
      </c>
      <c r="D24" s="77">
        <v>1</v>
      </c>
      <c r="E24" s="77">
        <v>3</v>
      </c>
      <c r="F24" s="77">
        <v>400</v>
      </c>
      <c r="G24" s="75" t="b">
        <f>F24='26RespondCollegeTypeNo'!F22</f>
        <v>1</v>
      </c>
    </row>
    <row r="25" spans="1:7">
      <c r="A25" s="76" t="s">
        <v>34</v>
      </c>
      <c r="B25" s="77">
        <v>1273</v>
      </c>
      <c r="C25" s="77">
        <v>309</v>
      </c>
      <c r="D25" s="77">
        <v>3</v>
      </c>
      <c r="E25" s="77">
        <v>120</v>
      </c>
      <c r="F25" s="77">
        <v>1705</v>
      </c>
      <c r="G25" s="75" t="b">
        <f>F25='26RespondCollegeTypeNo'!F23</f>
        <v>1</v>
      </c>
    </row>
    <row r="26" spans="1:7">
      <c r="A26" s="76" t="s">
        <v>35</v>
      </c>
      <c r="B26" s="77">
        <v>18</v>
      </c>
      <c r="C26" s="77">
        <v>1</v>
      </c>
      <c r="D26" s="77"/>
      <c r="E26" s="77">
        <v>1</v>
      </c>
      <c r="F26" s="77">
        <v>20</v>
      </c>
      <c r="G26" s="75" t="b">
        <f>F26='26RespondCollegeTypeNo'!F24</f>
        <v>1</v>
      </c>
    </row>
    <row r="27" spans="1:7">
      <c r="A27" s="76" t="s">
        <v>36</v>
      </c>
      <c r="B27" s="77">
        <v>24</v>
      </c>
      <c r="C27" s="77"/>
      <c r="D27" s="77">
        <v>1</v>
      </c>
      <c r="E27" s="77"/>
      <c r="F27" s="77">
        <v>25</v>
      </c>
      <c r="G27" s="75" t="b">
        <f>F27='26RespondCollegeTypeNo'!F25</f>
        <v>1</v>
      </c>
    </row>
    <row r="28" spans="1:7">
      <c r="A28" s="76" t="s">
        <v>37</v>
      </c>
      <c r="B28" s="77">
        <v>27</v>
      </c>
      <c r="C28" s="77">
        <v>1</v>
      </c>
      <c r="D28" s="77"/>
      <c r="E28" s="77"/>
      <c r="F28" s="77">
        <v>28</v>
      </c>
      <c r="G28" s="75" t="b">
        <f>F28='26RespondCollegeTypeNo'!F26</f>
        <v>1</v>
      </c>
    </row>
    <row r="29" spans="1:7">
      <c r="A29" s="76" t="s">
        <v>38</v>
      </c>
      <c r="B29" s="77">
        <v>52</v>
      </c>
      <c r="C29" s="77"/>
      <c r="D29" s="77">
        <v>3</v>
      </c>
      <c r="E29" s="77"/>
      <c r="F29" s="77">
        <v>55</v>
      </c>
      <c r="G29" s="75" t="b">
        <f>F29='26RespondCollegeTypeNo'!F27</f>
        <v>1</v>
      </c>
    </row>
    <row r="30" spans="1:7">
      <c r="A30" s="76" t="s">
        <v>39</v>
      </c>
      <c r="B30" s="77">
        <v>389</v>
      </c>
      <c r="C30" s="77">
        <v>1</v>
      </c>
      <c r="D30" s="77">
        <v>1</v>
      </c>
      <c r="E30" s="77"/>
      <c r="F30" s="77">
        <v>391</v>
      </c>
      <c r="G30" s="75" t="b">
        <f>F30='26RespondCollegeTypeNo'!F28</f>
        <v>1</v>
      </c>
    </row>
    <row r="31" spans="1:7">
      <c r="A31" s="76" t="s">
        <v>40</v>
      </c>
      <c r="B31" s="77">
        <v>71</v>
      </c>
      <c r="C31" s="77"/>
      <c r="D31" s="77">
        <v>1</v>
      </c>
      <c r="E31" s="77"/>
      <c r="F31" s="77">
        <v>72</v>
      </c>
      <c r="G31" s="75" t="b">
        <f>F31='26RespondCollegeTypeNo'!F29</f>
        <v>1</v>
      </c>
    </row>
    <row r="32" spans="1:7">
      <c r="A32" s="76" t="s">
        <v>41</v>
      </c>
      <c r="B32" s="77">
        <v>230</v>
      </c>
      <c r="C32" s="77">
        <v>2</v>
      </c>
      <c r="D32" s="77"/>
      <c r="E32" s="77"/>
      <c r="F32" s="77">
        <v>232</v>
      </c>
      <c r="G32" s="75" t="b">
        <f>F32='26RespondCollegeTypeNo'!F30</f>
        <v>1</v>
      </c>
    </row>
    <row r="33" spans="1:7">
      <c r="A33" s="76" t="s">
        <v>42</v>
      </c>
      <c r="B33" s="77">
        <v>708</v>
      </c>
      <c r="C33" s="77">
        <v>6</v>
      </c>
      <c r="D33" s="77">
        <v>1</v>
      </c>
      <c r="E33" s="77"/>
      <c r="F33" s="77">
        <v>715</v>
      </c>
      <c r="G33" s="75" t="b">
        <f>F33='26RespondCollegeTypeNo'!F31</f>
        <v>1</v>
      </c>
    </row>
    <row r="34" spans="1:7">
      <c r="A34" s="76" t="s">
        <v>43</v>
      </c>
      <c r="B34" s="77">
        <v>9</v>
      </c>
      <c r="C34" s="77">
        <v>4</v>
      </c>
      <c r="D34" s="77"/>
      <c r="E34" s="77"/>
      <c r="F34" s="77">
        <v>13</v>
      </c>
      <c r="G34" s="75" t="b">
        <f>F34='26RespondCollegeTypeNo'!F32</f>
        <v>1</v>
      </c>
    </row>
    <row r="35" spans="1:7">
      <c r="A35" s="76" t="s">
        <v>44</v>
      </c>
      <c r="B35" s="77">
        <v>1020</v>
      </c>
      <c r="C35" s="77">
        <v>28</v>
      </c>
      <c r="D35" s="77">
        <v>2</v>
      </c>
      <c r="E35" s="77"/>
      <c r="F35" s="77">
        <v>1050</v>
      </c>
      <c r="G35" s="75" t="b">
        <f>F35='26RespondCollegeTypeNo'!F33</f>
        <v>1</v>
      </c>
    </row>
    <row r="36" spans="1:7">
      <c r="A36" s="76" t="s">
        <v>45</v>
      </c>
      <c r="B36" s="77">
        <v>35</v>
      </c>
      <c r="C36" s="77"/>
      <c r="D36" s="77"/>
      <c r="E36" s="77"/>
      <c r="F36" s="77">
        <v>35</v>
      </c>
      <c r="G36" s="75" t="b">
        <f>F36='26RespondCollegeTypeNo'!F34</f>
        <v>1</v>
      </c>
    </row>
    <row r="37" spans="1:7">
      <c r="A37" s="76" t="s">
        <v>47</v>
      </c>
      <c r="B37" s="77">
        <v>911</v>
      </c>
      <c r="C37" s="77">
        <v>2</v>
      </c>
      <c r="D37" s="77">
        <v>6</v>
      </c>
      <c r="E37" s="77"/>
      <c r="F37" s="77">
        <v>919</v>
      </c>
      <c r="G37" s="75" t="b">
        <f>F37='26RespondCollegeTypeNo'!F35</f>
        <v>1</v>
      </c>
    </row>
    <row r="38" spans="1:7">
      <c r="A38" s="76" t="s">
        <v>58</v>
      </c>
      <c r="B38" s="77">
        <v>161</v>
      </c>
      <c r="C38" s="77">
        <v>4</v>
      </c>
      <c r="D38" s="77"/>
      <c r="E38" s="77"/>
      <c r="F38" s="77">
        <v>165</v>
      </c>
      <c r="G38" s="75" t="b">
        <f>F38='26RespondCollegeTypeNo'!F36</f>
        <v>1</v>
      </c>
    </row>
    <row r="39" spans="1:7">
      <c r="A39" s="76" t="s">
        <v>48</v>
      </c>
      <c r="B39" s="77">
        <v>357</v>
      </c>
      <c r="C39" s="77">
        <v>11</v>
      </c>
      <c r="D39" s="77">
        <v>4</v>
      </c>
      <c r="E39" s="77"/>
      <c r="F39" s="77">
        <v>372</v>
      </c>
      <c r="G39" s="75" t="b">
        <f>F39='26RespondCollegeTypeNo'!F37</f>
        <v>1</v>
      </c>
    </row>
    <row r="40" spans="1:7">
      <c r="A40" s="76" t="s">
        <v>67</v>
      </c>
      <c r="B40" s="77">
        <v>15822</v>
      </c>
      <c r="C40" s="77">
        <v>838</v>
      </c>
      <c r="D40" s="77">
        <v>76</v>
      </c>
      <c r="E40" s="77">
        <v>287</v>
      </c>
      <c r="F40" s="77">
        <v>17023</v>
      </c>
      <c r="G40" s="75" t="b">
        <f>F40='26RespondCollegeTypeNo'!F38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U40"/>
  <sheetViews>
    <sheetView topLeftCell="A16" workbookViewId="0">
      <selection activeCell="B23" sqref="B23"/>
    </sheetView>
  </sheetViews>
  <sheetFormatPr defaultRowHeight="12.75"/>
  <cols>
    <col min="1" max="1" width="5.28515625" customWidth="1"/>
    <col min="2" max="2" width="14.28515625" customWidth="1"/>
    <col min="3" max="3" width="8.42578125" customWidth="1"/>
    <col min="4" max="4" width="10.140625" customWidth="1"/>
    <col min="5" max="5" width="8.42578125" customWidth="1"/>
    <col min="6" max="6" width="6.7109375" customWidth="1"/>
    <col min="7" max="7" width="10.140625" customWidth="1"/>
    <col min="8" max="8" width="9.28515625" customWidth="1"/>
    <col min="9" max="10" width="6.7109375" customWidth="1"/>
    <col min="11" max="12" width="8.42578125" customWidth="1"/>
    <col min="13" max="13" width="10.140625" customWidth="1"/>
    <col min="14" max="14" width="8.42578125" customWidth="1"/>
    <col min="15" max="15" width="6.7109375" customWidth="1"/>
    <col min="16" max="16" width="10.140625" customWidth="1"/>
    <col min="17" max="17" width="9.28515625" customWidth="1"/>
    <col min="18" max="18" width="8.28515625" customWidth="1"/>
    <col min="19" max="20" width="8.42578125" customWidth="1"/>
    <col min="21" max="21" width="8.85546875" hidden="1" customWidth="1"/>
    <col min="22" max="22" width="6.85546875" customWidth="1"/>
  </cols>
  <sheetData>
    <row r="1" spans="1:21" ht="21" customHeight="1">
      <c r="A1" s="2"/>
      <c r="B1" s="395" t="s">
        <v>0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2"/>
    </row>
    <row r="2" spans="1:21" ht="20.100000000000001" customHeight="1" thickBot="1">
      <c r="A2" s="2"/>
      <c r="B2" s="396" t="s">
        <v>1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2"/>
    </row>
    <row r="3" spans="1:21" ht="23.25" customHeight="1" thickBot="1">
      <c r="A3" s="2"/>
      <c r="B3" s="3" t="s">
        <v>2</v>
      </c>
      <c r="C3" s="397" t="s">
        <v>3</v>
      </c>
      <c r="D3" s="397"/>
      <c r="E3" s="397"/>
      <c r="F3" s="397"/>
      <c r="G3" s="397"/>
      <c r="H3" s="397"/>
      <c r="I3" s="397"/>
      <c r="J3" s="397"/>
      <c r="K3" s="397"/>
      <c r="L3" s="397" t="s">
        <v>4</v>
      </c>
      <c r="M3" s="397"/>
      <c r="N3" s="397"/>
      <c r="O3" s="397"/>
      <c r="P3" s="397"/>
      <c r="Q3" s="397"/>
      <c r="R3" s="397"/>
      <c r="S3" s="397"/>
      <c r="T3" s="397"/>
      <c r="U3" s="2"/>
    </row>
    <row r="4" spans="1:21" ht="39.950000000000003" customHeight="1" thickBot="1">
      <c r="A4" s="2"/>
      <c r="B4" s="1"/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4" t="s">
        <v>13</v>
      </c>
      <c r="L4" s="3" t="s">
        <v>5</v>
      </c>
      <c r="M4" s="3" t="s">
        <v>6</v>
      </c>
      <c r="N4" s="3" t="s">
        <v>7</v>
      </c>
      <c r="O4" s="3" t="s">
        <v>8</v>
      </c>
      <c r="P4" s="3" t="s">
        <v>9</v>
      </c>
      <c r="Q4" s="3" t="s">
        <v>10</v>
      </c>
      <c r="R4" s="5" t="s">
        <v>11</v>
      </c>
      <c r="S4" s="3" t="s">
        <v>12</v>
      </c>
      <c r="T4" s="4" t="s">
        <v>13</v>
      </c>
      <c r="U4" s="2"/>
    </row>
    <row r="5" spans="1:21" ht="33" customHeight="1" thickBot="1">
      <c r="A5" s="2"/>
      <c r="B5" s="24" t="s">
        <v>55</v>
      </c>
      <c r="C5" s="25"/>
      <c r="D5" s="25"/>
      <c r="E5" s="25"/>
      <c r="F5" s="25"/>
      <c r="G5" s="25"/>
      <c r="H5" s="25"/>
      <c r="I5" s="25"/>
      <c r="J5" s="25">
        <v>0</v>
      </c>
      <c r="K5" s="25"/>
      <c r="L5" s="25">
        <v>3</v>
      </c>
      <c r="M5" s="25"/>
      <c r="N5" s="25"/>
      <c r="O5" s="25"/>
      <c r="P5" s="25">
        <v>1</v>
      </c>
      <c r="Q5" s="25"/>
      <c r="R5" s="25">
        <v>1</v>
      </c>
      <c r="S5" s="25">
        <v>5</v>
      </c>
      <c r="T5" s="25"/>
      <c r="U5" s="2"/>
    </row>
    <row r="6" spans="1:21" ht="33" customHeight="1" thickBot="1">
      <c r="A6" s="2"/>
      <c r="B6" s="24" t="s">
        <v>15</v>
      </c>
      <c r="C6" s="25">
        <v>26</v>
      </c>
      <c r="D6" s="25">
        <v>2</v>
      </c>
      <c r="E6" s="25">
        <v>2</v>
      </c>
      <c r="F6" s="25">
        <v>2</v>
      </c>
      <c r="G6" s="25">
        <v>6</v>
      </c>
      <c r="H6" s="25">
        <v>1</v>
      </c>
      <c r="I6" s="25">
        <v>6</v>
      </c>
      <c r="J6" s="25">
        <v>45</v>
      </c>
      <c r="K6" s="25">
        <v>1</v>
      </c>
      <c r="L6" s="25">
        <v>2628</v>
      </c>
      <c r="M6" s="25">
        <v>2</v>
      </c>
      <c r="N6" s="25">
        <v>47</v>
      </c>
      <c r="O6" s="25">
        <v>16</v>
      </c>
      <c r="P6" s="25">
        <v>497</v>
      </c>
      <c r="Q6" s="25">
        <v>5</v>
      </c>
      <c r="R6" s="25">
        <v>423</v>
      </c>
      <c r="S6" s="25">
        <v>3618</v>
      </c>
      <c r="T6" s="25">
        <v>332</v>
      </c>
      <c r="U6" s="2"/>
    </row>
    <row r="7" spans="1:21" ht="33" customHeight="1" thickBot="1">
      <c r="A7" s="2"/>
      <c r="B7" s="24" t="s">
        <v>16</v>
      </c>
      <c r="C7" s="25">
        <v>3</v>
      </c>
      <c r="D7" s="25"/>
      <c r="E7" s="25"/>
      <c r="F7" s="25"/>
      <c r="G7" s="25"/>
      <c r="H7" s="25"/>
      <c r="I7" s="25"/>
      <c r="J7" s="25">
        <v>3</v>
      </c>
      <c r="K7" s="25"/>
      <c r="L7" s="25">
        <v>8</v>
      </c>
      <c r="M7" s="25"/>
      <c r="N7" s="25"/>
      <c r="O7" s="25"/>
      <c r="P7" s="25">
        <v>1</v>
      </c>
      <c r="Q7" s="25"/>
      <c r="R7" s="25"/>
      <c r="S7" s="25">
        <v>9</v>
      </c>
      <c r="T7" s="25"/>
      <c r="U7" s="2"/>
    </row>
    <row r="8" spans="1:21" ht="33" customHeight="1" thickBot="1">
      <c r="A8" s="2"/>
      <c r="B8" s="24" t="s">
        <v>17</v>
      </c>
      <c r="C8" s="25">
        <v>6</v>
      </c>
      <c r="D8" s="25">
        <v>1</v>
      </c>
      <c r="E8" s="25"/>
      <c r="F8" s="25"/>
      <c r="G8" s="25">
        <v>2</v>
      </c>
      <c r="H8" s="25"/>
      <c r="I8" s="25"/>
      <c r="J8" s="25">
        <v>9</v>
      </c>
      <c r="K8" s="25"/>
      <c r="L8" s="25">
        <v>135</v>
      </c>
      <c r="M8" s="25"/>
      <c r="N8" s="25">
        <v>4</v>
      </c>
      <c r="O8" s="25">
        <v>4</v>
      </c>
      <c r="P8" s="25">
        <v>1</v>
      </c>
      <c r="Q8" s="25">
        <v>1</v>
      </c>
      <c r="R8" s="25">
        <v>29</v>
      </c>
      <c r="S8" s="25">
        <v>174</v>
      </c>
      <c r="T8" s="25">
        <v>10</v>
      </c>
      <c r="U8" s="2"/>
    </row>
    <row r="9" spans="1:21" ht="33" customHeight="1" thickBot="1">
      <c r="A9" s="2"/>
      <c r="B9" s="24" t="s">
        <v>18</v>
      </c>
      <c r="C9" s="25">
        <v>12</v>
      </c>
      <c r="D9" s="25">
        <v>2</v>
      </c>
      <c r="E9" s="25">
        <v>1</v>
      </c>
      <c r="F9" s="25">
        <v>1</v>
      </c>
      <c r="G9" s="25">
        <v>1</v>
      </c>
      <c r="H9" s="25"/>
      <c r="I9" s="25">
        <v>3</v>
      </c>
      <c r="J9" s="25">
        <v>20</v>
      </c>
      <c r="K9" s="25"/>
      <c r="L9" s="25">
        <v>408</v>
      </c>
      <c r="M9" s="25">
        <v>6</v>
      </c>
      <c r="N9" s="25">
        <v>7</v>
      </c>
      <c r="O9" s="25">
        <v>11</v>
      </c>
      <c r="P9" s="25">
        <v>10</v>
      </c>
      <c r="Q9" s="25">
        <v>3</v>
      </c>
      <c r="R9" s="25">
        <v>86</v>
      </c>
      <c r="S9" s="25">
        <v>531</v>
      </c>
      <c r="T9" s="25">
        <v>43</v>
      </c>
      <c r="U9" s="2"/>
    </row>
    <row r="10" spans="1:21" ht="33" customHeight="1" thickBot="1">
      <c r="A10" s="2"/>
      <c r="B10" s="24" t="s">
        <v>19</v>
      </c>
      <c r="C10" s="25">
        <v>1</v>
      </c>
      <c r="D10" s="25"/>
      <c r="E10" s="25"/>
      <c r="F10" s="25"/>
      <c r="G10" s="25">
        <v>1</v>
      </c>
      <c r="H10" s="25"/>
      <c r="I10" s="25"/>
      <c r="J10" s="25">
        <v>2</v>
      </c>
      <c r="K10" s="25"/>
      <c r="L10" s="25">
        <v>5</v>
      </c>
      <c r="M10" s="25"/>
      <c r="N10" s="25">
        <v>1</v>
      </c>
      <c r="O10" s="25"/>
      <c r="P10" s="25">
        <v>2</v>
      </c>
      <c r="Q10" s="25"/>
      <c r="R10" s="25">
        <v>5</v>
      </c>
      <c r="S10" s="25">
        <v>13</v>
      </c>
      <c r="T10" s="25">
        <v>5</v>
      </c>
      <c r="U10" s="2"/>
    </row>
    <row r="11" spans="1:21" ht="33" customHeight="1" thickBot="1">
      <c r="A11" s="2"/>
      <c r="B11" s="24" t="s">
        <v>56</v>
      </c>
      <c r="C11" s="25">
        <v>7</v>
      </c>
      <c r="D11" s="25">
        <v>1</v>
      </c>
      <c r="E11" s="25">
        <v>1</v>
      </c>
      <c r="F11" s="25">
        <v>1</v>
      </c>
      <c r="G11" s="25">
        <v>2</v>
      </c>
      <c r="H11" s="25"/>
      <c r="I11" s="25">
        <v>3</v>
      </c>
      <c r="J11" s="25">
        <v>15</v>
      </c>
      <c r="K11" s="25"/>
      <c r="L11" s="25">
        <v>311</v>
      </c>
      <c r="M11" s="25">
        <v>2</v>
      </c>
      <c r="N11" s="25">
        <v>16</v>
      </c>
      <c r="O11" s="25">
        <v>7</v>
      </c>
      <c r="P11" s="25">
        <v>44</v>
      </c>
      <c r="Q11" s="25"/>
      <c r="R11" s="25">
        <v>50</v>
      </c>
      <c r="S11" s="25">
        <v>430</v>
      </c>
      <c r="T11" s="25">
        <v>34</v>
      </c>
      <c r="U11" s="2"/>
    </row>
    <row r="12" spans="1:21" ht="33" customHeight="1" thickBot="1">
      <c r="A12" s="2"/>
      <c r="B12" s="24" t="s">
        <v>21</v>
      </c>
      <c r="C12" s="25"/>
      <c r="D12" s="25"/>
      <c r="E12" s="25"/>
      <c r="F12" s="25"/>
      <c r="G12" s="25"/>
      <c r="H12" s="25"/>
      <c r="I12" s="25"/>
      <c r="J12" s="25">
        <v>0</v>
      </c>
      <c r="K12" s="25"/>
      <c r="L12" s="25">
        <v>1</v>
      </c>
      <c r="M12" s="25"/>
      <c r="N12" s="25"/>
      <c r="O12" s="25"/>
      <c r="P12" s="25"/>
      <c r="Q12" s="25"/>
      <c r="R12" s="25">
        <v>1</v>
      </c>
      <c r="S12" s="25">
        <v>2</v>
      </c>
      <c r="T12" s="25"/>
      <c r="U12" s="2"/>
    </row>
    <row r="13" spans="1:21" ht="33" customHeight="1" thickBot="1">
      <c r="A13" s="2"/>
      <c r="B13" s="24" t="s">
        <v>22</v>
      </c>
      <c r="C13" s="25"/>
      <c r="D13" s="25"/>
      <c r="E13" s="25"/>
      <c r="F13" s="25"/>
      <c r="G13" s="25"/>
      <c r="H13" s="25"/>
      <c r="I13" s="25"/>
      <c r="J13" s="25">
        <v>0</v>
      </c>
      <c r="K13" s="25"/>
      <c r="L13" s="25">
        <v>1</v>
      </c>
      <c r="M13" s="25"/>
      <c r="N13" s="25">
        <v>1</v>
      </c>
      <c r="O13" s="25"/>
      <c r="P13" s="25"/>
      <c r="Q13" s="25"/>
      <c r="R13" s="25">
        <v>1</v>
      </c>
      <c r="S13" s="25">
        <v>3</v>
      </c>
      <c r="T13" s="25"/>
      <c r="U13" s="2"/>
    </row>
    <row r="14" spans="1:21" ht="33" customHeight="1" thickBot="1">
      <c r="A14" s="2"/>
      <c r="B14" s="24" t="s">
        <v>23</v>
      </c>
      <c r="C14" s="25">
        <v>9</v>
      </c>
      <c r="D14" s="25">
        <v>1</v>
      </c>
      <c r="E14" s="25">
        <v>1</v>
      </c>
      <c r="F14" s="25">
        <v>2</v>
      </c>
      <c r="G14" s="25">
        <v>3</v>
      </c>
      <c r="H14" s="25"/>
      <c r="I14" s="25">
        <v>5</v>
      </c>
      <c r="J14" s="25">
        <v>21</v>
      </c>
      <c r="K14" s="25"/>
      <c r="L14" s="25">
        <v>74</v>
      </c>
      <c r="M14" s="25"/>
      <c r="N14" s="25">
        <v>10</v>
      </c>
      <c r="O14" s="25">
        <v>1</v>
      </c>
      <c r="P14" s="25">
        <v>15</v>
      </c>
      <c r="Q14" s="25"/>
      <c r="R14" s="25">
        <v>42</v>
      </c>
      <c r="S14" s="25">
        <v>142</v>
      </c>
      <c r="T14" s="25">
        <v>22</v>
      </c>
      <c r="U14" s="2"/>
    </row>
    <row r="15" spans="1:21" ht="33" customHeight="1" thickBot="1">
      <c r="A15" s="2"/>
      <c r="B15" s="24" t="s">
        <v>24</v>
      </c>
      <c r="C15" s="25">
        <v>1</v>
      </c>
      <c r="D15" s="25"/>
      <c r="E15" s="25"/>
      <c r="F15" s="25"/>
      <c r="G15" s="25">
        <v>1</v>
      </c>
      <c r="H15" s="25"/>
      <c r="I15" s="25"/>
      <c r="J15" s="25">
        <v>2</v>
      </c>
      <c r="K15" s="25"/>
      <c r="L15" s="25">
        <v>22</v>
      </c>
      <c r="M15" s="25"/>
      <c r="N15" s="25">
        <v>2</v>
      </c>
      <c r="O15" s="25">
        <v>1</v>
      </c>
      <c r="P15" s="25">
        <v>3</v>
      </c>
      <c r="Q15" s="25"/>
      <c r="R15" s="25">
        <v>5</v>
      </c>
      <c r="S15" s="25">
        <v>33</v>
      </c>
      <c r="T15" s="25">
        <v>1</v>
      </c>
      <c r="U15" s="2"/>
    </row>
    <row r="16" spans="1:21" ht="33" customHeight="1" thickBot="1">
      <c r="A16" s="2"/>
      <c r="B16" s="24" t="s">
        <v>25</v>
      </c>
      <c r="C16" s="25">
        <v>22</v>
      </c>
      <c r="D16" s="25">
        <v>3</v>
      </c>
      <c r="E16" s="25">
        <v>1</v>
      </c>
      <c r="F16" s="25">
        <v>1</v>
      </c>
      <c r="G16" s="25">
        <v>3</v>
      </c>
      <c r="H16" s="25"/>
      <c r="I16" s="25">
        <v>6</v>
      </c>
      <c r="J16" s="25">
        <v>36</v>
      </c>
      <c r="K16" s="25"/>
      <c r="L16" s="25">
        <v>958</v>
      </c>
      <c r="M16" s="25">
        <v>12</v>
      </c>
      <c r="N16" s="25">
        <v>44</v>
      </c>
      <c r="O16" s="25">
        <v>26</v>
      </c>
      <c r="P16" s="25">
        <v>187</v>
      </c>
      <c r="Q16" s="25">
        <v>4</v>
      </c>
      <c r="R16" s="25">
        <v>392</v>
      </c>
      <c r="S16" s="25">
        <v>1623</v>
      </c>
      <c r="T16" s="25">
        <v>138</v>
      </c>
      <c r="U16" s="2"/>
    </row>
    <row r="17" spans="1:21" ht="33" customHeight="1" thickBot="1">
      <c r="A17" s="2"/>
      <c r="B17" s="24" t="s">
        <v>26</v>
      </c>
      <c r="C17" s="25">
        <v>11</v>
      </c>
      <c r="D17" s="25">
        <v>2</v>
      </c>
      <c r="E17" s="25">
        <v>1</v>
      </c>
      <c r="F17" s="25"/>
      <c r="G17" s="25">
        <v>4</v>
      </c>
      <c r="H17" s="25">
        <v>1</v>
      </c>
      <c r="I17" s="25">
        <v>2</v>
      </c>
      <c r="J17" s="25">
        <v>21</v>
      </c>
      <c r="K17" s="25">
        <v>1</v>
      </c>
      <c r="L17" s="25">
        <v>121</v>
      </c>
      <c r="M17" s="25">
        <v>2</v>
      </c>
      <c r="N17" s="25">
        <v>4</v>
      </c>
      <c r="O17" s="25">
        <v>2</v>
      </c>
      <c r="P17" s="25">
        <v>57</v>
      </c>
      <c r="Q17" s="25"/>
      <c r="R17" s="25">
        <v>80</v>
      </c>
      <c r="S17" s="25">
        <v>266</v>
      </c>
      <c r="T17" s="25">
        <v>38</v>
      </c>
      <c r="U17" s="2"/>
    </row>
    <row r="18" spans="1:21" ht="33" customHeight="1" thickBot="1">
      <c r="A18" s="2"/>
      <c r="B18" s="24" t="s">
        <v>27</v>
      </c>
      <c r="C18" s="25">
        <v>11</v>
      </c>
      <c r="D18" s="25">
        <v>2</v>
      </c>
      <c r="E18" s="25"/>
      <c r="F18" s="25"/>
      <c r="G18" s="25">
        <v>3</v>
      </c>
      <c r="H18" s="25"/>
      <c r="I18" s="25">
        <v>1</v>
      </c>
      <c r="J18" s="25">
        <v>17</v>
      </c>
      <c r="K18" s="25"/>
      <c r="L18" s="25">
        <v>158</v>
      </c>
      <c r="M18" s="25"/>
      <c r="N18" s="25">
        <v>5</v>
      </c>
      <c r="O18" s="25">
        <v>3</v>
      </c>
      <c r="P18" s="25">
        <v>19</v>
      </c>
      <c r="Q18" s="25"/>
      <c r="R18" s="25">
        <v>51</v>
      </c>
      <c r="S18" s="25">
        <v>236</v>
      </c>
      <c r="T18" s="25">
        <v>14</v>
      </c>
      <c r="U18" s="2"/>
    </row>
    <row r="19" spans="1:21" ht="33" customHeight="1" thickBot="1">
      <c r="A19" s="2"/>
      <c r="B19" s="24" t="s">
        <v>57</v>
      </c>
      <c r="C19" s="25">
        <v>5</v>
      </c>
      <c r="D19" s="25">
        <v>1</v>
      </c>
      <c r="E19" s="25"/>
      <c r="F19" s="25"/>
      <c r="G19" s="25">
        <v>2</v>
      </c>
      <c r="H19" s="25"/>
      <c r="I19" s="25"/>
      <c r="J19" s="25">
        <v>8</v>
      </c>
      <c r="K19" s="25"/>
      <c r="L19" s="25">
        <v>74</v>
      </c>
      <c r="M19" s="25"/>
      <c r="N19" s="25">
        <v>1</v>
      </c>
      <c r="O19" s="25">
        <v>1</v>
      </c>
      <c r="P19" s="25">
        <v>2</v>
      </c>
      <c r="Q19" s="25">
        <v>1</v>
      </c>
      <c r="R19" s="25">
        <v>40</v>
      </c>
      <c r="S19" s="25">
        <v>119</v>
      </c>
      <c r="T19" s="25">
        <v>10</v>
      </c>
      <c r="U19" s="2"/>
    </row>
    <row r="20" spans="1:21" ht="33" customHeight="1" thickBot="1">
      <c r="A20" s="2"/>
      <c r="B20" s="24" t="s">
        <v>29</v>
      </c>
      <c r="C20" s="25">
        <v>5</v>
      </c>
      <c r="D20" s="25"/>
      <c r="E20" s="25"/>
      <c r="F20" s="25">
        <v>1</v>
      </c>
      <c r="G20" s="25">
        <v>3</v>
      </c>
      <c r="H20" s="25"/>
      <c r="I20" s="25"/>
      <c r="J20" s="25">
        <v>9</v>
      </c>
      <c r="K20" s="25"/>
      <c r="L20" s="25">
        <v>31</v>
      </c>
      <c r="M20" s="25"/>
      <c r="N20" s="25"/>
      <c r="O20" s="25">
        <v>1</v>
      </c>
      <c r="P20" s="25">
        <v>4</v>
      </c>
      <c r="Q20" s="25"/>
      <c r="R20" s="25">
        <v>2</v>
      </c>
      <c r="S20" s="25">
        <v>38</v>
      </c>
      <c r="T20" s="25">
        <v>3</v>
      </c>
      <c r="U20" s="2"/>
    </row>
    <row r="21" spans="1:21" ht="33" customHeight="1" thickBot="1">
      <c r="A21" s="2"/>
      <c r="B21" s="24" t="s">
        <v>30</v>
      </c>
      <c r="C21" s="25">
        <v>21</v>
      </c>
      <c r="D21" s="25">
        <v>3</v>
      </c>
      <c r="E21" s="25">
        <v>6</v>
      </c>
      <c r="F21" s="25">
        <v>2</v>
      </c>
      <c r="G21" s="25">
        <v>3</v>
      </c>
      <c r="H21" s="25">
        <v>1</v>
      </c>
      <c r="I21" s="25">
        <v>7</v>
      </c>
      <c r="J21" s="25">
        <v>43</v>
      </c>
      <c r="K21" s="25">
        <v>1</v>
      </c>
      <c r="L21" s="25">
        <v>2013</v>
      </c>
      <c r="M21" s="25">
        <v>2</v>
      </c>
      <c r="N21" s="25">
        <v>175</v>
      </c>
      <c r="O21" s="25">
        <v>60</v>
      </c>
      <c r="P21" s="25">
        <v>190</v>
      </c>
      <c r="Q21" s="25">
        <v>1</v>
      </c>
      <c r="R21" s="25">
        <v>563</v>
      </c>
      <c r="S21" s="25">
        <v>3004</v>
      </c>
      <c r="T21" s="25">
        <v>190</v>
      </c>
      <c r="U21" s="2"/>
    </row>
    <row r="22" spans="1:21" ht="33" customHeight="1" thickBot="1">
      <c r="A22" s="2"/>
      <c r="B22" s="24" t="s">
        <v>31</v>
      </c>
      <c r="C22" s="25">
        <v>6</v>
      </c>
      <c r="D22" s="25">
        <v>1</v>
      </c>
      <c r="E22" s="25"/>
      <c r="F22" s="25">
        <v>1</v>
      </c>
      <c r="G22" s="25">
        <v>1</v>
      </c>
      <c r="H22" s="25">
        <v>1</v>
      </c>
      <c r="I22" s="25">
        <v>6</v>
      </c>
      <c r="J22" s="25">
        <v>16</v>
      </c>
      <c r="K22" s="25"/>
      <c r="L22" s="25">
        <v>355</v>
      </c>
      <c r="M22" s="25">
        <v>2</v>
      </c>
      <c r="N22" s="25">
        <v>15</v>
      </c>
      <c r="O22" s="25">
        <v>3</v>
      </c>
      <c r="P22" s="25">
        <v>73</v>
      </c>
      <c r="Q22" s="25"/>
      <c r="R22" s="25">
        <v>132</v>
      </c>
      <c r="S22" s="25">
        <v>580</v>
      </c>
      <c r="T22" s="25">
        <v>41</v>
      </c>
      <c r="U22" s="2"/>
    </row>
    <row r="23" spans="1:21" ht="33" customHeight="1" thickBot="1">
      <c r="A23" s="2"/>
      <c r="B23" s="24" t="s">
        <v>32</v>
      </c>
      <c r="C23" s="25"/>
      <c r="D23" s="25"/>
      <c r="E23" s="25"/>
      <c r="F23" s="25"/>
      <c r="G23" s="25"/>
      <c r="H23" s="25"/>
      <c r="I23" s="25"/>
      <c r="J23" s="25">
        <v>0</v>
      </c>
      <c r="K23" s="25"/>
      <c r="L23" s="25"/>
      <c r="M23" s="25"/>
      <c r="N23" s="25"/>
      <c r="O23" s="25"/>
      <c r="P23" s="25"/>
      <c r="Q23" s="25"/>
      <c r="R23" s="25"/>
      <c r="S23" s="25">
        <v>0</v>
      </c>
      <c r="T23" s="25"/>
      <c r="U23" s="2"/>
    </row>
    <row r="24" spans="1:21" ht="33" customHeight="1" thickBot="1">
      <c r="A24" s="2"/>
      <c r="B24" s="24" t="s">
        <v>33</v>
      </c>
      <c r="C24" s="25">
        <v>8</v>
      </c>
      <c r="D24" s="25">
        <v>1</v>
      </c>
      <c r="E24" s="25"/>
      <c r="F24" s="25">
        <v>1</v>
      </c>
      <c r="G24" s="25">
        <v>6</v>
      </c>
      <c r="H24" s="25"/>
      <c r="I24" s="25">
        <v>9</v>
      </c>
      <c r="J24" s="25">
        <v>25</v>
      </c>
      <c r="K24" s="25"/>
      <c r="L24" s="25">
        <v>289</v>
      </c>
      <c r="M24" s="25">
        <v>1</v>
      </c>
      <c r="N24" s="25">
        <v>11</v>
      </c>
      <c r="O24" s="25">
        <v>11</v>
      </c>
      <c r="P24" s="25">
        <v>17</v>
      </c>
      <c r="Q24" s="25"/>
      <c r="R24" s="25">
        <v>71</v>
      </c>
      <c r="S24" s="25">
        <v>400</v>
      </c>
      <c r="T24" s="25">
        <v>28</v>
      </c>
      <c r="U24" s="2"/>
    </row>
    <row r="25" spans="1:21" ht="33" customHeight="1" thickBot="1">
      <c r="A25" s="2"/>
      <c r="B25" s="24" t="s">
        <v>34</v>
      </c>
      <c r="C25" s="25">
        <v>19</v>
      </c>
      <c r="D25" s="25">
        <v>4</v>
      </c>
      <c r="E25" s="25">
        <v>6</v>
      </c>
      <c r="F25" s="25"/>
      <c r="G25" s="25">
        <v>4</v>
      </c>
      <c r="H25" s="25"/>
      <c r="I25" s="25">
        <v>11</v>
      </c>
      <c r="J25" s="25">
        <v>44</v>
      </c>
      <c r="K25" s="25">
        <v>1</v>
      </c>
      <c r="L25" s="25">
        <v>1137</v>
      </c>
      <c r="M25" s="25">
        <v>27</v>
      </c>
      <c r="N25" s="25">
        <v>60</v>
      </c>
      <c r="O25" s="25">
        <v>36</v>
      </c>
      <c r="P25" s="25">
        <v>143</v>
      </c>
      <c r="Q25" s="25">
        <v>5</v>
      </c>
      <c r="R25" s="25">
        <v>297</v>
      </c>
      <c r="S25" s="25">
        <v>1705</v>
      </c>
      <c r="T25" s="25">
        <v>99</v>
      </c>
      <c r="U25" s="2"/>
    </row>
    <row r="26" spans="1:21" ht="33" customHeight="1" thickBot="1">
      <c r="A26" s="2"/>
      <c r="B26" s="24" t="s">
        <v>35</v>
      </c>
      <c r="C26" s="25">
        <v>1</v>
      </c>
      <c r="D26" s="25">
        <v>1</v>
      </c>
      <c r="E26" s="25"/>
      <c r="F26" s="25"/>
      <c r="G26" s="25">
        <v>1</v>
      </c>
      <c r="H26" s="25"/>
      <c r="I26" s="25"/>
      <c r="J26" s="25">
        <v>3</v>
      </c>
      <c r="K26" s="25"/>
      <c r="L26" s="25">
        <v>16</v>
      </c>
      <c r="M26" s="25"/>
      <c r="N26" s="25">
        <v>1</v>
      </c>
      <c r="O26" s="25">
        <v>1</v>
      </c>
      <c r="P26" s="25">
        <v>1</v>
      </c>
      <c r="Q26" s="25"/>
      <c r="R26" s="25">
        <v>1</v>
      </c>
      <c r="S26" s="25">
        <v>20</v>
      </c>
      <c r="T26" s="25">
        <v>1</v>
      </c>
      <c r="U26" s="2"/>
    </row>
    <row r="27" spans="1:21" ht="33" customHeight="1" thickBot="1">
      <c r="A27" s="2"/>
      <c r="B27" s="24" t="s">
        <v>36</v>
      </c>
      <c r="C27" s="25">
        <v>3</v>
      </c>
      <c r="D27" s="25"/>
      <c r="E27" s="25"/>
      <c r="F27" s="25"/>
      <c r="G27" s="25">
        <v>2</v>
      </c>
      <c r="H27" s="25"/>
      <c r="I27" s="25"/>
      <c r="J27" s="25">
        <v>5</v>
      </c>
      <c r="K27" s="25"/>
      <c r="L27" s="25">
        <v>21</v>
      </c>
      <c r="M27" s="25"/>
      <c r="N27" s="25"/>
      <c r="O27" s="25"/>
      <c r="P27" s="25"/>
      <c r="Q27" s="25"/>
      <c r="R27" s="25">
        <v>4</v>
      </c>
      <c r="S27" s="25">
        <v>25</v>
      </c>
      <c r="T27" s="25">
        <v>4</v>
      </c>
      <c r="U27" s="2"/>
    </row>
    <row r="28" spans="1:21" ht="33" customHeight="1" thickBot="1">
      <c r="A28" s="2"/>
      <c r="B28" s="24" t="s">
        <v>37</v>
      </c>
      <c r="C28" s="25">
        <v>3</v>
      </c>
      <c r="D28" s="25"/>
      <c r="E28" s="25"/>
      <c r="F28" s="25"/>
      <c r="G28" s="25"/>
      <c r="H28" s="25"/>
      <c r="I28" s="25"/>
      <c r="J28" s="25">
        <v>3</v>
      </c>
      <c r="K28" s="25"/>
      <c r="L28" s="25">
        <v>23</v>
      </c>
      <c r="M28" s="25"/>
      <c r="N28" s="25">
        <v>1</v>
      </c>
      <c r="O28" s="25">
        <v>1</v>
      </c>
      <c r="P28" s="25">
        <v>1</v>
      </c>
      <c r="Q28" s="25"/>
      <c r="R28" s="25">
        <v>2</v>
      </c>
      <c r="S28" s="25">
        <v>28</v>
      </c>
      <c r="T28" s="25"/>
      <c r="U28" s="2"/>
    </row>
    <row r="29" spans="1:21" ht="33" customHeight="1" thickBot="1">
      <c r="A29" s="2"/>
      <c r="B29" s="24" t="s">
        <v>38</v>
      </c>
      <c r="C29" s="25">
        <v>3</v>
      </c>
      <c r="D29" s="25"/>
      <c r="E29" s="25"/>
      <c r="F29" s="25"/>
      <c r="G29" s="25">
        <v>1</v>
      </c>
      <c r="H29" s="25"/>
      <c r="I29" s="25"/>
      <c r="J29" s="25">
        <v>4</v>
      </c>
      <c r="K29" s="25"/>
      <c r="L29" s="25">
        <v>47</v>
      </c>
      <c r="M29" s="25">
        <v>1</v>
      </c>
      <c r="N29" s="25"/>
      <c r="O29" s="25">
        <v>2</v>
      </c>
      <c r="P29" s="25">
        <v>2</v>
      </c>
      <c r="Q29" s="25"/>
      <c r="R29" s="25">
        <v>3</v>
      </c>
      <c r="S29" s="25">
        <v>55</v>
      </c>
      <c r="T29" s="25">
        <v>2</v>
      </c>
      <c r="U29" s="2"/>
    </row>
    <row r="30" spans="1:21" ht="33" customHeight="1" thickBot="1">
      <c r="A30" s="2"/>
      <c r="B30" s="24" t="s">
        <v>39</v>
      </c>
      <c r="C30" s="25">
        <v>10</v>
      </c>
      <c r="D30" s="25">
        <v>1</v>
      </c>
      <c r="E30" s="25"/>
      <c r="F30" s="25">
        <v>1</v>
      </c>
      <c r="G30" s="25">
        <v>3</v>
      </c>
      <c r="H30" s="25"/>
      <c r="I30" s="25">
        <v>3</v>
      </c>
      <c r="J30" s="25">
        <v>18</v>
      </c>
      <c r="K30" s="25"/>
      <c r="L30" s="25">
        <v>279</v>
      </c>
      <c r="M30" s="25"/>
      <c r="N30" s="25">
        <v>1</v>
      </c>
      <c r="O30" s="25">
        <v>5</v>
      </c>
      <c r="P30" s="25">
        <v>50</v>
      </c>
      <c r="Q30" s="25"/>
      <c r="R30" s="25">
        <v>56</v>
      </c>
      <c r="S30" s="25">
        <v>391</v>
      </c>
      <c r="T30" s="25">
        <v>30</v>
      </c>
      <c r="U30" s="2"/>
    </row>
    <row r="31" spans="1:21" ht="33" customHeight="1" thickBot="1">
      <c r="A31" s="2"/>
      <c r="B31" s="24" t="s">
        <v>40</v>
      </c>
      <c r="C31" s="25">
        <v>1</v>
      </c>
      <c r="D31" s="25"/>
      <c r="E31" s="25"/>
      <c r="F31" s="25"/>
      <c r="G31" s="25">
        <v>1</v>
      </c>
      <c r="H31" s="25"/>
      <c r="I31" s="25"/>
      <c r="J31" s="25">
        <v>2</v>
      </c>
      <c r="K31" s="25"/>
      <c r="L31" s="25">
        <v>21</v>
      </c>
      <c r="M31" s="25"/>
      <c r="N31" s="25">
        <v>6</v>
      </c>
      <c r="O31" s="25">
        <v>1</v>
      </c>
      <c r="P31" s="25">
        <v>9</v>
      </c>
      <c r="Q31" s="25">
        <v>1</v>
      </c>
      <c r="R31" s="25">
        <v>34</v>
      </c>
      <c r="S31" s="25">
        <v>72</v>
      </c>
      <c r="T31" s="25">
        <v>8</v>
      </c>
      <c r="U31" s="2"/>
    </row>
    <row r="32" spans="1:21" ht="33" customHeight="1" thickBot="1">
      <c r="A32" s="2"/>
      <c r="B32" s="24" t="s">
        <v>41</v>
      </c>
      <c r="C32" s="25">
        <v>5</v>
      </c>
      <c r="D32" s="25">
        <v>1</v>
      </c>
      <c r="E32" s="25">
        <v>1</v>
      </c>
      <c r="F32" s="25">
        <v>1</v>
      </c>
      <c r="G32" s="25">
        <v>5</v>
      </c>
      <c r="H32" s="25">
        <v>1</v>
      </c>
      <c r="I32" s="25">
        <v>2</v>
      </c>
      <c r="J32" s="25">
        <v>16</v>
      </c>
      <c r="K32" s="25"/>
      <c r="L32" s="25">
        <v>71</v>
      </c>
      <c r="M32" s="25"/>
      <c r="N32" s="25">
        <v>7</v>
      </c>
      <c r="O32" s="25">
        <v>1</v>
      </c>
      <c r="P32" s="25">
        <v>79</v>
      </c>
      <c r="Q32" s="25"/>
      <c r="R32" s="25">
        <v>74</v>
      </c>
      <c r="S32" s="25">
        <v>232</v>
      </c>
      <c r="T32" s="25">
        <v>20</v>
      </c>
      <c r="U32" s="2"/>
    </row>
    <row r="33" spans="1:21" ht="33" customHeight="1" thickBot="1">
      <c r="A33" s="2"/>
      <c r="B33" s="24" t="s">
        <v>42</v>
      </c>
      <c r="C33" s="25">
        <v>19</v>
      </c>
      <c r="D33" s="25"/>
      <c r="E33" s="25">
        <v>2</v>
      </c>
      <c r="F33" s="25"/>
      <c r="G33" s="25">
        <v>5</v>
      </c>
      <c r="H33" s="25">
        <v>1</v>
      </c>
      <c r="I33" s="25">
        <v>1</v>
      </c>
      <c r="J33" s="25">
        <v>28</v>
      </c>
      <c r="K33" s="25">
        <v>1</v>
      </c>
      <c r="L33" s="25">
        <v>483</v>
      </c>
      <c r="M33" s="25">
        <v>1</v>
      </c>
      <c r="N33" s="25">
        <v>8</v>
      </c>
      <c r="O33" s="25">
        <v>6</v>
      </c>
      <c r="P33" s="25">
        <v>72</v>
      </c>
      <c r="Q33" s="25">
        <v>2</v>
      </c>
      <c r="R33" s="25">
        <v>143</v>
      </c>
      <c r="S33" s="25">
        <v>715</v>
      </c>
      <c r="T33" s="25">
        <v>173</v>
      </c>
      <c r="U33" s="2"/>
    </row>
    <row r="34" spans="1:21" ht="33" customHeight="1" thickBot="1">
      <c r="A34" s="2"/>
      <c r="B34" s="24" t="s">
        <v>43</v>
      </c>
      <c r="C34" s="25">
        <v>2</v>
      </c>
      <c r="D34" s="25"/>
      <c r="E34" s="25"/>
      <c r="F34" s="25"/>
      <c r="G34" s="25">
        <v>1</v>
      </c>
      <c r="H34" s="25"/>
      <c r="I34" s="25">
        <v>1</v>
      </c>
      <c r="J34" s="25">
        <v>4</v>
      </c>
      <c r="K34" s="25"/>
      <c r="L34" s="25">
        <v>6</v>
      </c>
      <c r="M34" s="25"/>
      <c r="N34" s="25">
        <v>1</v>
      </c>
      <c r="O34" s="25"/>
      <c r="P34" s="25"/>
      <c r="Q34" s="25"/>
      <c r="R34" s="25">
        <v>6</v>
      </c>
      <c r="S34" s="25">
        <v>13</v>
      </c>
      <c r="T34" s="25">
        <v>1</v>
      </c>
      <c r="U34" s="2"/>
    </row>
    <row r="35" spans="1:21" ht="33" customHeight="1" thickBot="1">
      <c r="A35" s="2"/>
      <c r="B35" s="24" t="s">
        <v>44</v>
      </c>
      <c r="C35" s="25">
        <v>29</v>
      </c>
      <c r="D35" s="25">
        <v>1</v>
      </c>
      <c r="E35" s="25">
        <v>1</v>
      </c>
      <c r="F35" s="25">
        <v>1</v>
      </c>
      <c r="G35" s="25">
        <v>14</v>
      </c>
      <c r="H35" s="25">
        <v>1</v>
      </c>
      <c r="I35" s="25">
        <v>8</v>
      </c>
      <c r="J35" s="25">
        <v>55</v>
      </c>
      <c r="K35" s="25">
        <v>2</v>
      </c>
      <c r="L35" s="25">
        <v>694</v>
      </c>
      <c r="M35" s="25"/>
      <c r="N35" s="25">
        <v>6</v>
      </c>
      <c r="O35" s="25">
        <v>1</v>
      </c>
      <c r="P35" s="25">
        <v>160</v>
      </c>
      <c r="Q35" s="25"/>
      <c r="R35" s="25">
        <v>189</v>
      </c>
      <c r="S35" s="25">
        <v>1050</v>
      </c>
      <c r="T35" s="25">
        <v>140</v>
      </c>
      <c r="U35" s="2"/>
    </row>
    <row r="36" spans="1:21" ht="33" customHeight="1" thickBot="1">
      <c r="A36" s="2"/>
      <c r="B36" s="24" t="s">
        <v>45</v>
      </c>
      <c r="C36" s="25">
        <v>2</v>
      </c>
      <c r="D36" s="25"/>
      <c r="E36" s="25"/>
      <c r="F36" s="25"/>
      <c r="G36" s="25">
        <v>1</v>
      </c>
      <c r="H36" s="25"/>
      <c r="I36" s="25"/>
      <c r="J36" s="25">
        <v>3</v>
      </c>
      <c r="K36" s="25"/>
      <c r="L36" s="25">
        <v>19</v>
      </c>
      <c r="M36" s="25"/>
      <c r="N36" s="25">
        <v>3</v>
      </c>
      <c r="O36" s="25">
        <v>1</v>
      </c>
      <c r="P36" s="25">
        <v>4</v>
      </c>
      <c r="Q36" s="25">
        <v>1</v>
      </c>
      <c r="R36" s="25">
        <v>7</v>
      </c>
      <c r="S36" s="25">
        <v>35</v>
      </c>
      <c r="T36" s="25">
        <v>2</v>
      </c>
      <c r="U36" s="2"/>
    </row>
    <row r="37" spans="1:21" ht="33" customHeight="1" thickBot="1">
      <c r="A37" s="2"/>
      <c r="B37" s="24" t="s">
        <v>47</v>
      </c>
      <c r="C37" s="25">
        <v>27</v>
      </c>
      <c r="D37" s="25">
        <v>3</v>
      </c>
      <c r="E37" s="25"/>
      <c r="F37" s="25">
        <v>1</v>
      </c>
      <c r="G37" s="25">
        <v>5</v>
      </c>
      <c r="H37" s="25">
        <v>2</v>
      </c>
      <c r="I37" s="25">
        <v>3</v>
      </c>
      <c r="J37" s="25">
        <v>41</v>
      </c>
      <c r="K37" s="25"/>
      <c r="L37" s="25">
        <v>767</v>
      </c>
      <c r="M37" s="25">
        <v>4</v>
      </c>
      <c r="N37" s="25">
        <v>6</v>
      </c>
      <c r="O37" s="25">
        <v>15</v>
      </c>
      <c r="P37" s="25">
        <v>7</v>
      </c>
      <c r="Q37" s="25"/>
      <c r="R37" s="25">
        <v>120</v>
      </c>
      <c r="S37" s="25">
        <v>919</v>
      </c>
      <c r="T37" s="25">
        <v>106</v>
      </c>
      <c r="U37" s="2"/>
    </row>
    <row r="38" spans="1:21" ht="33" customHeight="1" thickBot="1">
      <c r="A38" s="2"/>
      <c r="B38" s="24" t="s">
        <v>58</v>
      </c>
      <c r="C38" s="25">
        <v>9</v>
      </c>
      <c r="D38" s="25">
        <v>1</v>
      </c>
      <c r="E38" s="25">
        <v>1</v>
      </c>
      <c r="F38" s="25"/>
      <c r="G38" s="25">
        <v>2</v>
      </c>
      <c r="H38" s="25"/>
      <c r="I38" s="25">
        <v>1</v>
      </c>
      <c r="J38" s="25">
        <v>14</v>
      </c>
      <c r="K38" s="25"/>
      <c r="L38" s="25">
        <v>123</v>
      </c>
      <c r="M38" s="25">
        <v>2</v>
      </c>
      <c r="N38" s="25">
        <v>4</v>
      </c>
      <c r="O38" s="25">
        <v>1</v>
      </c>
      <c r="P38" s="25">
        <v>18</v>
      </c>
      <c r="Q38" s="25"/>
      <c r="R38" s="25">
        <v>17</v>
      </c>
      <c r="S38" s="25">
        <v>165</v>
      </c>
      <c r="T38" s="25">
        <v>12</v>
      </c>
      <c r="U38" s="2"/>
    </row>
    <row r="39" spans="1:21" ht="33" customHeight="1" thickBot="1">
      <c r="A39" s="2"/>
      <c r="B39" s="24" t="s">
        <v>48</v>
      </c>
      <c r="C39" s="25">
        <v>13</v>
      </c>
      <c r="D39" s="25">
        <v>2</v>
      </c>
      <c r="E39" s="25">
        <v>1</v>
      </c>
      <c r="F39" s="25">
        <v>1</v>
      </c>
      <c r="G39" s="25">
        <v>3</v>
      </c>
      <c r="H39" s="25"/>
      <c r="I39" s="25">
        <v>2</v>
      </c>
      <c r="J39" s="25">
        <v>22</v>
      </c>
      <c r="K39" s="25"/>
      <c r="L39" s="25">
        <v>235</v>
      </c>
      <c r="M39" s="25"/>
      <c r="N39" s="25">
        <v>13</v>
      </c>
      <c r="O39" s="25">
        <v>3</v>
      </c>
      <c r="P39" s="25">
        <v>63</v>
      </c>
      <c r="Q39" s="25"/>
      <c r="R39" s="25">
        <v>58</v>
      </c>
      <c r="S39" s="25">
        <v>372</v>
      </c>
      <c r="T39" s="25">
        <v>43</v>
      </c>
      <c r="U39" s="2"/>
    </row>
    <row r="40" spans="1:21" ht="20.100000000000001" customHeight="1" thickBot="1">
      <c r="A40" s="2"/>
      <c r="B40" s="26" t="s">
        <v>59</v>
      </c>
      <c r="C40" s="25">
        <v>300</v>
      </c>
      <c r="D40" s="25">
        <v>34</v>
      </c>
      <c r="E40" s="25">
        <v>25</v>
      </c>
      <c r="F40" s="25">
        <v>17</v>
      </c>
      <c r="G40" s="25">
        <v>89</v>
      </c>
      <c r="H40" s="25">
        <v>9</v>
      </c>
      <c r="I40" s="25">
        <v>80</v>
      </c>
      <c r="J40" s="25">
        <v>554</v>
      </c>
      <c r="K40" s="25">
        <v>7</v>
      </c>
      <c r="L40" s="25">
        <v>11537</v>
      </c>
      <c r="M40" s="25">
        <v>64</v>
      </c>
      <c r="N40" s="25">
        <v>460</v>
      </c>
      <c r="O40" s="25">
        <v>221</v>
      </c>
      <c r="P40" s="25">
        <v>1732</v>
      </c>
      <c r="Q40" s="25">
        <v>24</v>
      </c>
      <c r="R40" s="25">
        <v>2985</v>
      </c>
      <c r="S40" s="25">
        <v>17023</v>
      </c>
      <c r="T40" s="25">
        <v>1550</v>
      </c>
      <c r="U40" s="2"/>
    </row>
  </sheetData>
  <mergeCells count="4">
    <mergeCell ref="B1:T1"/>
    <mergeCell ref="B2:T2"/>
    <mergeCell ref="C3:K3"/>
    <mergeCell ref="L3:T3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8" sqref="B8"/>
    </sheetView>
  </sheetViews>
  <sheetFormatPr defaultRowHeight="12.75"/>
  <sheetData>
    <row r="1" spans="1:5" ht="13.5" thickBot="1">
      <c r="B1" t="s">
        <v>9</v>
      </c>
      <c r="C1" t="s">
        <v>104</v>
      </c>
      <c r="D1" t="s">
        <v>105</v>
      </c>
      <c r="E1" t="s">
        <v>106</v>
      </c>
    </row>
    <row r="2" spans="1:5" ht="18.75" thickBot="1">
      <c r="A2" t="s">
        <v>12</v>
      </c>
      <c r="B2" s="78">
        <v>1981</v>
      </c>
      <c r="C2" s="79">
        <v>2796</v>
      </c>
      <c r="D2" s="79">
        <v>873</v>
      </c>
      <c r="E2" s="80">
        <v>54</v>
      </c>
    </row>
    <row r="3" spans="1:5">
      <c r="A3" t="s">
        <v>107</v>
      </c>
      <c r="B3">
        <v>1426</v>
      </c>
      <c r="C3">
        <v>2130</v>
      </c>
      <c r="D3">
        <v>742</v>
      </c>
      <c r="E3">
        <v>51</v>
      </c>
    </row>
    <row r="6" spans="1:5">
      <c r="B6" t="s">
        <v>9</v>
      </c>
      <c r="C6" t="s">
        <v>104</v>
      </c>
      <c r="D6" t="s">
        <v>105</v>
      </c>
      <c r="E6" t="s">
        <v>106</v>
      </c>
    </row>
    <row r="7" spans="1:5">
      <c r="A7" t="s">
        <v>107</v>
      </c>
      <c r="B7">
        <v>1426</v>
      </c>
      <c r="C7">
        <v>2130</v>
      </c>
      <c r="D7">
        <v>742</v>
      </c>
      <c r="E7">
        <v>51</v>
      </c>
    </row>
    <row r="8" spans="1:5">
      <c r="B8">
        <v>555</v>
      </c>
      <c r="C8">
        <v>666</v>
      </c>
      <c r="D8">
        <v>131</v>
      </c>
      <c r="E8">
        <v>3</v>
      </c>
    </row>
  </sheetData>
  <pageMargins left="0.7" right="0.7" top="0.75" bottom="0.75" header="0.3" footer="0.3"/>
  <pageSetup paperSize="9" orientation="portrait" horizontalDpi="2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topLeftCell="A25" zoomScaleSheetLayoutView="100" workbookViewId="0">
      <selection activeCell="C41" sqref="C41"/>
    </sheetView>
  </sheetViews>
  <sheetFormatPr defaultRowHeight="12.75"/>
  <cols>
    <col min="1" max="1" width="5.42578125" style="81" customWidth="1"/>
    <col min="2" max="2" width="33" style="81" customWidth="1"/>
    <col min="3" max="3" width="17.85546875" style="81" customWidth="1"/>
    <col min="4" max="4" width="17.28515625" style="81" customWidth="1"/>
    <col min="5" max="5" width="17.5703125" style="81" customWidth="1"/>
    <col min="6" max="6" width="0" style="81" hidden="1" customWidth="1"/>
    <col min="7" max="7" width="10" style="81" hidden="1" customWidth="1"/>
    <col min="8" max="16384" width="9.140625" style="81"/>
  </cols>
  <sheetData>
    <row r="1" spans="1:7" ht="40.5" customHeight="1">
      <c r="A1" s="313" t="s">
        <v>114</v>
      </c>
      <c r="B1" s="313"/>
      <c r="C1" s="313"/>
      <c r="D1" s="313"/>
      <c r="E1" s="313"/>
    </row>
    <row r="2" spans="1:7" ht="47.25">
      <c r="A2" s="82" t="s">
        <v>109</v>
      </c>
      <c r="B2" s="82" t="s">
        <v>110</v>
      </c>
      <c r="C2" s="82" t="s">
        <v>115</v>
      </c>
      <c r="D2" s="82" t="s">
        <v>111</v>
      </c>
      <c r="E2" s="82" t="s">
        <v>112</v>
      </c>
      <c r="F2" s="81" t="s">
        <v>642</v>
      </c>
      <c r="G2" s="81" t="s">
        <v>643</v>
      </c>
    </row>
    <row r="3" spans="1:7" ht="18" customHeight="1">
      <c r="A3" s="83">
        <v>1</v>
      </c>
      <c r="B3" s="84" t="s">
        <v>55</v>
      </c>
      <c r="C3" s="85">
        <v>6</v>
      </c>
      <c r="D3" s="86">
        <v>11.549344574695386</v>
      </c>
      <c r="E3" s="86">
        <v>491.6</v>
      </c>
      <c r="F3" s="81" t="s">
        <v>636</v>
      </c>
      <c r="G3" s="81">
        <f>SUMIF('27Pop2010-11Actual'!$B$5:$B$39,B3,'27Pop2010-11Actual'!$E$5:$E$39)</f>
        <v>51951</v>
      </c>
    </row>
    <row r="4" spans="1:7" ht="18" customHeight="1">
      <c r="A4" s="83">
        <v>2</v>
      </c>
      <c r="B4" s="84" t="s">
        <v>15</v>
      </c>
      <c r="C4" s="85">
        <v>4780</v>
      </c>
      <c r="D4" s="86">
        <v>48.326971798583294</v>
      </c>
      <c r="E4" s="86">
        <v>493.10218775962335</v>
      </c>
      <c r="F4" s="81" t="s">
        <v>637</v>
      </c>
      <c r="G4" s="81">
        <f>SUMIF('27Pop2010-11Actual'!$B$5:$B$39,B4,'27Pop2010-11Actual'!$E$5:$E$39)</f>
        <v>9890957</v>
      </c>
    </row>
    <row r="5" spans="1:7" ht="18" customHeight="1">
      <c r="A5" s="83">
        <v>3</v>
      </c>
      <c r="B5" s="84" t="s">
        <v>16</v>
      </c>
      <c r="C5" s="85">
        <v>19</v>
      </c>
      <c r="D5" s="86">
        <v>10.886879591111722</v>
      </c>
      <c r="E5" s="86">
        <v>1942.6666666666667</v>
      </c>
      <c r="F5" s="81" t="s">
        <v>638</v>
      </c>
      <c r="G5" s="81">
        <f>SUMIF('27Pop2010-11Actual'!$B$5:$B$39,B5,'27Pop2010-11Actual'!$E$5:$E$39)</f>
        <v>174522</v>
      </c>
    </row>
    <row r="6" spans="1:7" ht="18" customHeight="1">
      <c r="A6" s="83">
        <v>4</v>
      </c>
      <c r="B6" s="84" t="s">
        <v>17</v>
      </c>
      <c r="C6" s="85">
        <v>485</v>
      </c>
      <c r="D6" s="86">
        <v>12.897090788605249</v>
      </c>
      <c r="E6" s="86">
        <v>1009.2906976744187</v>
      </c>
      <c r="F6" s="81" t="s">
        <v>638</v>
      </c>
      <c r="G6" s="81">
        <f>SUMIF('27Pop2010-11Actual'!$B$5:$B$39,B6,'27Pop2010-11Actual'!$E$5:$E$39)</f>
        <v>3760538</v>
      </c>
    </row>
    <row r="7" spans="1:7" ht="18" customHeight="1">
      <c r="A7" s="83">
        <v>5</v>
      </c>
      <c r="B7" s="84" t="s">
        <v>18</v>
      </c>
      <c r="C7" s="85">
        <v>629</v>
      </c>
      <c r="D7" s="86">
        <v>5.0514655192906552</v>
      </c>
      <c r="E7" s="86">
        <v>1794.3568702290077</v>
      </c>
      <c r="F7" s="81" t="s">
        <v>639</v>
      </c>
      <c r="G7" s="81">
        <f>SUMIF('27Pop2010-11Actual'!$B$5:$B$39,B7,'27Pop2010-11Actual'!$E$5:$E$39)</f>
        <v>12451832</v>
      </c>
    </row>
    <row r="8" spans="1:7" ht="18" customHeight="1">
      <c r="A8" s="83">
        <v>6</v>
      </c>
      <c r="B8" s="84" t="s">
        <v>19</v>
      </c>
      <c r="C8" s="85">
        <v>27</v>
      </c>
      <c r="D8" s="86">
        <v>18.249161890342815</v>
      </c>
      <c r="E8" s="86">
        <v>805.46153846153845</v>
      </c>
      <c r="F8" s="81" t="s">
        <v>636</v>
      </c>
      <c r="G8" s="81">
        <f>SUMIF('27Pop2010-11Actual'!$B$5:$B$39,B8,'27Pop2010-11Actual'!$E$5:$E$39)</f>
        <v>147952</v>
      </c>
    </row>
    <row r="9" spans="1:7" ht="18" customHeight="1">
      <c r="A9" s="83">
        <v>7</v>
      </c>
      <c r="B9" s="84" t="s">
        <v>56</v>
      </c>
      <c r="C9" s="85">
        <v>574</v>
      </c>
      <c r="D9" s="86">
        <v>19.605780357877219</v>
      </c>
      <c r="E9" s="86">
        <v>645.77941176470586</v>
      </c>
      <c r="F9" s="81" t="s">
        <v>639</v>
      </c>
      <c r="G9" s="81">
        <f>SUMIF('27Pop2010-11Actual'!$B$5:$B$39,B9,'27Pop2010-11Actual'!$E$5:$E$39)</f>
        <v>2927708</v>
      </c>
    </row>
    <row r="10" spans="1:7" ht="18" customHeight="1">
      <c r="A10" s="83">
        <v>8</v>
      </c>
      <c r="B10" s="84" t="s">
        <v>21</v>
      </c>
      <c r="C10" s="85">
        <v>4</v>
      </c>
      <c r="D10" s="86">
        <v>8.6140063743647168</v>
      </c>
      <c r="E10" s="86">
        <v>223</v>
      </c>
      <c r="F10" s="81" t="s">
        <v>636</v>
      </c>
      <c r="G10" s="81">
        <f>SUMIF('27Pop2010-11Actual'!$B$5:$B$39,B10,'27Pop2010-11Actual'!$E$5:$E$39)</f>
        <v>46436</v>
      </c>
    </row>
    <row r="11" spans="1:7" ht="18" customHeight="1">
      <c r="A11" s="83">
        <v>9</v>
      </c>
      <c r="B11" s="84" t="s">
        <v>22</v>
      </c>
      <c r="C11" s="85">
        <v>3</v>
      </c>
      <c r="D11" s="86">
        <v>6.6329125118839682</v>
      </c>
      <c r="E11" s="86">
        <v>270.66666666666669</v>
      </c>
      <c r="F11" s="81" t="s">
        <v>636</v>
      </c>
      <c r="G11" s="81">
        <f>SUMIF('27Pop2010-11Actual'!$B$5:$B$39,B11,'27Pop2010-11Actual'!$E$5:$E$39)</f>
        <v>45229</v>
      </c>
    </row>
    <row r="12" spans="1:7" ht="18" customHeight="1">
      <c r="A12" s="83">
        <v>10</v>
      </c>
      <c r="B12" s="84" t="s">
        <v>23</v>
      </c>
      <c r="C12" s="85">
        <v>184</v>
      </c>
      <c r="D12" s="86">
        <v>8.4582923443260487</v>
      </c>
      <c r="E12" s="86">
        <v>1081.4604316546763</v>
      </c>
      <c r="F12" s="81" t="s">
        <v>640</v>
      </c>
      <c r="G12" s="81">
        <f>SUMIF('27Pop2010-11Actual'!$B$5:$B$39,B12,'27Pop2010-11Actual'!$E$5:$E$39)</f>
        <v>2175380</v>
      </c>
    </row>
    <row r="13" spans="1:7" ht="18" customHeight="1">
      <c r="A13" s="83">
        <v>11</v>
      </c>
      <c r="B13" s="84" t="s">
        <v>24</v>
      </c>
      <c r="C13" s="85">
        <v>47</v>
      </c>
      <c r="D13" s="86">
        <v>25.326550847092296</v>
      </c>
      <c r="E13" s="86">
        <v>704.78787878787875</v>
      </c>
      <c r="F13" s="81" t="s">
        <v>641</v>
      </c>
      <c r="G13" s="81">
        <f>SUMIF('27Pop2010-11Actual'!$B$5:$B$39,B13,'27Pop2010-11Actual'!$E$5:$E$39)</f>
        <v>185576</v>
      </c>
    </row>
    <row r="14" spans="1:7" ht="18" customHeight="1">
      <c r="A14" s="83">
        <v>12</v>
      </c>
      <c r="B14" s="84" t="s">
        <v>25</v>
      </c>
      <c r="C14" s="85">
        <v>1815</v>
      </c>
      <c r="D14" s="86">
        <v>26.570919614403984</v>
      </c>
      <c r="E14" s="86">
        <v>623.91843288375082</v>
      </c>
      <c r="F14" s="81" t="s">
        <v>641</v>
      </c>
      <c r="G14" s="81">
        <f>SUMIF('27Pop2010-11Actual'!$B$5:$B$39,B14,'27Pop2010-11Actual'!$E$5:$E$39)</f>
        <v>6830776</v>
      </c>
    </row>
    <row r="15" spans="1:7" ht="18" customHeight="1">
      <c r="A15" s="83">
        <v>13</v>
      </c>
      <c r="B15" s="84" t="s">
        <v>26</v>
      </c>
      <c r="C15" s="85">
        <v>1054</v>
      </c>
      <c r="D15" s="86">
        <v>33.331235636972878</v>
      </c>
      <c r="E15" s="86">
        <v>766.29323308270682</v>
      </c>
      <c r="F15" s="81" t="s">
        <v>640</v>
      </c>
      <c r="G15" s="81">
        <f>SUMIF('27Pop2010-11Actual'!$B$5:$B$39,B15,'27Pop2010-11Actual'!$E$5:$E$39)</f>
        <v>3162199</v>
      </c>
    </row>
    <row r="16" spans="1:7" ht="18" customHeight="1">
      <c r="A16" s="83">
        <v>14</v>
      </c>
      <c r="B16" s="84" t="s">
        <v>27</v>
      </c>
      <c r="C16" s="85">
        <v>297</v>
      </c>
      <c r="D16" s="86">
        <v>37.884247678792605</v>
      </c>
      <c r="E16" s="86">
        <v>534.982905982906</v>
      </c>
      <c r="F16" s="81" t="s">
        <v>640</v>
      </c>
      <c r="G16" s="81">
        <f>SUMIF('27Pop2010-11Actual'!$B$5:$B$39,B16,'27Pop2010-11Actual'!$E$5:$E$39)</f>
        <v>783967</v>
      </c>
    </row>
    <row r="17" spans="1:7" ht="18" customHeight="1">
      <c r="A17" s="83">
        <v>15</v>
      </c>
      <c r="B17" s="84" t="s">
        <v>57</v>
      </c>
      <c r="C17" s="85">
        <v>216</v>
      </c>
      <c r="D17" s="86">
        <v>13.766212742796798</v>
      </c>
      <c r="E17" s="86">
        <v>1392.1694915254238</v>
      </c>
      <c r="F17" s="81" t="s">
        <v>640</v>
      </c>
      <c r="G17" s="81">
        <f>SUMIF('27Pop2010-11Actual'!$B$5:$B$39,B17,'27Pop2010-11Actual'!$E$5:$E$39)</f>
        <v>1569059</v>
      </c>
    </row>
    <row r="18" spans="1:7" ht="18" customHeight="1">
      <c r="A18" s="83">
        <v>16</v>
      </c>
      <c r="B18" s="84" t="s">
        <v>29</v>
      </c>
      <c r="C18" s="85">
        <v>187</v>
      </c>
      <c r="D18" s="86">
        <v>4.6344210096395955</v>
      </c>
      <c r="E18" s="86">
        <v>2376.3783783783783</v>
      </c>
      <c r="F18" s="81" t="s">
        <v>639</v>
      </c>
      <c r="G18" s="81">
        <f>SUMIF('27Pop2010-11Actual'!$B$5:$B$39,B18,'27Pop2010-11Actual'!$E$5:$E$39)</f>
        <v>4035024</v>
      </c>
    </row>
    <row r="19" spans="1:7" ht="18" customHeight="1">
      <c r="A19" s="83">
        <v>17</v>
      </c>
      <c r="B19" s="84" t="s">
        <v>30</v>
      </c>
      <c r="C19" s="85">
        <v>3098</v>
      </c>
      <c r="D19" s="86">
        <v>44.033083656178654</v>
      </c>
      <c r="E19" s="86">
        <v>414.25914205344583</v>
      </c>
      <c r="F19" s="81" t="s">
        <v>637</v>
      </c>
      <c r="G19" s="81">
        <f>SUMIF('27Pop2010-11Actual'!$B$5:$B$39,B19,'27Pop2010-11Actual'!$E$5:$E$39)</f>
        <v>7035619</v>
      </c>
    </row>
    <row r="20" spans="1:7" ht="18" customHeight="1">
      <c r="A20" s="83">
        <v>18</v>
      </c>
      <c r="B20" s="84" t="s">
        <v>31</v>
      </c>
      <c r="C20" s="85">
        <v>962</v>
      </c>
      <c r="D20" s="86">
        <v>29.461593964109532</v>
      </c>
      <c r="E20" s="86">
        <v>557.25539568345323</v>
      </c>
      <c r="F20" s="81" t="s">
        <v>637</v>
      </c>
      <c r="G20" s="81">
        <f>SUMIF('27Pop2010-11Actual'!$B$5:$B$39,B20,'27Pop2010-11Actual'!$E$5:$E$39)</f>
        <v>3265268</v>
      </c>
    </row>
    <row r="21" spans="1:7" ht="18" customHeight="1">
      <c r="A21" s="83">
        <v>19</v>
      </c>
      <c r="B21" s="84" t="s">
        <v>32</v>
      </c>
      <c r="C21" s="85">
        <v>0</v>
      </c>
      <c r="D21" s="86">
        <v>0</v>
      </c>
      <c r="E21" s="86">
        <v>0</v>
      </c>
      <c r="F21" s="81" t="s">
        <v>636</v>
      </c>
      <c r="G21" s="81">
        <f>SUMIF('27Pop2010-11Actual'!$B$5:$B$39,B21,'27Pop2010-11Actual'!$E$5:$E$39)</f>
        <v>7613</v>
      </c>
    </row>
    <row r="22" spans="1:7" ht="18" customHeight="1">
      <c r="A22" s="83">
        <v>20</v>
      </c>
      <c r="B22" s="84" t="s">
        <v>33</v>
      </c>
      <c r="C22" s="85">
        <v>2009</v>
      </c>
      <c r="D22" s="86">
        <v>23.406346999735064</v>
      </c>
      <c r="E22" s="86">
        <v>611.1565656565657</v>
      </c>
      <c r="F22" s="81" t="s">
        <v>640</v>
      </c>
      <c r="G22" s="81">
        <f>SUMIF('27Pop2010-11Actual'!$B$5:$B$39,B22,'27Pop2010-11Actual'!$E$5:$E$39)</f>
        <v>8583142</v>
      </c>
    </row>
    <row r="23" spans="1:7" ht="18" customHeight="1">
      <c r="A23" s="83">
        <v>21</v>
      </c>
      <c r="B23" s="84" t="s">
        <v>34</v>
      </c>
      <c r="C23" s="85">
        <v>4512</v>
      </c>
      <c r="D23" s="86">
        <v>34.812233444726822</v>
      </c>
      <c r="E23" s="86">
        <v>755.73425196850394</v>
      </c>
      <c r="F23" s="81" t="s">
        <v>641</v>
      </c>
      <c r="G23" s="81">
        <f>SUMIF('27Pop2010-11Actual'!$B$5:$B$39,B23,'27Pop2010-11Actual'!$E$5:$E$39)</f>
        <v>12960961</v>
      </c>
    </row>
    <row r="24" spans="1:7" ht="18" customHeight="1">
      <c r="A24" s="83">
        <v>22</v>
      </c>
      <c r="B24" s="84" t="s">
        <v>35</v>
      </c>
      <c r="C24" s="85">
        <v>78</v>
      </c>
      <c r="D24" s="86">
        <v>22.694606248581589</v>
      </c>
      <c r="E24" s="86">
        <v>1795.5263157894738</v>
      </c>
      <c r="F24" s="81" t="s">
        <v>638</v>
      </c>
      <c r="G24" s="81">
        <f>SUMIF('27Pop2010-11Actual'!$B$5:$B$39,B24,'27Pop2010-11Actual'!$E$5:$E$39)</f>
        <v>343694</v>
      </c>
    </row>
    <row r="25" spans="1:7" ht="18" customHeight="1">
      <c r="A25" s="83">
        <v>23</v>
      </c>
      <c r="B25" s="84" t="s">
        <v>36</v>
      </c>
      <c r="C25" s="85">
        <v>61</v>
      </c>
      <c r="D25" s="86">
        <v>16.354632784872233</v>
      </c>
      <c r="E25" s="86">
        <v>1106.75</v>
      </c>
      <c r="F25" s="81" t="s">
        <v>638</v>
      </c>
      <c r="G25" s="81">
        <f>SUMIF('27Pop2010-11Actual'!$B$5:$B$39,B25,'27Pop2010-11Actual'!$E$5:$E$39)</f>
        <v>372983</v>
      </c>
    </row>
    <row r="26" spans="1:7" ht="18" customHeight="1">
      <c r="A26" s="83">
        <v>24</v>
      </c>
      <c r="B26" s="84" t="s">
        <v>37</v>
      </c>
      <c r="C26" s="85">
        <v>29</v>
      </c>
      <c r="D26" s="86">
        <v>20.956482779552253</v>
      </c>
      <c r="E26" s="86">
        <v>698.10714285714289</v>
      </c>
      <c r="F26" s="81" t="s">
        <v>638</v>
      </c>
      <c r="G26" s="81">
        <f>SUMIF('27Pop2010-11Actual'!$B$5:$B$39,B26,'27Pop2010-11Actual'!$E$5:$E$39)</f>
        <v>138382</v>
      </c>
    </row>
    <row r="27" spans="1:7" ht="18" customHeight="1">
      <c r="A27" s="83">
        <v>25</v>
      </c>
      <c r="B27" s="84" t="s">
        <v>38</v>
      </c>
      <c r="C27" s="85">
        <v>52</v>
      </c>
      <c r="D27" s="86">
        <v>19.84672223748893</v>
      </c>
      <c r="E27" s="86">
        <v>765.59615384615381</v>
      </c>
      <c r="F27" s="81" t="s">
        <v>638</v>
      </c>
      <c r="G27" s="81">
        <f>SUMIF('27Pop2010-11Actual'!$B$5:$B$39,B27,'27Pop2010-11Actual'!$E$5:$E$39)</f>
        <v>262008</v>
      </c>
    </row>
    <row r="28" spans="1:7" ht="18" customHeight="1">
      <c r="A28" s="83">
        <v>26</v>
      </c>
      <c r="B28" s="84" t="s">
        <v>39</v>
      </c>
      <c r="C28" s="85">
        <v>1089</v>
      </c>
      <c r="D28" s="86">
        <v>22.525900131039098</v>
      </c>
      <c r="E28" s="86">
        <v>600.00256410256407</v>
      </c>
      <c r="F28" s="81" t="s">
        <v>639</v>
      </c>
      <c r="G28" s="81">
        <f>SUMIF('27Pop2010-11Actual'!$B$5:$B$39,B28,'27Pop2010-11Actual'!$E$5:$E$39)</f>
        <v>4834435</v>
      </c>
    </row>
    <row r="29" spans="1:7" ht="18" customHeight="1">
      <c r="A29" s="83">
        <v>27</v>
      </c>
      <c r="B29" s="84" t="s">
        <v>40</v>
      </c>
      <c r="C29" s="85">
        <v>82</v>
      </c>
      <c r="D29" s="86">
        <v>53.821666502576221</v>
      </c>
      <c r="E29" s="86">
        <v>482.63380281690144</v>
      </c>
      <c r="F29" s="81" t="s">
        <v>636</v>
      </c>
      <c r="G29" s="81">
        <f>SUMIF('27Pop2010-11Actual'!$B$5:$B$39,B29,'27Pop2010-11Actual'!$E$5:$E$39)</f>
        <v>152355</v>
      </c>
    </row>
    <row r="30" spans="1:7" ht="18" customHeight="1">
      <c r="A30" s="83">
        <v>28</v>
      </c>
      <c r="B30" s="84" t="s">
        <v>41</v>
      </c>
      <c r="C30" s="85">
        <v>956</v>
      </c>
      <c r="D30" s="86">
        <v>29.368404205088535</v>
      </c>
      <c r="E30" s="86">
        <v>723.58189655172418</v>
      </c>
      <c r="F30" s="81" t="s">
        <v>640</v>
      </c>
      <c r="G30" s="81">
        <f>SUMIF('27Pop2010-11Actual'!$B$5:$B$39,B30,'27Pop2010-11Actual'!$E$5:$E$39)</f>
        <v>3255199</v>
      </c>
    </row>
    <row r="31" spans="1:7" ht="18" customHeight="1">
      <c r="A31" s="83">
        <v>29</v>
      </c>
      <c r="B31" s="84" t="s">
        <v>42</v>
      </c>
      <c r="C31" s="85">
        <v>2435</v>
      </c>
      <c r="D31" s="86">
        <v>29.396013924656387</v>
      </c>
      <c r="E31" s="86">
        <v>724.88218793828889</v>
      </c>
      <c r="F31" s="81" t="s">
        <v>641</v>
      </c>
      <c r="G31" s="81">
        <f>SUMIF('27Pop2010-11Actual'!$B$5:$B$39,B31,'27Pop2010-11Actual'!$E$5:$E$39)</f>
        <v>8283436</v>
      </c>
    </row>
    <row r="32" spans="1:7" ht="18" customHeight="1">
      <c r="A32" s="83">
        <v>30</v>
      </c>
      <c r="B32" s="84" t="s">
        <v>43</v>
      </c>
      <c r="C32" s="85">
        <v>11</v>
      </c>
      <c r="D32" s="86">
        <v>14.018453382270479</v>
      </c>
      <c r="E32" s="86">
        <v>813.88888888888891</v>
      </c>
      <c r="F32" s="81" t="s">
        <v>638</v>
      </c>
      <c r="G32" s="81">
        <f>SUMIF('27Pop2010-11Actual'!$B$5:$B$39,B32,'27Pop2010-11Actual'!$E$5:$E$39)</f>
        <v>78468</v>
      </c>
    </row>
    <row r="33" spans="1:7" ht="18" customHeight="1">
      <c r="A33" s="83">
        <v>31</v>
      </c>
      <c r="B33" s="84" t="s">
        <v>44</v>
      </c>
      <c r="C33" s="85">
        <v>1985</v>
      </c>
      <c r="D33" s="86">
        <v>27.092481310964907</v>
      </c>
      <c r="E33" s="86">
        <v>573.88543689320386</v>
      </c>
      <c r="F33" s="81" t="s">
        <v>637</v>
      </c>
      <c r="G33" s="81">
        <f>SUMIF('27Pop2010-11Actual'!$B$5:$B$39,B33,'27Pop2010-11Actual'!$E$5:$E$39)</f>
        <v>7326756</v>
      </c>
    </row>
    <row r="34" spans="1:7" ht="18" customHeight="1">
      <c r="A34" s="83">
        <v>32</v>
      </c>
      <c r="B34" s="84" t="s">
        <v>45</v>
      </c>
      <c r="C34" s="85">
        <v>36</v>
      </c>
      <c r="D34" s="86">
        <v>7.6268924226823787</v>
      </c>
      <c r="E34" s="86">
        <v>1085.5428571428572</v>
      </c>
      <c r="F34" s="81" t="s">
        <v>638</v>
      </c>
      <c r="G34" s="81">
        <f>SUMIF('27Pop2010-11Actual'!$B$5:$B$39,B34,'27Pop2010-11Actual'!$E$5:$E$39)</f>
        <v>472014</v>
      </c>
    </row>
    <row r="35" spans="1:7" ht="18" customHeight="1">
      <c r="A35" s="83">
        <v>33</v>
      </c>
      <c r="B35" s="84" t="s">
        <v>47</v>
      </c>
      <c r="C35" s="85">
        <v>4049</v>
      </c>
      <c r="D35" s="86">
        <v>16.761129644667776</v>
      </c>
      <c r="E35" s="86">
        <v>1351.2004381161007</v>
      </c>
      <c r="F35" s="81" t="s">
        <v>640</v>
      </c>
      <c r="G35" s="81">
        <f>SUMIF('27Pop2010-11Actual'!$B$5:$B$39,B35,'27Pop2010-11Actual'!$E$5:$E$39)</f>
        <v>24157083</v>
      </c>
    </row>
    <row r="36" spans="1:7" ht="18" customHeight="1">
      <c r="A36" s="83">
        <v>34</v>
      </c>
      <c r="B36" s="84" t="s">
        <v>58</v>
      </c>
      <c r="C36" s="85">
        <v>346</v>
      </c>
      <c r="D36" s="86">
        <v>28.164634498746835</v>
      </c>
      <c r="E36" s="86">
        <v>1223.9212121212122</v>
      </c>
      <c r="F36" s="81" t="s">
        <v>640</v>
      </c>
      <c r="G36" s="81">
        <f>SUMIF('27Pop2010-11Actual'!$B$5:$B$39,B36,'27Pop2010-11Actual'!$E$5:$E$39)</f>
        <v>1228491</v>
      </c>
    </row>
    <row r="37" spans="1:7" ht="18" customHeight="1">
      <c r="A37" s="83">
        <v>35</v>
      </c>
      <c r="B37" s="84" t="s">
        <v>48</v>
      </c>
      <c r="C37" s="85">
        <v>857</v>
      </c>
      <c r="D37" s="86">
        <v>8.0207997963446864</v>
      </c>
      <c r="E37" s="86">
        <v>1655.2717391304348</v>
      </c>
      <c r="F37" s="81" t="s">
        <v>639</v>
      </c>
      <c r="G37" s="81">
        <f>SUMIF('27Pop2010-11Actual'!$B$5:$B$39,B37,'27Pop2010-11Actual'!$E$5:$E$39)</f>
        <v>10684720</v>
      </c>
    </row>
    <row r="38" spans="1:7" s="89" customFormat="1" ht="18" customHeight="1">
      <c r="A38" s="314" t="s">
        <v>49</v>
      </c>
      <c r="B38" s="314"/>
      <c r="C38" s="87">
        <v>32974</v>
      </c>
      <c r="D38" s="88">
        <v>23.273289577845578</v>
      </c>
      <c r="E38" s="88">
        <v>700.13431117037396</v>
      </c>
      <c r="G38" s="89">
        <f>SUM(G3:G37)</f>
        <v>141681733</v>
      </c>
    </row>
    <row r="39" spans="1:7">
      <c r="D39" s="90">
        <v>53.821666502576221</v>
      </c>
      <c r="G39" s="301"/>
    </row>
    <row r="40" spans="1:7">
      <c r="D40" s="90">
        <v>0</v>
      </c>
    </row>
  </sheetData>
  <mergeCells count="2">
    <mergeCell ref="A1:E1"/>
    <mergeCell ref="A38:B38"/>
  </mergeCells>
  <pageMargins left="0.7" right="0.16" top="0.66" bottom="0.75" header="0.3" footer="0.3"/>
  <pageSetup paperSize="9" firstPageNumber="4" orientation="portrait" useFirstPageNumber="1" r:id="rId1"/>
  <headerFooter>
    <oddFooter>&amp;L&amp;"Arial,Italic"&amp;9AISHE 2010-11&amp;RT-&amp;P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zoomScaleSheetLayoutView="100" workbookViewId="0">
      <selection activeCell="B5" sqref="B5"/>
    </sheetView>
  </sheetViews>
  <sheetFormatPr defaultRowHeight="14.25"/>
  <cols>
    <col min="1" max="1" width="26.5703125" style="27" customWidth="1"/>
    <col min="2" max="2" width="13.42578125" style="27" customWidth="1"/>
    <col min="3" max="4" width="11.28515625" style="27" customWidth="1"/>
    <col min="5" max="7" width="13.42578125" style="27" customWidth="1"/>
    <col min="8" max="8" width="12.42578125" style="27" customWidth="1"/>
    <col min="9" max="9" width="11.7109375" style="27" customWidth="1"/>
    <col min="10" max="11" width="13.42578125" style="27" customWidth="1"/>
    <col min="12" max="16384" width="9.140625" style="27"/>
  </cols>
  <sheetData>
    <row r="1" spans="1:11" s="102" customFormat="1" ht="32.25" customHeight="1">
      <c r="A1" s="309" t="s">
        <v>53</v>
      </c>
      <c r="B1" s="315" t="s">
        <v>644</v>
      </c>
      <c r="C1" s="315"/>
      <c r="D1" s="315"/>
      <c r="E1" s="315"/>
      <c r="F1" s="315"/>
      <c r="G1" s="315" t="s">
        <v>645</v>
      </c>
      <c r="H1" s="315"/>
      <c r="I1" s="315"/>
      <c r="J1" s="315"/>
      <c r="K1" s="315"/>
    </row>
    <row r="2" spans="1:11" s="53" customFormat="1" ht="36" customHeight="1">
      <c r="A2" s="65" t="s">
        <v>2</v>
      </c>
      <c r="B2" s="52" t="s">
        <v>90</v>
      </c>
      <c r="C2" s="52" t="s">
        <v>91</v>
      </c>
      <c r="D2" s="52" t="s">
        <v>92</v>
      </c>
      <c r="E2" s="52" t="s">
        <v>93</v>
      </c>
      <c r="F2" s="52" t="s">
        <v>12</v>
      </c>
      <c r="G2" s="52" t="s">
        <v>90</v>
      </c>
      <c r="H2" s="52" t="s">
        <v>91</v>
      </c>
      <c r="I2" s="52" t="s">
        <v>92</v>
      </c>
      <c r="J2" s="52" t="s">
        <v>93</v>
      </c>
      <c r="K2" s="52" t="s">
        <v>12</v>
      </c>
    </row>
    <row r="3" spans="1:11" s="28" customFormat="1" ht="19.5" customHeight="1">
      <c r="A3" s="54" t="s">
        <v>55</v>
      </c>
      <c r="B3" s="55">
        <v>0</v>
      </c>
      <c r="C3" s="55">
        <v>0</v>
      </c>
      <c r="D3" s="55">
        <f>B3+C3</f>
        <v>0</v>
      </c>
      <c r="E3" s="55">
        <v>5</v>
      </c>
      <c r="F3" s="36">
        <f>D3+E3</f>
        <v>5</v>
      </c>
      <c r="G3" s="55">
        <v>0</v>
      </c>
      <c r="H3" s="55">
        <v>0</v>
      </c>
      <c r="I3" s="55">
        <f>G3+H3</f>
        <v>0</v>
      </c>
      <c r="J3" s="55">
        <v>2458</v>
      </c>
      <c r="K3" s="290">
        <f>I3+J3</f>
        <v>2458</v>
      </c>
    </row>
    <row r="4" spans="1:11" s="28" customFormat="1" ht="19.5" customHeight="1">
      <c r="A4" s="36" t="s">
        <v>15</v>
      </c>
      <c r="B4" s="55">
        <v>2916</v>
      </c>
      <c r="C4" s="55">
        <v>261</v>
      </c>
      <c r="D4" s="55">
        <f t="shared" ref="D4:D36" si="0">B4+C4</f>
        <v>3177</v>
      </c>
      <c r="E4" s="55">
        <v>434</v>
      </c>
      <c r="F4" s="36">
        <f t="shared" ref="F4:F36" si="1">D4+E4</f>
        <v>3611</v>
      </c>
      <c r="G4" s="55">
        <v>1348119</v>
      </c>
      <c r="H4" s="55">
        <v>186649</v>
      </c>
      <c r="I4" s="55">
        <f t="shared" ref="I4:I36" si="2">G4+H4</f>
        <v>1534768</v>
      </c>
      <c r="J4" s="55">
        <v>245824</v>
      </c>
      <c r="K4" s="290">
        <f t="shared" ref="K4:K36" si="3">I4+J4</f>
        <v>1780592</v>
      </c>
    </row>
    <row r="5" spans="1:11" s="28" customFormat="1" ht="19.5" customHeight="1">
      <c r="A5" s="54" t="s">
        <v>16</v>
      </c>
      <c r="B5" s="55">
        <v>3</v>
      </c>
      <c r="C5" s="55">
        <v>0</v>
      </c>
      <c r="D5" s="55">
        <f t="shared" si="0"/>
        <v>3</v>
      </c>
      <c r="E5" s="55">
        <v>6</v>
      </c>
      <c r="F5" s="36">
        <f t="shared" si="1"/>
        <v>9</v>
      </c>
      <c r="G5" s="55">
        <v>1722</v>
      </c>
      <c r="H5" s="55">
        <v>0</v>
      </c>
      <c r="I5" s="55">
        <f t="shared" si="2"/>
        <v>1722</v>
      </c>
      <c r="J5" s="55">
        <v>15762</v>
      </c>
      <c r="K5" s="290">
        <f t="shared" si="3"/>
        <v>17484</v>
      </c>
    </row>
    <row r="6" spans="1:11" s="28" customFormat="1" ht="19.5" customHeight="1">
      <c r="A6" s="36" t="s">
        <v>17</v>
      </c>
      <c r="B6" s="55">
        <v>21</v>
      </c>
      <c r="C6" s="55">
        <v>9</v>
      </c>
      <c r="D6" s="55">
        <f t="shared" si="0"/>
        <v>30</v>
      </c>
      <c r="E6" s="55">
        <v>142</v>
      </c>
      <c r="F6" s="36">
        <f t="shared" si="1"/>
        <v>172</v>
      </c>
      <c r="G6" s="55">
        <v>5011</v>
      </c>
      <c r="H6" s="55">
        <v>3590</v>
      </c>
      <c r="I6" s="55">
        <f t="shared" si="2"/>
        <v>8601</v>
      </c>
      <c r="J6" s="55">
        <v>164997</v>
      </c>
      <c r="K6" s="290">
        <f t="shared" si="3"/>
        <v>173598</v>
      </c>
    </row>
    <row r="7" spans="1:11" s="28" customFormat="1" ht="19.5" customHeight="1">
      <c r="A7" s="36" t="s">
        <v>18</v>
      </c>
      <c r="B7" s="55">
        <v>27</v>
      </c>
      <c r="C7" s="55">
        <v>38</v>
      </c>
      <c r="D7" s="55">
        <f t="shared" si="0"/>
        <v>65</v>
      </c>
      <c r="E7" s="55">
        <v>459</v>
      </c>
      <c r="F7" s="36">
        <f t="shared" si="1"/>
        <v>524</v>
      </c>
      <c r="G7" s="55">
        <v>30625</v>
      </c>
      <c r="H7" s="55">
        <v>111021</v>
      </c>
      <c r="I7" s="55">
        <f t="shared" si="2"/>
        <v>141646</v>
      </c>
      <c r="J7" s="55">
        <v>798597</v>
      </c>
      <c r="K7" s="290">
        <f t="shared" si="3"/>
        <v>940243</v>
      </c>
    </row>
    <row r="8" spans="1:11" s="28" customFormat="1" ht="19.5" customHeight="1">
      <c r="A8" s="36" t="s">
        <v>19</v>
      </c>
      <c r="B8" s="55">
        <v>1</v>
      </c>
      <c r="C8" s="55">
        <v>3</v>
      </c>
      <c r="D8" s="55">
        <f t="shared" si="0"/>
        <v>4</v>
      </c>
      <c r="E8" s="55">
        <v>9</v>
      </c>
      <c r="F8" s="36">
        <f t="shared" si="1"/>
        <v>13</v>
      </c>
      <c r="G8" s="55">
        <v>18</v>
      </c>
      <c r="H8" s="55">
        <v>2468</v>
      </c>
      <c r="I8" s="55">
        <f t="shared" si="2"/>
        <v>2486</v>
      </c>
      <c r="J8" s="55">
        <v>7985</v>
      </c>
      <c r="K8" s="290">
        <f t="shared" si="3"/>
        <v>10471</v>
      </c>
    </row>
    <row r="9" spans="1:11" s="28" customFormat="1" ht="19.5" customHeight="1">
      <c r="A9" s="36" t="s">
        <v>56</v>
      </c>
      <c r="B9" s="55">
        <v>161</v>
      </c>
      <c r="C9" s="55">
        <v>47</v>
      </c>
      <c r="D9" s="55">
        <f t="shared" si="0"/>
        <v>208</v>
      </c>
      <c r="E9" s="55">
        <v>200</v>
      </c>
      <c r="F9" s="36">
        <f t="shared" si="1"/>
        <v>408</v>
      </c>
      <c r="G9" s="55">
        <v>78702</v>
      </c>
      <c r="H9" s="55">
        <v>35478</v>
      </c>
      <c r="I9" s="55">
        <f t="shared" si="2"/>
        <v>114180</v>
      </c>
      <c r="J9" s="55">
        <v>149298</v>
      </c>
      <c r="K9" s="290">
        <f t="shared" si="3"/>
        <v>263478</v>
      </c>
    </row>
    <row r="10" spans="1:11" s="28" customFormat="1" ht="19.5" customHeight="1">
      <c r="A10" s="54" t="s">
        <v>21</v>
      </c>
      <c r="B10" s="55">
        <v>1</v>
      </c>
      <c r="C10" s="55">
        <v>0</v>
      </c>
      <c r="D10" s="55">
        <f t="shared" si="0"/>
        <v>1</v>
      </c>
      <c r="E10" s="55">
        <v>0</v>
      </c>
      <c r="F10" s="36">
        <f t="shared" si="1"/>
        <v>1</v>
      </c>
      <c r="G10" s="55">
        <v>223</v>
      </c>
      <c r="H10" s="55">
        <v>0</v>
      </c>
      <c r="I10" s="55">
        <f t="shared" si="2"/>
        <v>223</v>
      </c>
      <c r="J10" s="55">
        <v>0</v>
      </c>
      <c r="K10" s="290">
        <f t="shared" si="3"/>
        <v>223</v>
      </c>
    </row>
    <row r="11" spans="1:11" s="28" customFormat="1" ht="19.5" customHeight="1">
      <c r="A11" s="36" t="s">
        <v>22</v>
      </c>
      <c r="B11" s="55">
        <v>1</v>
      </c>
      <c r="C11" s="55">
        <v>1</v>
      </c>
      <c r="D11" s="55">
        <f t="shared" si="0"/>
        <v>2</v>
      </c>
      <c r="E11" s="55">
        <v>1</v>
      </c>
      <c r="F11" s="36">
        <f t="shared" si="1"/>
        <v>3</v>
      </c>
      <c r="G11" s="55">
        <v>172</v>
      </c>
      <c r="H11" s="55">
        <v>59</v>
      </c>
      <c r="I11" s="55">
        <f t="shared" si="2"/>
        <v>231</v>
      </c>
      <c r="J11" s="55">
        <v>581</v>
      </c>
      <c r="K11" s="290">
        <f t="shared" si="3"/>
        <v>812</v>
      </c>
    </row>
    <row r="12" spans="1:11" s="28" customFormat="1" ht="19.5" customHeight="1">
      <c r="A12" s="36" t="s">
        <v>23</v>
      </c>
      <c r="B12" s="55">
        <v>59</v>
      </c>
      <c r="C12" s="55">
        <v>11</v>
      </c>
      <c r="D12" s="55">
        <f t="shared" si="0"/>
        <v>70</v>
      </c>
      <c r="E12" s="55">
        <v>69</v>
      </c>
      <c r="F12" s="36">
        <f t="shared" si="1"/>
        <v>139</v>
      </c>
      <c r="G12" s="55">
        <v>33406</v>
      </c>
      <c r="H12" s="55">
        <v>16576</v>
      </c>
      <c r="I12" s="55">
        <f t="shared" si="2"/>
        <v>49982</v>
      </c>
      <c r="J12" s="55">
        <v>100341</v>
      </c>
      <c r="K12" s="290">
        <f t="shared" si="3"/>
        <v>150323</v>
      </c>
    </row>
    <row r="13" spans="1:11" s="28" customFormat="1" ht="19.5" customHeight="1">
      <c r="A13" s="36" t="s">
        <v>24</v>
      </c>
      <c r="B13" s="55">
        <v>5</v>
      </c>
      <c r="C13" s="55">
        <v>14</v>
      </c>
      <c r="D13" s="55">
        <f t="shared" si="0"/>
        <v>19</v>
      </c>
      <c r="E13" s="55">
        <v>14</v>
      </c>
      <c r="F13" s="36">
        <f t="shared" si="1"/>
        <v>33</v>
      </c>
      <c r="G13" s="55">
        <v>1851</v>
      </c>
      <c r="H13" s="55">
        <v>12391</v>
      </c>
      <c r="I13" s="55">
        <f t="shared" si="2"/>
        <v>14242</v>
      </c>
      <c r="J13" s="55">
        <v>9016</v>
      </c>
      <c r="K13" s="290">
        <f t="shared" si="3"/>
        <v>23258</v>
      </c>
    </row>
    <row r="14" spans="1:11" s="28" customFormat="1" ht="19.5" customHeight="1">
      <c r="A14" s="36" t="s">
        <v>25</v>
      </c>
      <c r="B14" s="55">
        <v>623</v>
      </c>
      <c r="C14" s="55">
        <v>372</v>
      </c>
      <c r="D14" s="55">
        <f t="shared" si="0"/>
        <v>995</v>
      </c>
      <c r="E14" s="55">
        <v>562</v>
      </c>
      <c r="F14" s="36">
        <f t="shared" si="1"/>
        <v>1557</v>
      </c>
      <c r="G14" s="55">
        <v>236280</v>
      </c>
      <c r="H14" s="55">
        <v>288224</v>
      </c>
      <c r="I14" s="55">
        <f t="shared" si="2"/>
        <v>524504</v>
      </c>
      <c r="J14" s="55">
        <v>446937</v>
      </c>
      <c r="K14" s="290">
        <f t="shared" si="3"/>
        <v>971441</v>
      </c>
    </row>
    <row r="15" spans="1:11" s="28" customFormat="1" ht="19.5" customHeight="1">
      <c r="A15" s="36" t="s">
        <v>26</v>
      </c>
      <c r="B15" s="55">
        <v>160</v>
      </c>
      <c r="C15" s="55">
        <v>45</v>
      </c>
      <c r="D15" s="55">
        <f t="shared" si="0"/>
        <v>205</v>
      </c>
      <c r="E15" s="55">
        <v>61</v>
      </c>
      <c r="F15" s="36">
        <f t="shared" si="1"/>
        <v>266</v>
      </c>
      <c r="G15" s="55">
        <v>62144</v>
      </c>
      <c r="H15" s="55">
        <v>83273</v>
      </c>
      <c r="I15" s="55">
        <f t="shared" si="2"/>
        <v>145417</v>
      </c>
      <c r="J15" s="55">
        <v>58417</v>
      </c>
      <c r="K15" s="290">
        <f t="shared" si="3"/>
        <v>203834</v>
      </c>
    </row>
    <row r="16" spans="1:11" s="28" customFormat="1" ht="19.5" customHeight="1">
      <c r="A16" s="36" t="s">
        <v>27</v>
      </c>
      <c r="B16" s="55">
        <v>107</v>
      </c>
      <c r="C16" s="55">
        <v>17</v>
      </c>
      <c r="D16" s="55">
        <f t="shared" si="0"/>
        <v>124</v>
      </c>
      <c r="E16" s="55">
        <v>110</v>
      </c>
      <c r="F16" s="36">
        <f t="shared" si="1"/>
        <v>234</v>
      </c>
      <c r="G16" s="55">
        <v>20103</v>
      </c>
      <c r="H16" s="55">
        <v>7483</v>
      </c>
      <c r="I16" s="55">
        <f t="shared" si="2"/>
        <v>27586</v>
      </c>
      <c r="J16" s="55">
        <v>97600</v>
      </c>
      <c r="K16" s="290">
        <f t="shared" si="3"/>
        <v>125186</v>
      </c>
    </row>
    <row r="17" spans="1:11" s="28" customFormat="1" ht="19.5" customHeight="1">
      <c r="A17" s="54" t="s">
        <v>57</v>
      </c>
      <c r="B17" s="55">
        <v>44</v>
      </c>
      <c r="C17" s="55">
        <v>4</v>
      </c>
      <c r="D17" s="55">
        <f t="shared" si="0"/>
        <v>48</v>
      </c>
      <c r="E17" s="55">
        <v>70</v>
      </c>
      <c r="F17" s="36">
        <f t="shared" si="1"/>
        <v>118</v>
      </c>
      <c r="G17" s="55">
        <v>20897</v>
      </c>
      <c r="H17" s="55">
        <v>1306</v>
      </c>
      <c r="I17" s="55">
        <f t="shared" si="2"/>
        <v>22203</v>
      </c>
      <c r="J17" s="55">
        <v>142073</v>
      </c>
      <c r="K17" s="290">
        <f t="shared" si="3"/>
        <v>164276</v>
      </c>
    </row>
    <row r="18" spans="1:11" s="28" customFormat="1" ht="19.5" customHeight="1">
      <c r="A18" s="36" t="s">
        <v>29</v>
      </c>
      <c r="B18" s="55">
        <v>5</v>
      </c>
      <c r="C18" s="55">
        <v>6</v>
      </c>
      <c r="D18" s="55">
        <f t="shared" si="0"/>
        <v>11</v>
      </c>
      <c r="E18" s="55">
        <v>26</v>
      </c>
      <c r="F18" s="36">
        <f t="shared" si="1"/>
        <v>37</v>
      </c>
      <c r="G18" s="55">
        <v>3585</v>
      </c>
      <c r="H18" s="55">
        <v>12643</v>
      </c>
      <c r="I18" s="55">
        <f t="shared" si="2"/>
        <v>16228</v>
      </c>
      <c r="J18" s="55">
        <v>71698</v>
      </c>
      <c r="K18" s="290">
        <f t="shared" si="3"/>
        <v>87926</v>
      </c>
    </row>
    <row r="19" spans="1:11" s="28" customFormat="1" ht="19.5" customHeight="1">
      <c r="A19" s="36" t="s">
        <v>30</v>
      </c>
      <c r="B19" s="55">
        <v>1886</v>
      </c>
      <c r="C19" s="55">
        <v>384</v>
      </c>
      <c r="D19" s="55">
        <f t="shared" si="0"/>
        <v>2270</v>
      </c>
      <c r="E19" s="55">
        <v>574</v>
      </c>
      <c r="F19" s="36">
        <f t="shared" si="1"/>
        <v>2844</v>
      </c>
      <c r="G19" s="55">
        <v>546886</v>
      </c>
      <c r="H19" s="55">
        <v>295778</v>
      </c>
      <c r="I19" s="55">
        <f t="shared" si="2"/>
        <v>842664</v>
      </c>
      <c r="J19" s="55">
        <v>335489</v>
      </c>
      <c r="K19" s="290">
        <f t="shared" si="3"/>
        <v>1178153</v>
      </c>
    </row>
    <row r="20" spans="1:11" s="28" customFormat="1" ht="19.5" customHeight="1">
      <c r="A20" s="36" t="s">
        <v>31</v>
      </c>
      <c r="B20" s="55">
        <v>298</v>
      </c>
      <c r="C20" s="55">
        <v>133</v>
      </c>
      <c r="D20" s="55">
        <f t="shared" si="0"/>
        <v>431</v>
      </c>
      <c r="E20" s="55">
        <v>125</v>
      </c>
      <c r="F20" s="36">
        <f t="shared" si="1"/>
        <v>556</v>
      </c>
      <c r="G20" s="55">
        <v>115737</v>
      </c>
      <c r="H20" s="55">
        <v>134459</v>
      </c>
      <c r="I20" s="55">
        <f t="shared" si="2"/>
        <v>250196</v>
      </c>
      <c r="J20" s="55">
        <v>59638</v>
      </c>
      <c r="K20" s="290">
        <f t="shared" si="3"/>
        <v>309834</v>
      </c>
    </row>
    <row r="21" spans="1:11" s="28" customFormat="1" ht="19.5" customHeight="1">
      <c r="A21" s="36" t="s">
        <v>33</v>
      </c>
      <c r="B21" s="55">
        <v>234</v>
      </c>
      <c r="C21" s="55">
        <v>31</v>
      </c>
      <c r="D21" s="55">
        <f t="shared" si="0"/>
        <v>265</v>
      </c>
      <c r="E21" s="55">
        <v>131</v>
      </c>
      <c r="F21" s="36">
        <f t="shared" si="1"/>
        <v>396</v>
      </c>
      <c r="G21" s="55">
        <v>61264</v>
      </c>
      <c r="H21" s="55">
        <v>19798</v>
      </c>
      <c r="I21" s="55">
        <f t="shared" si="2"/>
        <v>81062</v>
      </c>
      <c r="J21" s="55">
        <v>160956</v>
      </c>
      <c r="K21" s="290">
        <f t="shared" si="3"/>
        <v>242018</v>
      </c>
    </row>
    <row r="22" spans="1:11" s="28" customFormat="1" ht="19.5" customHeight="1">
      <c r="A22" s="36" t="s">
        <v>34</v>
      </c>
      <c r="B22" s="55">
        <v>688</v>
      </c>
      <c r="C22" s="55">
        <v>407</v>
      </c>
      <c r="D22" s="55">
        <f t="shared" si="0"/>
        <v>1095</v>
      </c>
      <c r="E22" s="55">
        <v>429</v>
      </c>
      <c r="F22" s="36">
        <f t="shared" si="1"/>
        <v>1524</v>
      </c>
      <c r="G22" s="55">
        <v>278442</v>
      </c>
      <c r="H22" s="55">
        <v>527178</v>
      </c>
      <c r="I22" s="55">
        <f t="shared" si="2"/>
        <v>805620</v>
      </c>
      <c r="J22" s="55">
        <v>346119</v>
      </c>
      <c r="K22" s="290">
        <f t="shared" si="3"/>
        <v>1151739</v>
      </c>
    </row>
    <row r="23" spans="1:11" s="28" customFormat="1" ht="19.5" customHeight="1">
      <c r="A23" s="36" t="s">
        <v>35</v>
      </c>
      <c r="B23" s="55">
        <v>2</v>
      </c>
      <c r="C23" s="55">
        <v>5</v>
      </c>
      <c r="D23" s="55">
        <f t="shared" si="0"/>
        <v>7</v>
      </c>
      <c r="E23" s="55">
        <v>12</v>
      </c>
      <c r="F23" s="36">
        <f t="shared" si="1"/>
        <v>19</v>
      </c>
      <c r="G23" s="55">
        <v>1956</v>
      </c>
      <c r="H23" s="55">
        <v>6080</v>
      </c>
      <c r="I23" s="55">
        <f t="shared" si="2"/>
        <v>8036</v>
      </c>
      <c r="J23" s="55">
        <v>26079</v>
      </c>
      <c r="K23" s="290">
        <f t="shared" si="3"/>
        <v>34115</v>
      </c>
    </row>
    <row r="24" spans="1:11" s="28" customFormat="1" ht="19.5" customHeight="1">
      <c r="A24" s="36" t="s">
        <v>36</v>
      </c>
      <c r="B24" s="55">
        <v>6</v>
      </c>
      <c r="C24" s="55">
        <v>11</v>
      </c>
      <c r="D24" s="55">
        <f t="shared" si="0"/>
        <v>17</v>
      </c>
      <c r="E24" s="55">
        <v>7</v>
      </c>
      <c r="F24" s="36">
        <f t="shared" si="1"/>
        <v>24</v>
      </c>
      <c r="G24" s="55">
        <v>3689</v>
      </c>
      <c r="H24" s="55">
        <v>18666</v>
      </c>
      <c r="I24" s="55">
        <f t="shared" si="2"/>
        <v>22355</v>
      </c>
      <c r="J24" s="55">
        <v>4207</v>
      </c>
      <c r="K24" s="290">
        <f t="shared" si="3"/>
        <v>26562</v>
      </c>
    </row>
    <row r="25" spans="1:11" s="28" customFormat="1" ht="19.5" customHeight="1">
      <c r="A25" s="36" t="s">
        <v>37</v>
      </c>
      <c r="B25" s="55">
        <v>1</v>
      </c>
      <c r="C25" s="55">
        <v>1</v>
      </c>
      <c r="D25" s="55">
        <f t="shared" si="0"/>
        <v>2</v>
      </c>
      <c r="E25" s="55">
        <v>26</v>
      </c>
      <c r="F25" s="36">
        <f t="shared" si="1"/>
        <v>28</v>
      </c>
      <c r="G25" s="55">
        <v>54</v>
      </c>
      <c r="H25" s="55">
        <v>254</v>
      </c>
      <c r="I25" s="55">
        <f t="shared" si="2"/>
        <v>308</v>
      </c>
      <c r="J25" s="55">
        <v>19239</v>
      </c>
      <c r="K25" s="290">
        <f t="shared" si="3"/>
        <v>19547</v>
      </c>
    </row>
    <row r="26" spans="1:11" s="28" customFormat="1" ht="19.5" customHeight="1">
      <c r="A26" s="36" t="s">
        <v>38</v>
      </c>
      <c r="B26" s="55">
        <v>13</v>
      </c>
      <c r="C26" s="55">
        <v>19</v>
      </c>
      <c r="D26" s="55">
        <f t="shared" si="0"/>
        <v>32</v>
      </c>
      <c r="E26" s="55">
        <v>20</v>
      </c>
      <c r="F26" s="36">
        <f t="shared" si="1"/>
        <v>52</v>
      </c>
      <c r="G26" s="55">
        <v>10532</v>
      </c>
      <c r="H26" s="55">
        <v>15003</v>
      </c>
      <c r="I26" s="55">
        <f t="shared" si="2"/>
        <v>25535</v>
      </c>
      <c r="J26" s="55">
        <v>14276</v>
      </c>
      <c r="K26" s="290">
        <f t="shared" si="3"/>
        <v>39811</v>
      </c>
    </row>
    <row r="27" spans="1:11" s="28" customFormat="1" ht="19.5" customHeight="1">
      <c r="A27" s="36" t="s">
        <v>39</v>
      </c>
      <c r="B27" s="55">
        <v>122</v>
      </c>
      <c r="C27" s="55">
        <v>128</v>
      </c>
      <c r="D27" s="55">
        <f t="shared" si="0"/>
        <v>250</v>
      </c>
      <c r="E27" s="55">
        <v>140</v>
      </c>
      <c r="F27" s="36">
        <f t="shared" si="1"/>
        <v>390</v>
      </c>
      <c r="G27" s="55">
        <v>63072</v>
      </c>
      <c r="H27" s="55">
        <v>85537</v>
      </c>
      <c r="I27" s="55">
        <f t="shared" si="2"/>
        <v>148609</v>
      </c>
      <c r="J27" s="55">
        <v>85392</v>
      </c>
      <c r="K27" s="290">
        <f t="shared" si="3"/>
        <v>234001</v>
      </c>
    </row>
    <row r="28" spans="1:11" s="28" customFormat="1" ht="19.5" customHeight="1">
      <c r="A28" s="36" t="s">
        <v>40</v>
      </c>
      <c r="B28" s="55">
        <v>48</v>
      </c>
      <c r="C28" s="55">
        <v>2</v>
      </c>
      <c r="D28" s="55">
        <f t="shared" si="0"/>
        <v>50</v>
      </c>
      <c r="E28" s="55">
        <v>21</v>
      </c>
      <c r="F28" s="36">
        <f t="shared" si="1"/>
        <v>71</v>
      </c>
      <c r="G28" s="55">
        <v>18674</v>
      </c>
      <c r="H28" s="55">
        <v>1712</v>
      </c>
      <c r="I28" s="55">
        <f t="shared" si="2"/>
        <v>20386</v>
      </c>
      <c r="J28" s="55">
        <v>13881</v>
      </c>
      <c r="K28" s="290">
        <f t="shared" si="3"/>
        <v>34267</v>
      </c>
    </row>
    <row r="29" spans="1:11" s="28" customFormat="1" ht="19.5" customHeight="1">
      <c r="A29" s="36" t="s">
        <v>41</v>
      </c>
      <c r="B29" s="55">
        <v>169</v>
      </c>
      <c r="C29" s="55">
        <v>16</v>
      </c>
      <c r="D29" s="55">
        <f t="shared" si="0"/>
        <v>185</v>
      </c>
      <c r="E29" s="55">
        <v>47</v>
      </c>
      <c r="F29" s="36">
        <f t="shared" si="1"/>
        <v>232</v>
      </c>
      <c r="G29" s="55">
        <v>83079</v>
      </c>
      <c r="H29" s="55">
        <v>17599</v>
      </c>
      <c r="I29" s="55">
        <f t="shared" si="2"/>
        <v>100678</v>
      </c>
      <c r="J29" s="55">
        <v>67193</v>
      </c>
      <c r="K29" s="290">
        <f t="shared" si="3"/>
        <v>167871</v>
      </c>
    </row>
    <row r="30" spans="1:11" s="28" customFormat="1" ht="19.5" customHeight="1">
      <c r="A30" s="36" t="s">
        <v>42</v>
      </c>
      <c r="B30" s="55">
        <v>503</v>
      </c>
      <c r="C30" s="55">
        <v>38</v>
      </c>
      <c r="D30" s="55">
        <f t="shared" si="0"/>
        <v>541</v>
      </c>
      <c r="E30" s="55">
        <v>172</v>
      </c>
      <c r="F30" s="36">
        <f t="shared" si="1"/>
        <v>713</v>
      </c>
      <c r="G30" s="55">
        <v>171766</v>
      </c>
      <c r="H30" s="55">
        <v>37032</v>
      </c>
      <c r="I30" s="55">
        <f t="shared" si="2"/>
        <v>208798</v>
      </c>
      <c r="J30" s="55">
        <v>308043</v>
      </c>
      <c r="K30" s="290">
        <f t="shared" si="3"/>
        <v>516841</v>
      </c>
    </row>
    <row r="31" spans="1:11" s="28" customFormat="1" ht="19.5" customHeight="1">
      <c r="A31" s="36" t="s">
        <v>43</v>
      </c>
      <c r="B31" s="55">
        <v>4</v>
      </c>
      <c r="C31" s="55">
        <v>0</v>
      </c>
      <c r="D31" s="55">
        <f t="shared" si="0"/>
        <v>4</v>
      </c>
      <c r="E31" s="55">
        <v>5</v>
      </c>
      <c r="F31" s="36">
        <f t="shared" si="1"/>
        <v>9</v>
      </c>
      <c r="G31" s="55">
        <v>682</v>
      </c>
      <c r="H31" s="55">
        <v>0</v>
      </c>
      <c r="I31" s="55">
        <f t="shared" si="2"/>
        <v>682</v>
      </c>
      <c r="J31" s="55">
        <v>6643</v>
      </c>
      <c r="K31" s="290">
        <f t="shared" si="3"/>
        <v>7325</v>
      </c>
    </row>
    <row r="32" spans="1:11" s="28" customFormat="1" ht="19.5" customHeight="1">
      <c r="A32" s="36" t="s">
        <v>44</v>
      </c>
      <c r="B32" s="55">
        <v>912</v>
      </c>
      <c r="C32" s="55">
        <v>58</v>
      </c>
      <c r="D32" s="55">
        <f t="shared" si="0"/>
        <v>970</v>
      </c>
      <c r="E32" s="55">
        <v>60</v>
      </c>
      <c r="F32" s="36">
        <f t="shared" si="1"/>
        <v>1030</v>
      </c>
      <c r="G32" s="55">
        <v>465980</v>
      </c>
      <c r="H32" s="55">
        <v>67877</v>
      </c>
      <c r="I32" s="55">
        <f t="shared" si="2"/>
        <v>533857</v>
      </c>
      <c r="J32" s="55">
        <v>57245</v>
      </c>
      <c r="K32" s="290">
        <f t="shared" si="3"/>
        <v>591102</v>
      </c>
    </row>
    <row r="33" spans="1:11" s="28" customFormat="1" ht="19.5" customHeight="1">
      <c r="A33" s="36" t="s">
        <v>45</v>
      </c>
      <c r="B33" s="55">
        <v>4</v>
      </c>
      <c r="C33" s="55">
        <v>1</v>
      </c>
      <c r="D33" s="55">
        <f t="shared" si="0"/>
        <v>5</v>
      </c>
      <c r="E33" s="55">
        <v>30</v>
      </c>
      <c r="F33" s="36">
        <f t="shared" si="1"/>
        <v>35</v>
      </c>
      <c r="G33" s="55">
        <v>1131</v>
      </c>
      <c r="H33" s="55">
        <v>497</v>
      </c>
      <c r="I33" s="55">
        <f t="shared" si="2"/>
        <v>1628</v>
      </c>
      <c r="J33" s="55">
        <v>36366</v>
      </c>
      <c r="K33" s="290">
        <f t="shared" si="3"/>
        <v>37994</v>
      </c>
    </row>
    <row r="34" spans="1:11" s="28" customFormat="1" ht="19.5" customHeight="1">
      <c r="A34" s="36" t="s">
        <v>47</v>
      </c>
      <c r="B34" s="55">
        <v>506</v>
      </c>
      <c r="C34" s="55">
        <v>184</v>
      </c>
      <c r="D34" s="55">
        <f t="shared" si="0"/>
        <v>690</v>
      </c>
      <c r="E34" s="55">
        <v>223</v>
      </c>
      <c r="F34" s="36">
        <f t="shared" si="1"/>
        <v>913</v>
      </c>
      <c r="G34" s="55">
        <v>502837</v>
      </c>
      <c r="H34" s="55">
        <v>494157</v>
      </c>
      <c r="I34" s="55">
        <f t="shared" si="2"/>
        <v>996994</v>
      </c>
      <c r="J34" s="55">
        <v>236652</v>
      </c>
      <c r="K34" s="290">
        <f t="shared" si="3"/>
        <v>1233646</v>
      </c>
    </row>
    <row r="35" spans="1:11" s="28" customFormat="1" ht="19.5" customHeight="1">
      <c r="A35" s="36" t="s">
        <v>58</v>
      </c>
      <c r="B35" s="55">
        <v>71</v>
      </c>
      <c r="C35" s="55">
        <v>12</v>
      </c>
      <c r="D35" s="55">
        <f t="shared" si="0"/>
        <v>83</v>
      </c>
      <c r="E35" s="55">
        <v>82</v>
      </c>
      <c r="F35" s="36">
        <f t="shared" si="1"/>
        <v>165</v>
      </c>
      <c r="G35" s="55">
        <v>32058</v>
      </c>
      <c r="H35" s="55">
        <v>52516</v>
      </c>
      <c r="I35" s="55">
        <f t="shared" si="2"/>
        <v>84574</v>
      </c>
      <c r="J35" s="55">
        <v>117373</v>
      </c>
      <c r="K35" s="290">
        <f t="shared" si="3"/>
        <v>201947</v>
      </c>
    </row>
    <row r="36" spans="1:11" s="28" customFormat="1" ht="19.5" customHeight="1">
      <c r="A36" s="36" t="s">
        <v>48</v>
      </c>
      <c r="B36" s="55">
        <v>134</v>
      </c>
      <c r="C36" s="55">
        <v>86</v>
      </c>
      <c r="D36" s="55">
        <f t="shared" si="0"/>
        <v>220</v>
      </c>
      <c r="E36" s="55">
        <v>148</v>
      </c>
      <c r="F36" s="36">
        <f t="shared" si="1"/>
        <v>368</v>
      </c>
      <c r="G36" s="55">
        <v>75757</v>
      </c>
      <c r="H36" s="55">
        <v>211790</v>
      </c>
      <c r="I36" s="55">
        <f t="shared" si="2"/>
        <v>287547</v>
      </c>
      <c r="J36" s="55">
        <v>321593</v>
      </c>
      <c r="K36" s="290">
        <f t="shared" si="3"/>
        <v>609140</v>
      </c>
    </row>
    <row r="37" spans="1:11" s="51" customFormat="1" ht="19.5" customHeight="1">
      <c r="A37" s="56" t="s">
        <v>49</v>
      </c>
      <c r="B37" s="57">
        <f>SUM(B3:B36)</f>
        <v>9735</v>
      </c>
      <c r="C37" s="57">
        <f t="shared" ref="C37:F37" si="4">SUM(C3:C36)</f>
        <v>2344</v>
      </c>
      <c r="D37" s="57">
        <f t="shared" si="4"/>
        <v>12079</v>
      </c>
      <c r="E37" s="57">
        <f t="shared" si="4"/>
        <v>4420</v>
      </c>
      <c r="F37" s="57">
        <f t="shared" si="4"/>
        <v>16499</v>
      </c>
      <c r="G37" s="57">
        <f t="shared" ref="G37:K37" si="5">SUM(G3:G36)</f>
        <v>4276454</v>
      </c>
      <c r="H37" s="57">
        <f t="shared" si="5"/>
        <v>2747094</v>
      </c>
      <c r="I37" s="57">
        <f t="shared" si="5"/>
        <v>7023548</v>
      </c>
      <c r="J37" s="57">
        <f t="shared" si="5"/>
        <v>4527968</v>
      </c>
      <c r="K37" s="57">
        <f t="shared" si="5"/>
        <v>11551516</v>
      </c>
    </row>
  </sheetData>
  <mergeCells count="2">
    <mergeCell ref="B1:F1"/>
    <mergeCell ref="G1:K1"/>
  </mergeCells>
  <pageMargins left="0.7" right="0.2" top="0.75" bottom="0.75" header="0.3" footer="0.3"/>
  <pageSetup paperSize="9" firstPageNumber="5" pageOrder="overThenDown" orientation="portrait" useFirstPageNumber="1" r:id="rId1"/>
  <headerFooter>
    <oddFooter>&amp;L&amp;"Arial,Italic"&amp;9AISHE 2010-11&amp;RT-&amp;P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G40"/>
  <sheetViews>
    <sheetView view="pageBreakPreview" zoomScaleSheetLayoutView="100" workbookViewId="0">
      <pane xSplit="2" ySplit="3" topLeftCell="C19" activePane="bottomRight" state="frozen"/>
      <selection activeCell="I28" sqref="I28"/>
      <selection pane="topRight" activeCell="I28" sqref="I28"/>
      <selection pane="bottomLeft" activeCell="I28" sqref="I28"/>
      <selection pane="bottomRight" activeCell="L47" sqref="L47"/>
    </sheetView>
  </sheetViews>
  <sheetFormatPr defaultRowHeight="15.75"/>
  <cols>
    <col min="1" max="1" width="5.140625" style="113" customWidth="1"/>
    <col min="2" max="2" width="23.42578125" style="113" customWidth="1"/>
    <col min="3" max="3" width="7.7109375" style="113" customWidth="1"/>
    <col min="4" max="5" width="8.140625" style="113" customWidth="1"/>
    <col min="6" max="6" width="7.28515625" style="113" customWidth="1"/>
    <col min="7" max="7" width="8.140625" style="113" customWidth="1"/>
    <col min="8" max="8" width="6.7109375" style="113" customWidth="1"/>
    <col min="9" max="11" width="9.28515625" style="113" customWidth="1"/>
    <col min="12" max="12" width="10" style="113" customWidth="1"/>
    <col min="13" max="13" width="9.85546875" style="113" customWidth="1"/>
    <col min="14" max="14" width="10.140625" style="113" customWidth="1"/>
    <col min="15" max="16" width="7.140625" style="113" customWidth="1"/>
    <col min="17" max="17" width="7.85546875" style="113" customWidth="1"/>
    <col min="18" max="18" width="8.7109375" style="113" customWidth="1"/>
    <col min="19" max="19" width="7.5703125" style="113" customWidth="1"/>
    <col min="20" max="20" width="8.85546875" style="113" customWidth="1"/>
    <col min="21" max="21" width="6.85546875" style="113" customWidth="1"/>
    <col min="22" max="22" width="7" style="113" customWidth="1"/>
    <col min="23" max="23" width="7.5703125" style="113" customWidth="1"/>
    <col min="24" max="24" width="6.85546875" style="113" customWidth="1"/>
    <col min="25" max="25" width="7.140625" style="113" customWidth="1"/>
    <col min="26" max="26" width="7.5703125" style="113" customWidth="1"/>
    <col min="27" max="27" width="9.85546875" style="113" customWidth="1"/>
    <col min="28" max="28" width="10.42578125" style="113" customWidth="1"/>
    <col min="29" max="29" width="10.28515625" style="113" customWidth="1"/>
    <col min="30" max="31" width="7.85546875" style="113" customWidth="1"/>
    <col min="32" max="32" width="11.140625" style="113" customWidth="1"/>
    <col min="33" max="16384" width="9.140625" style="113"/>
  </cols>
  <sheetData>
    <row r="1" spans="1:31" s="114" customFormat="1" ht="27" customHeight="1">
      <c r="B1" s="117" t="s">
        <v>53</v>
      </c>
      <c r="C1" s="115" t="s">
        <v>127</v>
      </c>
      <c r="L1" s="115" t="str">
        <f>C1</f>
        <v>6. State-wise Enrolment at various levels</v>
      </c>
      <c r="U1" s="115" t="str">
        <f>C1</f>
        <v>6. State-wise Enrolment at various levels</v>
      </c>
    </row>
    <row r="2" spans="1:31" s="105" customFormat="1" ht="24.75" customHeight="1">
      <c r="A2" s="320" t="s">
        <v>116</v>
      </c>
      <c r="B2" s="322" t="s">
        <v>2</v>
      </c>
      <c r="C2" s="316" t="s">
        <v>121</v>
      </c>
      <c r="D2" s="317"/>
      <c r="E2" s="318"/>
      <c r="F2" s="316" t="s">
        <v>122</v>
      </c>
      <c r="G2" s="317"/>
      <c r="H2" s="318"/>
      <c r="I2" s="316" t="s">
        <v>117</v>
      </c>
      <c r="J2" s="317"/>
      <c r="K2" s="318"/>
      <c r="L2" s="316" t="s">
        <v>118</v>
      </c>
      <c r="M2" s="317"/>
      <c r="N2" s="318"/>
      <c r="O2" s="316" t="s">
        <v>123</v>
      </c>
      <c r="P2" s="317"/>
      <c r="Q2" s="318"/>
      <c r="R2" s="316" t="s">
        <v>124</v>
      </c>
      <c r="S2" s="317"/>
      <c r="T2" s="318"/>
      <c r="U2" s="316" t="s">
        <v>125</v>
      </c>
      <c r="V2" s="317"/>
      <c r="W2" s="318"/>
      <c r="X2" s="316" t="s">
        <v>126</v>
      </c>
      <c r="Y2" s="317"/>
      <c r="Z2" s="318"/>
      <c r="AA2" s="316" t="s">
        <v>67</v>
      </c>
      <c r="AB2" s="317"/>
      <c r="AC2" s="318"/>
    </row>
    <row r="3" spans="1:31" s="107" customFormat="1" ht="24.75" customHeight="1">
      <c r="A3" s="321"/>
      <c r="B3" s="322"/>
      <c r="C3" s="106" t="s">
        <v>119</v>
      </c>
      <c r="D3" s="106" t="s">
        <v>120</v>
      </c>
      <c r="E3" s="106" t="s">
        <v>12</v>
      </c>
      <c r="F3" s="106" t="s">
        <v>119</v>
      </c>
      <c r="G3" s="106" t="s">
        <v>120</v>
      </c>
      <c r="H3" s="106" t="s">
        <v>12</v>
      </c>
      <c r="I3" s="106" t="s">
        <v>119</v>
      </c>
      <c r="J3" s="106" t="s">
        <v>120</v>
      </c>
      <c r="K3" s="106" t="s">
        <v>12</v>
      </c>
      <c r="L3" s="106" t="s">
        <v>119</v>
      </c>
      <c r="M3" s="106" t="s">
        <v>120</v>
      </c>
      <c r="N3" s="106" t="s">
        <v>12</v>
      </c>
      <c r="O3" s="106" t="s">
        <v>119</v>
      </c>
      <c r="P3" s="106" t="s">
        <v>120</v>
      </c>
      <c r="Q3" s="106" t="s">
        <v>12</v>
      </c>
      <c r="R3" s="106" t="s">
        <v>119</v>
      </c>
      <c r="S3" s="106" t="s">
        <v>120</v>
      </c>
      <c r="T3" s="106" t="s">
        <v>12</v>
      </c>
      <c r="U3" s="106" t="s">
        <v>119</v>
      </c>
      <c r="V3" s="106" t="s">
        <v>120</v>
      </c>
      <c r="W3" s="106" t="s">
        <v>12</v>
      </c>
      <c r="X3" s="106" t="s">
        <v>119</v>
      </c>
      <c r="Y3" s="106" t="s">
        <v>120</v>
      </c>
      <c r="Z3" s="106" t="s">
        <v>12</v>
      </c>
      <c r="AA3" s="106" t="s">
        <v>119</v>
      </c>
      <c r="AB3" s="106" t="s">
        <v>120</v>
      </c>
      <c r="AC3" s="106" t="s">
        <v>12</v>
      </c>
    </row>
    <row r="4" spans="1:31" s="107" customFormat="1" ht="30.75" customHeight="1">
      <c r="A4" s="108">
        <v>1</v>
      </c>
      <c r="B4" s="109" t="s">
        <v>55</v>
      </c>
      <c r="C4" s="116">
        <v>15</v>
      </c>
      <c r="D4" s="116">
        <v>1</v>
      </c>
      <c r="E4" s="110">
        <v>16</v>
      </c>
      <c r="F4" s="116">
        <v>0</v>
      </c>
      <c r="G4" s="116">
        <v>0</v>
      </c>
      <c r="H4" s="110">
        <v>0</v>
      </c>
      <c r="I4" s="116">
        <v>397</v>
      </c>
      <c r="J4" s="116">
        <v>413</v>
      </c>
      <c r="K4" s="110">
        <v>810</v>
      </c>
      <c r="L4" s="116">
        <v>2209</v>
      </c>
      <c r="M4" s="116">
        <v>2650</v>
      </c>
      <c r="N4" s="110">
        <v>4859</v>
      </c>
      <c r="O4" s="116">
        <v>55</v>
      </c>
      <c r="P4" s="116">
        <v>26</v>
      </c>
      <c r="Q4" s="110">
        <v>81</v>
      </c>
      <c r="R4" s="116">
        <v>52</v>
      </c>
      <c r="S4" s="116">
        <v>90</v>
      </c>
      <c r="T4" s="110">
        <v>142</v>
      </c>
      <c r="U4" s="116">
        <v>0</v>
      </c>
      <c r="V4" s="116">
        <v>0</v>
      </c>
      <c r="W4" s="110">
        <v>0</v>
      </c>
      <c r="X4" s="116">
        <v>0</v>
      </c>
      <c r="Y4" s="116">
        <v>0</v>
      </c>
      <c r="Z4" s="110">
        <v>0</v>
      </c>
      <c r="AA4" s="110">
        <v>2728</v>
      </c>
      <c r="AB4" s="110">
        <v>3180</v>
      </c>
      <c r="AC4" s="110">
        <v>5908</v>
      </c>
      <c r="AD4" s="188">
        <f>AA4/AC4%</f>
        <v>46.174678402166556</v>
      </c>
      <c r="AE4" s="188">
        <f>100-AD4</f>
        <v>53.825321597833444</v>
      </c>
    </row>
    <row r="5" spans="1:31" s="107" customFormat="1" ht="21.75" customHeight="1">
      <c r="A5" s="108">
        <v>2</v>
      </c>
      <c r="B5" s="111" t="s">
        <v>15</v>
      </c>
      <c r="C5" s="116">
        <v>5435</v>
      </c>
      <c r="D5" s="116">
        <v>2777</v>
      </c>
      <c r="E5" s="110">
        <v>8212</v>
      </c>
      <c r="F5" s="116">
        <v>1463</v>
      </c>
      <c r="G5" s="116">
        <v>815</v>
      </c>
      <c r="H5" s="110">
        <v>2278</v>
      </c>
      <c r="I5" s="116">
        <v>269000</v>
      </c>
      <c r="J5" s="116">
        <v>189704</v>
      </c>
      <c r="K5" s="110">
        <v>458704</v>
      </c>
      <c r="L5" s="116">
        <v>1288425</v>
      </c>
      <c r="M5" s="116">
        <v>926149</v>
      </c>
      <c r="N5" s="110">
        <v>2214574</v>
      </c>
      <c r="O5" s="116">
        <v>3074</v>
      </c>
      <c r="P5" s="116">
        <v>1397</v>
      </c>
      <c r="Q5" s="110">
        <v>4471</v>
      </c>
      <c r="R5" s="116">
        <v>60576</v>
      </c>
      <c r="S5" s="116">
        <v>48150</v>
      </c>
      <c r="T5" s="110">
        <v>108726</v>
      </c>
      <c r="U5" s="116">
        <v>1245</v>
      </c>
      <c r="V5" s="116">
        <v>1905</v>
      </c>
      <c r="W5" s="110">
        <v>3150</v>
      </c>
      <c r="X5" s="116">
        <v>3850</v>
      </c>
      <c r="Y5" s="116">
        <v>2402</v>
      </c>
      <c r="Z5" s="110">
        <v>6252</v>
      </c>
      <c r="AA5" s="110">
        <v>1633068</v>
      </c>
      <c r="AB5" s="110">
        <v>1173299</v>
      </c>
      <c r="AC5" s="110">
        <v>2806367</v>
      </c>
      <c r="AD5" s="188">
        <f t="shared" ref="AD5:AD39" si="0">AA5/AC5%</f>
        <v>58.19153375164403</v>
      </c>
      <c r="AE5" s="188">
        <f t="shared" ref="AE5:AE39" si="1">100-AD5</f>
        <v>41.80846624835597</v>
      </c>
    </row>
    <row r="6" spans="1:31" s="107" customFormat="1" ht="21.75" customHeight="1">
      <c r="A6" s="108">
        <v>3</v>
      </c>
      <c r="B6" s="111" t="s">
        <v>16</v>
      </c>
      <c r="C6" s="116">
        <v>773</v>
      </c>
      <c r="D6" s="116">
        <v>278</v>
      </c>
      <c r="E6" s="110">
        <v>1051</v>
      </c>
      <c r="F6" s="116">
        <v>22</v>
      </c>
      <c r="G6" s="116">
        <v>21</v>
      </c>
      <c r="H6" s="110">
        <v>43</v>
      </c>
      <c r="I6" s="116">
        <v>2740</v>
      </c>
      <c r="J6" s="116">
        <v>1906</v>
      </c>
      <c r="K6" s="110">
        <v>4646</v>
      </c>
      <c r="L6" s="116">
        <v>21231</v>
      </c>
      <c r="M6" s="116">
        <v>12170</v>
      </c>
      <c r="N6" s="110">
        <v>33401</v>
      </c>
      <c r="O6" s="116">
        <v>55</v>
      </c>
      <c r="P6" s="116">
        <v>32</v>
      </c>
      <c r="Q6" s="110">
        <v>87</v>
      </c>
      <c r="R6" s="116">
        <v>5859</v>
      </c>
      <c r="S6" s="116">
        <v>1830</v>
      </c>
      <c r="T6" s="110">
        <v>7689</v>
      </c>
      <c r="U6" s="116">
        <v>0</v>
      </c>
      <c r="V6" s="116">
        <v>0</v>
      </c>
      <c r="W6" s="110">
        <v>0</v>
      </c>
      <c r="X6" s="116">
        <v>0</v>
      </c>
      <c r="Y6" s="116">
        <v>0</v>
      </c>
      <c r="Z6" s="110">
        <v>0</v>
      </c>
      <c r="AA6" s="110">
        <v>30680</v>
      </c>
      <c r="AB6" s="110">
        <v>16237</v>
      </c>
      <c r="AC6" s="110">
        <v>46917</v>
      </c>
      <c r="AD6" s="188">
        <f t="shared" si="0"/>
        <v>65.392075367137707</v>
      </c>
      <c r="AE6" s="188">
        <f t="shared" si="1"/>
        <v>34.607924632862293</v>
      </c>
    </row>
    <row r="7" spans="1:31" s="107" customFormat="1" ht="21.75" customHeight="1">
      <c r="A7" s="108">
        <v>4</v>
      </c>
      <c r="B7" s="111" t="s">
        <v>17</v>
      </c>
      <c r="C7" s="116">
        <v>1092</v>
      </c>
      <c r="D7" s="116">
        <v>715</v>
      </c>
      <c r="E7" s="110">
        <v>1807</v>
      </c>
      <c r="F7" s="116">
        <v>39</v>
      </c>
      <c r="G7" s="116">
        <v>50</v>
      </c>
      <c r="H7" s="110">
        <v>89</v>
      </c>
      <c r="I7" s="116">
        <v>21156</v>
      </c>
      <c r="J7" s="116">
        <v>12176</v>
      </c>
      <c r="K7" s="110">
        <v>33332</v>
      </c>
      <c r="L7" s="116">
        <v>232042</v>
      </c>
      <c r="M7" s="116">
        <v>225872</v>
      </c>
      <c r="N7" s="110">
        <v>457914</v>
      </c>
      <c r="O7" s="116">
        <v>2211</v>
      </c>
      <c r="P7" s="116">
        <v>384</v>
      </c>
      <c r="Q7" s="110">
        <v>2595</v>
      </c>
      <c r="R7" s="116">
        <v>1888</v>
      </c>
      <c r="S7" s="116">
        <v>3162</v>
      </c>
      <c r="T7" s="110">
        <v>5050</v>
      </c>
      <c r="U7" s="116">
        <v>291</v>
      </c>
      <c r="V7" s="116">
        <v>187</v>
      </c>
      <c r="W7" s="110">
        <v>478</v>
      </c>
      <c r="X7" s="116">
        <v>972</v>
      </c>
      <c r="Y7" s="116">
        <v>1001</v>
      </c>
      <c r="Z7" s="110">
        <v>1973</v>
      </c>
      <c r="AA7" s="110">
        <v>259691</v>
      </c>
      <c r="AB7" s="110">
        <v>243547</v>
      </c>
      <c r="AC7" s="110">
        <v>503238</v>
      </c>
      <c r="AD7" s="188">
        <f t="shared" si="0"/>
        <v>51.604012415596593</v>
      </c>
      <c r="AE7" s="188">
        <f t="shared" si="1"/>
        <v>48.395987584403407</v>
      </c>
    </row>
    <row r="8" spans="1:31" s="107" customFormat="1" ht="21.75" customHeight="1">
      <c r="A8" s="108">
        <v>5</v>
      </c>
      <c r="B8" s="111" t="s">
        <v>18</v>
      </c>
      <c r="C8" s="116">
        <v>1218</v>
      </c>
      <c r="D8" s="116">
        <v>411</v>
      </c>
      <c r="E8" s="110">
        <v>1629</v>
      </c>
      <c r="F8" s="116">
        <v>0</v>
      </c>
      <c r="G8" s="116">
        <v>0</v>
      </c>
      <c r="H8" s="110">
        <v>0</v>
      </c>
      <c r="I8" s="116">
        <v>64270</v>
      </c>
      <c r="J8" s="116">
        <v>33256</v>
      </c>
      <c r="K8" s="110">
        <v>97526</v>
      </c>
      <c r="L8" s="116">
        <v>699123</v>
      </c>
      <c r="M8" s="116">
        <v>471039</v>
      </c>
      <c r="N8" s="110">
        <v>1170162</v>
      </c>
      <c r="O8" s="116">
        <v>1749</v>
      </c>
      <c r="P8" s="116">
        <v>614</v>
      </c>
      <c r="Q8" s="110">
        <v>2363</v>
      </c>
      <c r="R8" s="116">
        <v>21428</v>
      </c>
      <c r="S8" s="116">
        <v>16692</v>
      </c>
      <c r="T8" s="110">
        <v>38120</v>
      </c>
      <c r="U8" s="116">
        <v>755</v>
      </c>
      <c r="V8" s="116">
        <v>632</v>
      </c>
      <c r="W8" s="110">
        <v>1387</v>
      </c>
      <c r="X8" s="116">
        <v>567</v>
      </c>
      <c r="Y8" s="116">
        <v>231</v>
      </c>
      <c r="Z8" s="110">
        <v>798</v>
      </c>
      <c r="AA8" s="110">
        <v>789110</v>
      </c>
      <c r="AB8" s="110">
        <v>522875</v>
      </c>
      <c r="AC8" s="110">
        <v>1311985</v>
      </c>
      <c r="AD8" s="188">
        <f t="shared" si="0"/>
        <v>60.146266916161387</v>
      </c>
      <c r="AE8" s="188">
        <f t="shared" si="1"/>
        <v>39.853733083838613</v>
      </c>
    </row>
    <row r="9" spans="1:31" s="107" customFormat="1" ht="21.75" customHeight="1">
      <c r="A9" s="108">
        <v>6</v>
      </c>
      <c r="B9" s="111" t="s">
        <v>19</v>
      </c>
      <c r="C9" s="116">
        <v>274</v>
      </c>
      <c r="D9" s="116">
        <v>298</v>
      </c>
      <c r="E9" s="110">
        <v>572</v>
      </c>
      <c r="F9" s="116">
        <v>63</v>
      </c>
      <c r="G9" s="116">
        <v>109</v>
      </c>
      <c r="H9" s="110">
        <v>172</v>
      </c>
      <c r="I9" s="116">
        <v>12342</v>
      </c>
      <c r="J9" s="116">
        <v>7093</v>
      </c>
      <c r="K9" s="110">
        <v>19435</v>
      </c>
      <c r="L9" s="116">
        <v>20749</v>
      </c>
      <c r="M9" s="116">
        <v>15831</v>
      </c>
      <c r="N9" s="110">
        <v>36580</v>
      </c>
      <c r="O9" s="116">
        <v>1313</v>
      </c>
      <c r="P9" s="116">
        <v>390</v>
      </c>
      <c r="Q9" s="110">
        <v>1703</v>
      </c>
      <c r="R9" s="116">
        <v>1510</v>
      </c>
      <c r="S9" s="116">
        <v>709</v>
      </c>
      <c r="T9" s="110">
        <v>2219</v>
      </c>
      <c r="U9" s="116">
        <v>200</v>
      </c>
      <c r="V9" s="116">
        <v>109</v>
      </c>
      <c r="W9" s="110">
        <v>309</v>
      </c>
      <c r="X9" s="116">
        <v>49</v>
      </c>
      <c r="Y9" s="116">
        <v>262</v>
      </c>
      <c r="Z9" s="110">
        <v>311</v>
      </c>
      <c r="AA9" s="110">
        <v>36500</v>
      </c>
      <c r="AB9" s="110">
        <v>24801</v>
      </c>
      <c r="AC9" s="110">
        <v>61301</v>
      </c>
      <c r="AD9" s="188">
        <f t="shared" si="0"/>
        <v>59.542258690722825</v>
      </c>
      <c r="AE9" s="188">
        <f t="shared" si="1"/>
        <v>40.457741309277175</v>
      </c>
    </row>
    <row r="10" spans="1:31" s="107" customFormat="1" ht="21.75" customHeight="1">
      <c r="A10" s="108">
        <v>7</v>
      </c>
      <c r="B10" s="111" t="s">
        <v>56</v>
      </c>
      <c r="C10" s="116">
        <v>234</v>
      </c>
      <c r="D10" s="116">
        <v>270</v>
      </c>
      <c r="E10" s="110">
        <v>504</v>
      </c>
      <c r="F10" s="116">
        <v>203</v>
      </c>
      <c r="G10" s="116">
        <v>294</v>
      </c>
      <c r="H10" s="110">
        <v>497</v>
      </c>
      <c r="I10" s="116">
        <v>20159</v>
      </c>
      <c r="J10" s="116">
        <v>17000</v>
      </c>
      <c r="K10" s="110">
        <v>37159</v>
      </c>
      <c r="L10" s="116">
        <v>193786</v>
      </c>
      <c r="M10" s="116">
        <v>135248</v>
      </c>
      <c r="N10" s="110">
        <v>329034</v>
      </c>
      <c r="O10" s="116">
        <v>3806</v>
      </c>
      <c r="P10" s="116">
        <v>2198</v>
      </c>
      <c r="Q10" s="110">
        <v>6004</v>
      </c>
      <c r="R10" s="116">
        <v>18327</v>
      </c>
      <c r="S10" s="116">
        <v>6254</v>
      </c>
      <c r="T10" s="110">
        <v>24581</v>
      </c>
      <c r="U10" s="116">
        <v>122</v>
      </c>
      <c r="V10" s="116">
        <v>119</v>
      </c>
      <c r="W10" s="110">
        <v>241</v>
      </c>
      <c r="X10" s="116">
        <v>592</v>
      </c>
      <c r="Y10" s="116">
        <v>501</v>
      </c>
      <c r="Z10" s="110">
        <v>1093</v>
      </c>
      <c r="AA10" s="110">
        <v>237229</v>
      </c>
      <c r="AB10" s="110">
        <v>161884</v>
      </c>
      <c r="AC10" s="110">
        <v>399113</v>
      </c>
      <c r="AD10" s="188">
        <f t="shared" si="0"/>
        <v>59.439056106917086</v>
      </c>
      <c r="AE10" s="188">
        <f t="shared" si="1"/>
        <v>40.560943893082914</v>
      </c>
    </row>
    <row r="11" spans="1:31" s="107" customFormat="1" ht="21.75" customHeight="1">
      <c r="A11" s="108">
        <v>8</v>
      </c>
      <c r="B11" s="111" t="s">
        <v>21</v>
      </c>
      <c r="C11" s="116">
        <v>0</v>
      </c>
      <c r="D11" s="116">
        <v>0</v>
      </c>
      <c r="E11" s="110">
        <v>0</v>
      </c>
      <c r="F11" s="116">
        <v>0</v>
      </c>
      <c r="G11" s="116">
        <v>0</v>
      </c>
      <c r="H11" s="110">
        <v>0</v>
      </c>
      <c r="I11" s="116">
        <v>95</v>
      </c>
      <c r="J11" s="116">
        <v>24</v>
      </c>
      <c r="K11" s="110">
        <v>119</v>
      </c>
      <c r="L11" s="116">
        <v>409</v>
      </c>
      <c r="M11" s="116">
        <v>493</v>
      </c>
      <c r="N11" s="110">
        <v>902</v>
      </c>
      <c r="O11" s="116">
        <v>0</v>
      </c>
      <c r="P11" s="116">
        <v>0</v>
      </c>
      <c r="Q11" s="110">
        <v>0</v>
      </c>
      <c r="R11" s="116">
        <v>509</v>
      </c>
      <c r="S11" s="116">
        <v>157</v>
      </c>
      <c r="T11" s="110">
        <v>666</v>
      </c>
      <c r="U11" s="116">
        <v>0</v>
      </c>
      <c r="V11" s="116">
        <v>0</v>
      </c>
      <c r="W11" s="110">
        <v>0</v>
      </c>
      <c r="X11" s="116">
        <v>0</v>
      </c>
      <c r="Y11" s="116">
        <v>0</v>
      </c>
      <c r="Z11" s="110">
        <v>0</v>
      </c>
      <c r="AA11" s="110">
        <v>1013</v>
      </c>
      <c r="AB11" s="110">
        <v>674</v>
      </c>
      <c r="AC11" s="110">
        <v>1687</v>
      </c>
      <c r="AD11" s="188">
        <f t="shared" si="0"/>
        <v>60.04742145820984</v>
      </c>
      <c r="AE11" s="188">
        <f t="shared" si="1"/>
        <v>39.95257854179016</v>
      </c>
    </row>
    <row r="12" spans="1:31" s="107" customFormat="1" ht="21.75" customHeight="1">
      <c r="A12" s="108">
        <v>9</v>
      </c>
      <c r="B12" s="111" t="s">
        <v>22</v>
      </c>
      <c r="C12" s="116">
        <v>0</v>
      </c>
      <c r="D12" s="116">
        <v>0</v>
      </c>
      <c r="E12" s="110">
        <v>0</v>
      </c>
      <c r="F12" s="116">
        <v>0</v>
      </c>
      <c r="G12" s="116">
        <v>0</v>
      </c>
      <c r="H12" s="110">
        <v>0</v>
      </c>
      <c r="I12" s="116">
        <v>0</v>
      </c>
      <c r="J12" s="116">
        <v>0</v>
      </c>
      <c r="K12" s="110">
        <v>0</v>
      </c>
      <c r="L12" s="116">
        <v>356</v>
      </c>
      <c r="M12" s="116">
        <v>456</v>
      </c>
      <c r="N12" s="110">
        <v>812</v>
      </c>
      <c r="O12" s="116">
        <v>0</v>
      </c>
      <c r="P12" s="116">
        <v>0</v>
      </c>
      <c r="Q12" s="110">
        <v>0</v>
      </c>
      <c r="R12" s="116">
        <v>531</v>
      </c>
      <c r="S12" s="116">
        <v>135</v>
      </c>
      <c r="T12" s="110">
        <v>666</v>
      </c>
      <c r="U12" s="116">
        <v>0</v>
      </c>
      <c r="V12" s="116">
        <v>83</v>
      </c>
      <c r="W12" s="110">
        <v>83</v>
      </c>
      <c r="X12" s="116">
        <v>0</v>
      </c>
      <c r="Y12" s="116">
        <v>0</v>
      </c>
      <c r="Z12" s="110">
        <v>0</v>
      </c>
      <c r="AA12" s="110">
        <v>887</v>
      </c>
      <c r="AB12" s="110">
        <v>674</v>
      </c>
      <c r="AC12" s="110">
        <v>1561</v>
      </c>
      <c r="AD12" s="188">
        <f t="shared" si="0"/>
        <v>56.822549647661759</v>
      </c>
      <c r="AE12" s="188">
        <f t="shared" si="1"/>
        <v>43.177450352338241</v>
      </c>
    </row>
    <row r="13" spans="1:31" s="107" customFormat="1" ht="21.75" customHeight="1">
      <c r="A13" s="108">
        <v>10</v>
      </c>
      <c r="B13" s="111" t="s">
        <v>23</v>
      </c>
      <c r="C13" s="116">
        <v>3929</v>
      </c>
      <c r="D13" s="116">
        <v>3195</v>
      </c>
      <c r="E13" s="110">
        <v>7124</v>
      </c>
      <c r="F13" s="116">
        <v>2430</v>
      </c>
      <c r="G13" s="116">
        <v>1994</v>
      </c>
      <c r="H13" s="110">
        <v>4424</v>
      </c>
      <c r="I13" s="116">
        <v>75069</v>
      </c>
      <c r="J13" s="116">
        <v>54039</v>
      </c>
      <c r="K13" s="110">
        <v>129108</v>
      </c>
      <c r="L13" s="116">
        <v>283548</v>
      </c>
      <c r="M13" s="116">
        <v>238843</v>
      </c>
      <c r="N13" s="110">
        <v>522391</v>
      </c>
      <c r="O13" s="116">
        <v>5880</v>
      </c>
      <c r="P13" s="116">
        <v>3157</v>
      </c>
      <c r="Q13" s="110">
        <v>9037</v>
      </c>
      <c r="R13" s="116">
        <v>17786</v>
      </c>
      <c r="S13" s="116">
        <v>11286</v>
      </c>
      <c r="T13" s="110">
        <v>29072</v>
      </c>
      <c r="U13" s="116">
        <v>1857</v>
      </c>
      <c r="V13" s="116">
        <v>1117</v>
      </c>
      <c r="W13" s="110">
        <v>2974</v>
      </c>
      <c r="X13" s="116">
        <v>1425</v>
      </c>
      <c r="Y13" s="116">
        <v>426</v>
      </c>
      <c r="Z13" s="110">
        <v>1851</v>
      </c>
      <c r="AA13" s="110">
        <v>391924</v>
      </c>
      <c r="AB13" s="110">
        <v>314057</v>
      </c>
      <c r="AC13" s="110">
        <v>705981</v>
      </c>
      <c r="AD13" s="188">
        <f t="shared" si="0"/>
        <v>55.514808472182679</v>
      </c>
      <c r="AE13" s="188">
        <f t="shared" si="1"/>
        <v>44.485191527817321</v>
      </c>
    </row>
    <row r="14" spans="1:31" s="107" customFormat="1" ht="21.75" customHeight="1">
      <c r="A14" s="108">
        <v>11</v>
      </c>
      <c r="B14" s="111" t="s">
        <v>24</v>
      </c>
      <c r="C14" s="116">
        <v>8</v>
      </c>
      <c r="D14" s="116">
        <v>7</v>
      </c>
      <c r="E14" s="110">
        <v>15</v>
      </c>
      <c r="F14" s="116">
        <v>0</v>
      </c>
      <c r="G14" s="116">
        <v>0</v>
      </c>
      <c r="H14" s="110">
        <v>0</v>
      </c>
      <c r="I14" s="116">
        <v>12650</v>
      </c>
      <c r="J14" s="116">
        <v>9554</v>
      </c>
      <c r="K14" s="110">
        <v>22204</v>
      </c>
      <c r="L14" s="116">
        <v>15499</v>
      </c>
      <c r="M14" s="116">
        <v>20363</v>
      </c>
      <c r="N14" s="110">
        <v>35862</v>
      </c>
      <c r="O14" s="116">
        <v>371</v>
      </c>
      <c r="P14" s="116">
        <v>152</v>
      </c>
      <c r="Q14" s="110">
        <v>523</v>
      </c>
      <c r="R14" s="116">
        <v>2150</v>
      </c>
      <c r="S14" s="116">
        <v>886</v>
      </c>
      <c r="T14" s="110">
        <v>3036</v>
      </c>
      <c r="U14" s="116">
        <v>0</v>
      </c>
      <c r="V14" s="116">
        <v>11</v>
      </c>
      <c r="W14" s="110">
        <v>11</v>
      </c>
      <c r="X14" s="116">
        <v>0</v>
      </c>
      <c r="Y14" s="116">
        <v>0</v>
      </c>
      <c r="Z14" s="110">
        <v>0</v>
      </c>
      <c r="AA14" s="110">
        <v>30678</v>
      </c>
      <c r="AB14" s="110">
        <v>30973</v>
      </c>
      <c r="AC14" s="110">
        <v>61651</v>
      </c>
      <c r="AD14" s="188">
        <f t="shared" si="0"/>
        <v>49.760750028385594</v>
      </c>
      <c r="AE14" s="188">
        <f t="shared" si="1"/>
        <v>50.239249971614406</v>
      </c>
    </row>
    <row r="15" spans="1:31" s="107" customFormat="1" ht="21.75" customHeight="1">
      <c r="A15" s="108">
        <v>12</v>
      </c>
      <c r="B15" s="111" t="s">
        <v>25</v>
      </c>
      <c r="C15" s="116">
        <v>1798</v>
      </c>
      <c r="D15" s="116">
        <v>914</v>
      </c>
      <c r="E15" s="110">
        <v>2712</v>
      </c>
      <c r="F15" s="116">
        <v>567</v>
      </c>
      <c r="G15" s="116">
        <v>411</v>
      </c>
      <c r="H15" s="110">
        <v>978</v>
      </c>
      <c r="I15" s="116">
        <v>87862</v>
      </c>
      <c r="J15" s="116">
        <v>61810</v>
      </c>
      <c r="K15" s="110">
        <v>149672</v>
      </c>
      <c r="L15" s="116">
        <v>622038</v>
      </c>
      <c r="M15" s="116">
        <v>490768</v>
      </c>
      <c r="N15" s="110">
        <v>1112806</v>
      </c>
      <c r="O15" s="116">
        <v>4088</v>
      </c>
      <c r="P15" s="116">
        <v>3024</v>
      </c>
      <c r="Q15" s="110">
        <v>7112</v>
      </c>
      <c r="R15" s="116">
        <v>114528</v>
      </c>
      <c r="S15" s="116">
        <v>27738</v>
      </c>
      <c r="T15" s="110">
        <v>142266</v>
      </c>
      <c r="U15" s="116">
        <v>12244</v>
      </c>
      <c r="V15" s="116">
        <v>18860</v>
      </c>
      <c r="W15" s="110">
        <v>31104</v>
      </c>
      <c r="X15" s="116">
        <v>3919</v>
      </c>
      <c r="Y15" s="116">
        <v>3157</v>
      </c>
      <c r="Z15" s="110">
        <v>7076</v>
      </c>
      <c r="AA15" s="110">
        <v>847044</v>
      </c>
      <c r="AB15" s="110">
        <v>606682</v>
      </c>
      <c r="AC15" s="110">
        <v>1453726</v>
      </c>
      <c r="AD15" s="188">
        <f t="shared" si="0"/>
        <v>58.267101228154409</v>
      </c>
      <c r="AE15" s="188">
        <f t="shared" si="1"/>
        <v>41.732898771845591</v>
      </c>
    </row>
    <row r="16" spans="1:31" s="107" customFormat="1" ht="21.75" customHeight="1">
      <c r="A16" s="108">
        <v>13</v>
      </c>
      <c r="B16" s="111" t="s">
        <v>26</v>
      </c>
      <c r="C16" s="116">
        <v>1132</v>
      </c>
      <c r="D16" s="116">
        <v>1106</v>
      </c>
      <c r="E16" s="110">
        <v>2238</v>
      </c>
      <c r="F16" s="116">
        <v>347</v>
      </c>
      <c r="G16" s="116">
        <v>715</v>
      </c>
      <c r="H16" s="110">
        <v>1062</v>
      </c>
      <c r="I16" s="116">
        <v>44635</v>
      </c>
      <c r="J16" s="116">
        <v>49767</v>
      </c>
      <c r="K16" s="110">
        <v>94402</v>
      </c>
      <c r="L16" s="116">
        <v>343731</v>
      </c>
      <c r="M16" s="116">
        <v>239957</v>
      </c>
      <c r="N16" s="110">
        <v>583688</v>
      </c>
      <c r="O16" s="116">
        <v>1040</v>
      </c>
      <c r="P16" s="116">
        <v>838</v>
      </c>
      <c r="Q16" s="110">
        <v>1878</v>
      </c>
      <c r="R16" s="116">
        <v>63378</v>
      </c>
      <c r="S16" s="116">
        <v>11328</v>
      </c>
      <c r="T16" s="110">
        <v>74706</v>
      </c>
      <c r="U16" s="116">
        <v>545</v>
      </c>
      <c r="V16" s="116">
        <v>383</v>
      </c>
      <c r="W16" s="110">
        <v>928</v>
      </c>
      <c r="X16" s="116">
        <v>3431</v>
      </c>
      <c r="Y16" s="116">
        <v>1189</v>
      </c>
      <c r="Z16" s="110">
        <v>4620</v>
      </c>
      <c r="AA16" s="110">
        <v>458239</v>
      </c>
      <c r="AB16" s="110">
        <v>305283</v>
      </c>
      <c r="AC16" s="110">
        <v>763522</v>
      </c>
      <c r="AD16" s="188">
        <f t="shared" si="0"/>
        <v>60.016476277042443</v>
      </c>
      <c r="AE16" s="188">
        <f t="shared" si="1"/>
        <v>39.983523722957557</v>
      </c>
    </row>
    <row r="17" spans="1:33" s="107" customFormat="1" ht="21.75" customHeight="1">
      <c r="A17" s="108">
        <v>14</v>
      </c>
      <c r="B17" s="111" t="s">
        <v>27</v>
      </c>
      <c r="C17" s="116">
        <v>445</v>
      </c>
      <c r="D17" s="116">
        <v>231</v>
      </c>
      <c r="E17" s="110">
        <v>676</v>
      </c>
      <c r="F17" s="116">
        <v>125</v>
      </c>
      <c r="G17" s="116">
        <v>217</v>
      </c>
      <c r="H17" s="110">
        <v>342</v>
      </c>
      <c r="I17" s="116">
        <v>9982</v>
      </c>
      <c r="J17" s="116">
        <v>11229</v>
      </c>
      <c r="K17" s="110">
        <v>21211</v>
      </c>
      <c r="L17" s="116">
        <v>83460</v>
      </c>
      <c r="M17" s="116">
        <v>81887</v>
      </c>
      <c r="N17" s="110">
        <v>165347</v>
      </c>
      <c r="O17" s="116">
        <v>852</v>
      </c>
      <c r="P17" s="116">
        <v>811</v>
      </c>
      <c r="Q17" s="110">
        <v>1663</v>
      </c>
      <c r="R17" s="116">
        <v>9583</v>
      </c>
      <c r="S17" s="116">
        <v>3395</v>
      </c>
      <c r="T17" s="110">
        <v>12978</v>
      </c>
      <c r="U17" s="116">
        <v>538</v>
      </c>
      <c r="V17" s="116">
        <v>636</v>
      </c>
      <c r="W17" s="110">
        <v>1174</v>
      </c>
      <c r="X17" s="116">
        <v>195</v>
      </c>
      <c r="Y17" s="116">
        <v>34</v>
      </c>
      <c r="Z17" s="110">
        <v>229</v>
      </c>
      <c r="AA17" s="110">
        <v>105180</v>
      </c>
      <c r="AB17" s="110">
        <v>98440</v>
      </c>
      <c r="AC17" s="110">
        <v>203620</v>
      </c>
      <c r="AD17" s="188">
        <f t="shared" si="0"/>
        <v>51.655043708869464</v>
      </c>
      <c r="AE17" s="188">
        <f t="shared" si="1"/>
        <v>48.344956291130536</v>
      </c>
    </row>
    <row r="18" spans="1:33" s="107" customFormat="1" ht="21.75" customHeight="1">
      <c r="A18" s="108">
        <v>15</v>
      </c>
      <c r="B18" s="111" t="s">
        <v>57</v>
      </c>
      <c r="C18" s="116">
        <v>311</v>
      </c>
      <c r="D18" s="116">
        <v>262</v>
      </c>
      <c r="E18" s="110">
        <v>573</v>
      </c>
      <c r="F18" s="116">
        <v>791</v>
      </c>
      <c r="G18" s="116">
        <v>618</v>
      </c>
      <c r="H18" s="110">
        <v>1409</v>
      </c>
      <c r="I18" s="116">
        <v>13028</v>
      </c>
      <c r="J18" s="116">
        <v>11881</v>
      </c>
      <c r="K18" s="110">
        <v>24909</v>
      </c>
      <c r="L18" s="116">
        <v>124864</v>
      </c>
      <c r="M18" s="116">
        <v>111958</v>
      </c>
      <c r="N18" s="110">
        <v>236822</v>
      </c>
      <c r="O18" s="116">
        <v>60</v>
      </c>
      <c r="P18" s="116">
        <v>18</v>
      </c>
      <c r="Q18" s="110">
        <v>78</v>
      </c>
      <c r="R18" s="116">
        <v>468</v>
      </c>
      <c r="S18" s="116">
        <v>91</v>
      </c>
      <c r="T18" s="110">
        <v>559</v>
      </c>
      <c r="U18" s="116">
        <v>0</v>
      </c>
      <c r="V18" s="116">
        <v>0</v>
      </c>
      <c r="W18" s="110">
        <v>0</v>
      </c>
      <c r="X18" s="116">
        <v>0</v>
      </c>
      <c r="Y18" s="116">
        <v>0</v>
      </c>
      <c r="Z18" s="110">
        <v>0</v>
      </c>
      <c r="AA18" s="110">
        <v>139522</v>
      </c>
      <c r="AB18" s="110">
        <v>124828</v>
      </c>
      <c r="AC18" s="110">
        <v>264350</v>
      </c>
      <c r="AD18" s="188">
        <f t="shared" si="0"/>
        <v>52.779269907319843</v>
      </c>
      <c r="AE18" s="188">
        <f t="shared" si="1"/>
        <v>47.220730092680157</v>
      </c>
    </row>
    <row r="19" spans="1:33" s="107" customFormat="1" ht="21.75" customHeight="1">
      <c r="A19" s="108">
        <v>16</v>
      </c>
      <c r="B19" s="111" t="s">
        <v>29</v>
      </c>
      <c r="C19" s="116">
        <v>89</v>
      </c>
      <c r="D19" s="116">
        <v>24</v>
      </c>
      <c r="E19" s="110">
        <v>113</v>
      </c>
      <c r="F19" s="116">
        <v>29</v>
      </c>
      <c r="G19" s="116">
        <v>0</v>
      </c>
      <c r="H19" s="110">
        <v>29</v>
      </c>
      <c r="I19" s="116">
        <v>17409</v>
      </c>
      <c r="J19" s="116">
        <v>14837</v>
      </c>
      <c r="K19" s="110">
        <v>32246</v>
      </c>
      <c r="L19" s="116">
        <v>165921</v>
      </c>
      <c r="M19" s="116">
        <v>129007</v>
      </c>
      <c r="N19" s="110">
        <v>294928</v>
      </c>
      <c r="O19" s="116">
        <v>47</v>
      </c>
      <c r="P19" s="116">
        <v>20</v>
      </c>
      <c r="Q19" s="110">
        <v>67</v>
      </c>
      <c r="R19" s="116">
        <v>162</v>
      </c>
      <c r="S19" s="116">
        <v>184</v>
      </c>
      <c r="T19" s="110">
        <v>346</v>
      </c>
      <c r="U19" s="116">
        <v>0</v>
      </c>
      <c r="V19" s="116">
        <v>0</v>
      </c>
      <c r="W19" s="110">
        <v>0</v>
      </c>
      <c r="X19" s="116">
        <v>630</v>
      </c>
      <c r="Y19" s="116">
        <v>137</v>
      </c>
      <c r="Z19" s="110">
        <v>767</v>
      </c>
      <c r="AA19" s="110">
        <v>184287</v>
      </c>
      <c r="AB19" s="110">
        <v>144209</v>
      </c>
      <c r="AC19" s="110">
        <v>328496</v>
      </c>
      <c r="AD19" s="188">
        <f t="shared" si="0"/>
        <v>56.100226486776094</v>
      </c>
      <c r="AE19" s="188">
        <f t="shared" si="1"/>
        <v>43.899773513223906</v>
      </c>
    </row>
    <row r="20" spans="1:33" s="107" customFormat="1" ht="21.75" customHeight="1">
      <c r="A20" s="108">
        <v>17</v>
      </c>
      <c r="B20" s="111" t="s">
        <v>30</v>
      </c>
      <c r="C20" s="116">
        <v>5317</v>
      </c>
      <c r="D20" s="116">
        <v>2621</v>
      </c>
      <c r="E20" s="110">
        <v>7938</v>
      </c>
      <c r="F20" s="116">
        <v>505</v>
      </c>
      <c r="G20" s="116">
        <v>491</v>
      </c>
      <c r="H20" s="110">
        <v>996</v>
      </c>
      <c r="I20" s="116">
        <v>116459</v>
      </c>
      <c r="J20" s="116">
        <v>93054</v>
      </c>
      <c r="K20" s="110">
        <v>209513</v>
      </c>
      <c r="L20" s="116">
        <v>692571</v>
      </c>
      <c r="M20" s="116">
        <v>618497</v>
      </c>
      <c r="N20" s="110">
        <v>1311068</v>
      </c>
      <c r="O20" s="116">
        <v>3871</v>
      </c>
      <c r="P20" s="116">
        <v>3137</v>
      </c>
      <c r="Q20" s="110">
        <v>7008</v>
      </c>
      <c r="R20" s="116">
        <v>142830</v>
      </c>
      <c r="S20" s="116">
        <v>104549</v>
      </c>
      <c r="T20" s="110">
        <v>247379</v>
      </c>
      <c r="U20" s="116">
        <v>1796</v>
      </c>
      <c r="V20" s="116">
        <v>3829</v>
      </c>
      <c r="W20" s="110">
        <v>5625</v>
      </c>
      <c r="X20" s="116">
        <v>1984</v>
      </c>
      <c r="Y20" s="116">
        <v>1532</v>
      </c>
      <c r="Z20" s="110">
        <v>3516</v>
      </c>
      <c r="AA20" s="110">
        <v>965333</v>
      </c>
      <c r="AB20" s="110">
        <v>827710</v>
      </c>
      <c r="AC20" s="110">
        <v>1793043</v>
      </c>
      <c r="AD20" s="188">
        <f t="shared" si="0"/>
        <v>53.837693797638984</v>
      </c>
      <c r="AE20" s="188">
        <f t="shared" si="1"/>
        <v>46.162306202361016</v>
      </c>
    </row>
    <row r="21" spans="1:33" s="107" customFormat="1" ht="21.75" customHeight="1">
      <c r="A21" s="108">
        <v>18</v>
      </c>
      <c r="B21" s="111" t="s">
        <v>31</v>
      </c>
      <c r="C21" s="116">
        <v>1418</v>
      </c>
      <c r="D21" s="116">
        <v>1451</v>
      </c>
      <c r="E21" s="110">
        <v>2869</v>
      </c>
      <c r="F21" s="116">
        <v>186</v>
      </c>
      <c r="G21" s="116">
        <v>413</v>
      </c>
      <c r="H21" s="110">
        <v>599</v>
      </c>
      <c r="I21" s="116">
        <v>38359</v>
      </c>
      <c r="J21" s="116">
        <v>57452</v>
      </c>
      <c r="K21" s="110">
        <v>95811</v>
      </c>
      <c r="L21" s="116">
        <v>241664</v>
      </c>
      <c r="M21" s="116">
        <v>308449</v>
      </c>
      <c r="N21" s="110">
        <v>550113</v>
      </c>
      <c r="O21" s="116">
        <v>318</v>
      </c>
      <c r="P21" s="116">
        <v>301</v>
      </c>
      <c r="Q21" s="110">
        <v>619</v>
      </c>
      <c r="R21" s="116">
        <v>23301</v>
      </c>
      <c r="S21" s="116">
        <v>33041</v>
      </c>
      <c r="T21" s="110">
        <v>56342</v>
      </c>
      <c r="U21" s="116">
        <v>650</v>
      </c>
      <c r="V21" s="116">
        <v>6253</v>
      </c>
      <c r="W21" s="110">
        <v>6903</v>
      </c>
      <c r="X21" s="116">
        <v>754</v>
      </c>
      <c r="Y21" s="116">
        <v>1040</v>
      </c>
      <c r="Z21" s="110">
        <v>1794</v>
      </c>
      <c r="AA21" s="110">
        <v>306650</v>
      </c>
      <c r="AB21" s="110">
        <v>408400</v>
      </c>
      <c r="AC21" s="110">
        <v>715050</v>
      </c>
      <c r="AD21" s="188">
        <f t="shared" si="0"/>
        <v>42.885112929165793</v>
      </c>
      <c r="AE21" s="188">
        <f t="shared" si="1"/>
        <v>57.114887070834207</v>
      </c>
    </row>
    <row r="22" spans="1:33" s="107" customFormat="1" ht="21.75" customHeight="1">
      <c r="A22" s="108">
        <v>19</v>
      </c>
      <c r="B22" s="111" t="s">
        <v>32</v>
      </c>
      <c r="C22" s="116">
        <v>0</v>
      </c>
      <c r="D22" s="116">
        <v>0</v>
      </c>
      <c r="E22" s="110">
        <v>0</v>
      </c>
      <c r="F22" s="116">
        <v>0</v>
      </c>
      <c r="G22" s="116">
        <v>0</v>
      </c>
      <c r="H22" s="110">
        <v>0</v>
      </c>
      <c r="I22" s="116">
        <v>0</v>
      </c>
      <c r="J22" s="116">
        <v>0</v>
      </c>
      <c r="K22" s="110">
        <v>0</v>
      </c>
      <c r="L22" s="116">
        <v>0</v>
      </c>
      <c r="M22" s="116">
        <v>0</v>
      </c>
      <c r="N22" s="110">
        <v>0</v>
      </c>
      <c r="O22" s="116">
        <v>0</v>
      </c>
      <c r="P22" s="116">
        <v>0</v>
      </c>
      <c r="Q22" s="110">
        <v>0</v>
      </c>
      <c r="R22" s="116">
        <v>0</v>
      </c>
      <c r="S22" s="116">
        <v>0</v>
      </c>
      <c r="T22" s="110">
        <v>0</v>
      </c>
      <c r="U22" s="116">
        <v>0</v>
      </c>
      <c r="V22" s="116">
        <v>0</v>
      </c>
      <c r="W22" s="110">
        <v>0</v>
      </c>
      <c r="X22" s="116">
        <v>0</v>
      </c>
      <c r="Y22" s="116">
        <v>0</v>
      </c>
      <c r="Z22" s="110">
        <v>0</v>
      </c>
      <c r="AA22" s="110">
        <v>0</v>
      </c>
      <c r="AB22" s="110">
        <v>0</v>
      </c>
      <c r="AC22" s="110">
        <v>0</v>
      </c>
      <c r="AD22" s="188"/>
      <c r="AE22" s="188"/>
    </row>
    <row r="23" spans="1:33" s="107" customFormat="1" ht="21.75" customHeight="1">
      <c r="A23" s="108">
        <v>20</v>
      </c>
      <c r="B23" s="111" t="s">
        <v>33</v>
      </c>
      <c r="C23" s="116">
        <v>1183</v>
      </c>
      <c r="D23" s="116">
        <v>1956</v>
      </c>
      <c r="E23" s="110">
        <v>3139</v>
      </c>
      <c r="F23" s="116">
        <v>491</v>
      </c>
      <c r="G23" s="116">
        <v>396</v>
      </c>
      <c r="H23" s="110">
        <v>887</v>
      </c>
      <c r="I23" s="116">
        <v>84497</v>
      </c>
      <c r="J23" s="116">
        <v>68527</v>
      </c>
      <c r="K23" s="110">
        <v>153024</v>
      </c>
      <c r="L23" s="116">
        <v>540701</v>
      </c>
      <c r="M23" s="116">
        <v>383240</v>
      </c>
      <c r="N23" s="110">
        <v>923941</v>
      </c>
      <c r="O23" s="116">
        <v>26043</v>
      </c>
      <c r="P23" s="116">
        <v>16840</v>
      </c>
      <c r="Q23" s="110">
        <v>42883</v>
      </c>
      <c r="R23" s="116">
        <v>30257</v>
      </c>
      <c r="S23" s="116">
        <v>12295</v>
      </c>
      <c r="T23" s="110">
        <v>42552</v>
      </c>
      <c r="U23" s="116">
        <v>455</v>
      </c>
      <c r="V23" s="116">
        <v>663</v>
      </c>
      <c r="W23" s="110">
        <v>1118</v>
      </c>
      <c r="X23" s="116">
        <v>156</v>
      </c>
      <c r="Y23" s="116">
        <v>82</v>
      </c>
      <c r="Z23" s="110">
        <v>238</v>
      </c>
      <c r="AA23" s="110">
        <v>683783</v>
      </c>
      <c r="AB23" s="110">
        <v>483999</v>
      </c>
      <c r="AC23" s="110">
        <v>1167782</v>
      </c>
      <c r="AD23" s="188">
        <f t="shared" si="0"/>
        <v>58.553993810488606</v>
      </c>
      <c r="AE23" s="188">
        <f t="shared" si="1"/>
        <v>41.446006189511394</v>
      </c>
      <c r="AF23" s="107">
        <f>AB24+AB5+AB20+AB36+AB34+AB32</f>
        <v>7064408</v>
      </c>
      <c r="AG23" s="188">
        <f>AF23/AB39%</f>
        <v>58.707690978036581</v>
      </c>
    </row>
    <row r="24" spans="1:33" s="107" customFormat="1" ht="21.75" customHeight="1">
      <c r="A24" s="108">
        <v>21</v>
      </c>
      <c r="B24" s="111" t="s">
        <v>34</v>
      </c>
      <c r="C24" s="116">
        <v>3790</v>
      </c>
      <c r="D24" s="116">
        <v>1595</v>
      </c>
      <c r="E24" s="110">
        <v>5385</v>
      </c>
      <c r="F24" s="116">
        <v>1194</v>
      </c>
      <c r="G24" s="116">
        <v>750</v>
      </c>
      <c r="H24" s="110">
        <v>1944</v>
      </c>
      <c r="I24" s="116">
        <v>233783</v>
      </c>
      <c r="J24" s="116">
        <v>173789</v>
      </c>
      <c r="K24" s="110">
        <v>407572</v>
      </c>
      <c r="L24" s="116">
        <v>1625557</v>
      </c>
      <c r="M24" s="116">
        <v>1168563</v>
      </c>
      <c r="N24" s="110">
        <v>2794120</v>
      </c>
      <c r="O24" s="116">
        <v>6585</v>
      </c>
      <c r="P24" s="116">
        <v>3830</v>
      </c>
      <c r="Q24" s="110">
        <v>10415</v>
      </c>
      <c r="R24" s="116">
        <v>214666</v>
      </c>
      <c r="S24" s="116">
        <v>130508</v>
      </c>
      <c r="T24" s="110">
        <v>345174</v>
      </c>
      <c r="U24" s="116">
        <v>4230</v>
      </c>
      <c r="V24" s="116">
        <v>4152</v>
      </c>
      <c r="W24" s="110">
        <v>8382</v>
      </c>
      <c r="X24" s="116">
        <v>3149</v>
      </c>
      <c r="Y24" s="116">
        <v>1833</v>
      </c>
      <c r="Z24" s="110">
        <v>4982</v>
      </c>
      <c r="AA24" s="110">
        <v>2092954</v>
      </c>
      <c r="AB24" s="110">
        <v>1485020</v>
      </c>
      <c r="AC24" s="110">
        <v>3577974</v>
      </c>
      <c r="AD24" s="188">
        <f t="shared" si="0"/>
        <v>58.495506116031031</v>
      </c>
      <c r="AE24" s="188">
        <f t="shared" si="1"/>
        <v>41.504493883968969</v>
      </c>
      <c r="AF24" s="107">
        <f>AC24+AC5+AC20+AC36+AC34+AC32</f>
        <v>16021460</v>
      </c>
      <c r="AG24" s="188">
        <f>AF24/AC39%</f>
        <v>58.26038630388954</v>
      </c>
    </row>
    <row r="25" spans="1:33" s="107" customFormat="1" ht="21.75" customHeight="1">
      <c r="A25" s="108">
        <v>22</v>
      </c>
      <c r="B25" s="111" t="s">
        <v>35</v>
      </c>
      <c r="C25" s="116">
        <v>445</v>
      </c>
      <c r="D25" s="116">
        <v>417</v>
      </c>
      <c r="E25" s="110">
        <v>862</v>
      </c>
      <c r="F25" s="116">
        <v>2</v>
      </c>
      <c r="G25" s="116">
        <v>5</v>
      </c>
      <c r="H25" s="110">
        <v>7</v>
      </c>
      <c r="I25" s="116">
        <v>3313</v>
      </c>
      <c r="J25" s="116">
        <v>2290</v>
      </c>
      <c r="K25" s="110">
        <v>5603</v>
      </c>
      <c r="L25" s="116">
        <v>62690</v>
      </c>
      <c r="M25" s="116">
        <v>53923</v>
      </c>
      <c r="N25" s="110">
        <v>116613</v>
      </c>
      <c r="O25" s="116">
        <v>103</v>
      </c>
      <c r="P25" s="116">
        <v>50</v>
      </c>
      <c r="Q25" s="110">
        <v>153</v>
      </c>
      <c r="R25" s="116">
        <v>140</v>
      </c>
      <c r="S25" s="116">
        <v>78</v>
      </c>
      <c r="T25" s="110">
        <v>218</v>
      </c>
      <c r="U25" s="116">
        <v>4</v>
      </c>
      <c r="V25" s="116">
        <v>6</v>
      </c>
      <c r="W25" s="110">
        <v>10</v>
      </c>
      <c r="X25" s="116">
        <v>11</v>
      </c>
      <c r="Y25" s="116">
        <v>20</v>
      </c>
      <c r="Z25" s="110">
        <v>31</v>
      </c>
      <c r="AA25" s="110">
        <v>66708</v>
      </c>
      <c r="AB25" s="110">
        <v>56789</v>
      </c>
      <c r="AC25" s="110">
        <v>123497</v>
      </c>
      <c r="AD25" s="188">
        <f t="shared" si="0"/>
        <v>54.015887025595759</v>
      </c>
      <c r="AE25" s="188">
        <f t="shared" si="1"/>
        <v>45.984112974404241</v>
      </c>
    </row>
    <row r="26" spans="1:33" s="107" customFormat="1" ht="21.75" customHeight="1">
      <c r="A26" s="108">
        <v>23</v>
      </c>
      <c r="B26" s="111" t="s">
        <v>36</v>
      </c>
      <c r="C26" s="116">
        <v>354</v>
      </c>
      <c r="D26" s="116">
        <v>412</v>
      </c>
      <c r="E26" s="110">
        <v>766</v>
      </c>
      <c r="F26" s="116">
        <v>23</v>
      </c>
      <c r="G26" s="116">
        <v>33</v>
      </c>
      <c r="H26" s="110">
        <v>56</v>
      </c>
      <c r="I26" s="116">
        <v>1989</v>
      </c>
      <c r="J26" s="116">
        <v>2649</v>
      </c>
      <c r="K26" s="110">
        <v>4638</v>
      </c>
      <c r="L26" s="116">
        <v>25332</v>
      </c>
      <c r="M26" s="116">
        <v>31535</v>
      </c>
      <c r="N26" s="110">
        <v>56867</v>
      </c>
      <c r="O26" s="116">
        <v>98</v>
      </c>
      <c r="P26" s="116">
        <v>87</v>
      </c>
      <c r="Q26" s="110">
        <v>185</v>
      </c>
      <c r="R26" s="116">
        <v>589</v>
      </c>
      <c r="S26" s="116">
        <v>1125</v>
      </c>
      <c r="T26" s="110">
        <v>1714</v>
      </c>
      <c r="U26" s="116">
        <v>287</v>
      </c>
      <c r="V26" s="116">
        <v>481</v>
      </c>
      <c r="W26" s="110">
        <v>768</v>
      </c>
      <c r="X26" s="116">
        <v>115</v>
      </c>
      <c r="Y26" s="116">
        <v>173</v>
      </c>
      <c r="Z26" s="110">
        <v>288</v>
      </c>
      <c r="AA26" s="110">
        <v>28787</v>
      </c>
      <c r="AB26" s="110">
        <v>36495</v>
      </c>
      <c r="AC26" s="110">
        <v>65282</v>
      </c>
      <c r="AD26" s="188">
        <f t="shared" si="0"/>
        <v>44.096381851046225</v>
      </c>
      <c r="AE26" s="188">
        <f t="shared" si="1"/>
        <v>55.903618148953775</v>
      </c>
    </row>
    <row r="27" spans="1:33" s="107" customFormat="1" ht="21.75" customHeight="1">
      <c r="A27" s="108">
        <v>24</v>
      </c>
      <c r="B27" s="111" t="s">
        <v>37</v>
      </c>
      <c r="C27" s="116">
        <v>34</v>
      </c>
      <c r="D27" s="116">
        <v>29</v>
      </c>
      <c r="E27" s="110">
        <v>63</v>
      </c>
      <c r="F27" s="116">
        <v>10</v>
      </c>
      <c r="G27" s="116">
        <v>25</v>
      </c>
      <c r="H27" s="110">
        <v>35</v>
      </c>
      <c r="I27" s="116">
        <v>1814</v>
      </c>
      <c r="J27" s="116">
        <v>1527</v>
      </c>
      <c r="K27" s="110">
        <v>3341</v>
      </c>
      <c r="L27" s="116">
        <v>12971</v>
      </c>
      <c r="M27" s="116">
        <v>11656</v>
      </c>
      <c r="N27" s="110">
        <v>24627</v>
      </c>
      <c r="O27" s="116">
        <v>54</v>
      </c>
      <c r="P27" s="116">
        <v>21</v>
      </c>
      <c r="Q27" s="110">
        <v>75</v>
      </c>
      <c r="R27" s="116">
        <v>593</v>
      </c>
      <c r="S27" s="116">
        <v>1112</v>
      </c>
      <c r="T27" s="110">
        <v>1705</v>
      </c>
      <c r="U27" s="116">
        <v>0</v>
      </c>
      <c r="V27" s="116">
        <v>0</v>
      </c>
      <c r="W27" s="110">
        <v>0</v>
      </c>
      <c r="X27" s="116">
        <v>0</v>
      </c>
      <c r="Y27" s="116">
        <v>0</v>
      </c>
      <c r="Z27" s="110">
        <v>0</v>
      </c>
      <c r="AA27" s="110">
        <v>15476</v>
      </c>
      <c r="AB27" s="110">
        <v>14370</v>
      </c>
      <c r="AC27" s="110">
        <v>29846</v>
      </c>
      <c r="AD27" s="188">
        <f t="shared" si="0"/>
        <v>51.852844602291768</v>
      </c>
      <c r="AE27" s="188">
        <f t="shared" si="1"/>
        <v>48.147155397708232</v>
      </c>
    </row>
    <row r="28" spans="1:33" s="107" customFormat="1" ht="21.75" customHeight="1">
      <c r="A28" s="108">
        <v>25</v>
      </c>
      <c r="B28" s="111" t="s">
        <v>38</v>
      </c>
      <c r="C28" s="116">
        <v>76</v>
      </c>
      <c r="D28" s="116">
        <v>81</v>
      </c>
      <c r="E28" s="110">
        <v>157</v>
      </c>
      <c r="F28" s="116">
        <v>0</v>
      </c>
      <c r="G28" s="116">
        <v>12</v>
      </c>
      <c r="H28" s="110">
        <v>12</v>
      </c>
      <c r="I28" s="116">
        <v>9317</v>
      </c>
      <c r="J28" s="116">
        <v>1158</v>
      </c>
      <c r="K28" s="110">
        <v>10475</v>
      </c>
      <c r="L28" s="116">
        <v>24356</v>
      </c>
      <c r="M28" s="116">
        <v>19645</v>
      </c>
      <c r="N28" s="110">
        <v>44001</v>
      </c>
      <c r="O28" s="116">
        <v>271</v>
      </c>
      <c r="P28" s="116">
        <v>8</v>
      </c>
      <c r="Q28" s="110">
        <v>279</v>
      </c>
      <c r="R28" s="116">
        <v>1119</v>
      </c>
      <c r="S28" s="116">
        <v>303</v>
      </c>
      <c r="T28" s="110">
        <v>1422</v>
      </c>
      <c r="U28" s="116">
        <v>0</v>
      </c>
      <c r="V28" s="116">
        <v>0</v>
      </c>
      <c r="W28" s="110">
        <v>0</v>
      </c>
      <c r="X28" s="116">
        <v>43</v>
      </c>
      <c r="Y28" s="116">
        <v>0</v>
      </c>
      <c r="Z28" s="110">
        <v>43</v>
      </c>
      <c r="AA28" s="110">
        <v>35182</v>
      </c>
      <c r="AB28" s="110">
        <v>21207</v>
      </c>
      <c r="AC28" s="110">
        <v>56389</v>
      </c>
      <c r="AD28" s="188">
        <f t="shared" si="0"/>
        <v>62.391601198815373</v>
      </c>
      <c r="AE28" s="188">
        <f t="shared" si="1"/>
        <v>37.608398801184627</v>
      </c>
    </row>
    <row r="29" spans="1:33" s="107" customFormat="1" ht="21.75" customHeight="1">
      <c r="A29" s="108">
        <v>26</v>
      </c>
      <c r="B29" s="111" t="s">
        <v>39</v>
      </c>
      <c r="C29" s="116">
        <v>367</v>
      </c>
      <c r="D29" s="116">
        <v>162</v>
      </c>
      <c r="E29" s="110">
        <v>529</v>
      </c>
      <c r="F29" s="116">
        <v>760</v>
      </c>
      <c r="G29" s="116">
        <v>662</v>
      </c>
      <c r="H29" s="110">
        <v>1422</v>
      </c>
      <c r="I29" s="116">
        <v>31120</v>
      </c>
      <c r="J29" s="116">
        <v>19246</v>
      </c>
      <c r="K29" s="110">
        <v>50366</v>
      </c>
      <c r="L29" s="116">
        <v>343844</v>
      </c>
      <c r="M29" s="116">
        <v>299836</v>
      </c>
      <c r="N29" s="110">
        <v>643680</v>
      </c>
      <c r="O29" s="116">
        <v>841</v>
      </c>
      <c r="P29" s="116">
        <v>250</v>
      </c>
      <c r="Q29" s="110">
        <v>1091</v>
      </c>
      <c r="R29" s="116">
        <v>59851</v>
      </c>
      <c r="S29" s="116">
        <v>11652</v>
      </c>
      <c r="T29" s="110">
        <v>71503</v>
      </c>
      <c r="U29" s="116">
        <v>6727</v>
      </c>
      <c r="V29" s="116">
        <v>4626</v>
      </c>
      <c r="W29" s="110">
        <v>11353</v>
      </c>
      <c r="X29" s="116">
        <v>312</v>
      </c>
      <c r="Y29" s="116">
        <v>161</v>
      </c>
      <c r="Z29" s="110">
        <v>473</v>
      </c>
      <c r="AA29" s="110">
        <v>443822</v>
      </c>
      <c r="AB29" s="110">
        <v>336595</v>
      </c>
      <c r="AC29" s="110">
        <v>780417</v>
      </c>
      <c r="AD29" s="188">
        <f t="shared" si="0"/>
        <v>56.869852911968856</v>
      </c>
      <c r="AE29" s="188">
        <f t="shared" si="1"/>
        <v>43.130147088031144</v>
      </c>
    </row>
    <row r="30" spans="1:33" s="107" customFormat="1" ht="21.75" customHeight="1">
      <c r="A30" s="108">
        <v>27</v>
      </c>
      <c r="B30" s="111" t="s">
        <v>40</v>
      </c>
      <c r="C30" s="116">
        <v>2147</v>
      </c>
      <c r="D30" s="116">
        <v>1287</v>
      </c>
      <c r="E30" s="110">
        <v>3434</v>
      </c>
      <c r="F30" s="116">
        <v>21</v>
      </c>
      <c r="G30" s="116">
        <v>25</v>
      </c>
      <c r="H30" s="110">
        <v>46</v>
      </c>
      <c r="I30" s="116">
        <v>1751</v>
      </c>
      <c r="J30" s="116">
        <v>1485</v>
      </c>
      <c r="K30" s="110">
        <v>3236</v>
      </c>
      <c r="L30" s="116">
        <v>16868</v>
      </c>
      <c r="M30" s="116">
        <v>18912</v>
      </c>
      <c r="N30" s="110">
        <v>35780</v>
      </c>
      <c r="O30" s="116">
        <v>15</v>
      </c>
      <c r="P30" s="116">
        <v>4</v>
      </c>
      <c r="Q30" s="110">
        <v>19</v>
      </c>
      <c r="R30" s="116">
        <v>3386</v>
      </c>
      <c r="S30" s="116">
        <v>1501</v>
      </c>
      <c r="T30" s="110">
        <v>4887</v>
      </c>
      <c r="U30" s="116">
        <v>0</v>
      </c>
      <c r="V30" s="116">
        <v>180</v>
      </c>
      <c r="W30" s="110">
        <v>180</v>
      </c>
      <c r="X30" s="116">
        <v>0</v>
      </c>
      <c r="Y30" s="116">
        <v>0</v>
      </c>
      <c r="Z30" s="110">
        <v>0</v>
      </c>
      <c r="AA30" s="110">
        <v>24188</v>
      </c>
      <c r="AB30" s="110">
        <v>23394</v>
      </c>
      <c r="AC30" s="110">
        <v>47582</v>
      </c>
      <c r="AD30" s="188">
        <f t="shared" si="0"/>
        <v>50.834349123618175</v>
      </c>
      <c r="AE30" s="188">
        <f t="shared" si="1"/>
        <v>49.165650876381825</v>
      </c>
    </row>
    <row r="31" spans="1:33" s="107" customFormat="1" ht="21.75" customHeight="1">
      <c r="A31" s="108">
        <v>28</v>
      </c>
      <c r="B31" s="111" t="s">
        <v>41</v>
      </c>
      <c r="C31" s="116">
        <v>892</v>
      </c>
      <c r="D31" s="116">
        <v>1020</v>
      </c>
      <c r="E31" s="110">
        <v>1912</v>
      </c>
      <c r="F31" s="116">
        <v>140</v>
      </c>
      <c r="G31" s="116">
        <v>292</v>
      </c>
      <c r="H31" s="110">
        <v>432</v>
      </c>
      <c r="I31" s="116">
        <v>44054</v>
      </c>
      <c r="J31" s="116">
        <v>34626</v>
      </c>
      <c r="K31" s="110">
        <v>78680</v>
      </c>
      <c r="L31" s="116">
        <v>286928</v>
      </c>
      <c r="M31" s="116">
        <v>167240</v>
      </c>
      <c r="N31" s="110">
        <v>454168</v>
      </c>
      <c r="O31" s="116">
        <v>4066</v>
      </c>
      <c r="P31" s="116">
        <v>967</v>
      </c>
      <c r="Q31" s="110">
        <v>5033</v>
      </c>
      <c r="R31" s="116">
        <v>74542</v>
      </c>
      <c r="S31" s="116">
        <v>13871</v>
      </c>
      <c r="T31" s="110">
        <v>88413</v>
      </c>
      <c r="U31" s="116">
        <v>1037</v>
      </c>
      <c r="V31" s="116">
        <v>644</v>
      </c>
      <c r="W31" s="110">
        <v>1681</v>
      </c>
      <c r="X31" s="116">
        <v>502</v>
      </c>
      <c r="Y31" s="116">
        <v>257</v>
      </c>
      <c r="Z31" s="110">
        <v>759</v>
      </c>
      <c r="AA31" s="110">
        <v>412161</v>
      </c>
      <c r="AB31" s="110">
        <v>218917</v>
      </c>
      <c r="AC31" s="110">
        <v>631078</v>
      </c>
      <c r="AD31" s="188">
        <f t="shared" si="0"/>
        <v>65.310627212484036</v>
      </c>
      <c r="AE31" s="188">
        <f t="shared" si="1"/>
        <v>34.689372787515964</v>
      </c>
    </row>
    <row r="32" spans="1:33" s="107" customFormat="1" ht="21.75" customHeight="1">
      <c r="A32" s="108">
        <v>29</v>
      </c>
      <c r="B32" s="111" t="s">
        <v>42</v>
      </c>
      <c r="C32" s="116">
        <v>2193</v>
      </c>
      <c r="D32" s="116">
        <v>1433</v>
      </c>
      <c r="E32" s="110">
        <v>3626</v>
      </c>
      <c r="F32" s="116">
        <v>130</v>
      </c>
      <c r="G32" s="116">
        <v>176</v>
      </c>
      <c r="H32" s="110">
        <v>306</v>
      </c>
      <c r="I32" s="116">
        <v>73513</v>
      </c>
      <c r="J32" s="116">
        <v>61561</v>
      </c>
      <c r="K32" s="110">
        <v>135074</v>
      </c>
      <c r="L32" s="116">
        <v>804731</v>
      </c>
      <c r="M32" s="116">
        <v>513469</v>
      </c>
      <c r="N32" s="110">
        <v>1318200</v>
      </c>
      <c r="O32" s="116">
        <v>2772</v>
      </c>
      <c r="P32" s="116">
        <v>1294</v>
      </c>
      <c r="Q32" s="110">
        <v>4066</v>
      </c>
      <c r="R32" s="116">
        <v>30725</v>
      </c>
      <c r="S32" s="116">
        <v>7270</v>
      </c>
      <c r="T32" s="110">
        <v>37995</v>
      </c>
      <c r="U32" s="116">
        <v>4434</v>
      </c>
      <c r="V32" s="116">
        <v>4926</v>
      </c>
      <c r="W32" s="110">
        <v>9360</v>
      </c>
      <c r="X32" s="116">
        <v>449</v>
      </c>
      <c r="Y32" s="116">
        <v>688</v>
      </c>
      <c r="Z32" s="110">
        <v>1137</v>
      </c>
      <c r="AA32" s="110">
        <v>918947</v>
      </c>
      <c r="AB32" s="110">
        <v>590817</v>
      </c>
      <c r="AC32" s="110">
        <v>1509764</v>
      </c>
      <c r="AD32" s="188">
        <f t="shared" si="0"/>
        <v>60.866930195712712</v>
      </c>
      <c r="AE32" s="188">
        <f t="shared" si="1"/>
        <v>39.133069804287288</v>
      </c>
    </row>
    <row r="33" spans="1:31" s="107" customFormat="1" ht="21.75" customHeight="1">
      <c r="A33" s="108">
        <v>30</v>
      </c>
      <c r="B33" s="111" t="s">
        <v>43</v>
      </c>
      <c r="C33" s="116">
        <v>0</v>
      </c>
      <c r="D33" s="116">
        <v>0</v>
      </c>
      <c r="E33" s="110">
        <v>0</v>
      </c>
      <c r="F33" s="116">
        <v>0</v>
      </c>
      <c r="G33" s="116">
        <v>0</v>
      </c>
      <c r="H33" s="110">
        <v>0</v>
      </c>
      <c r="I33" s="116">
        <v>3849</v>
      </c>
      <c r="J33" s="116">
        <v>1092</v>
      </c>
      <c r="K33" s="110">
        <v>4941</v>
      </c>
      <c r="L33" s="116">
        <v>6169</v>
      </c>
      <c r="M33" s="116">
        <v>6784</v>
      </c>
      <c r="N33" s="110">
        <v>12953</v>
      </c>
      <c r="O33" s="116">
        <v>12</v>
      </c>
      <c r="P33" s="116">
        <v>5</v>
      </c>
      <c r="Q33" s="110">
        <v>17</v>
      </c>
      <c r="R33" s="116">
        <v>724</v>
      </c>
      <c r="S33" s="116">
        <v>180</v>
      </c>
      <c r="T33" s="110">
        <v>904</v>
      </c>
      <c r="U33" s="116">
        <v>0</v>
      </c>
      <c r="V33" s="116">
        <v>0</v>
      </c>
      <c r="W33" s="110">
        <v>0</v>
      </c>
      <c r="X33" s="116">
        <v>80</v>
      </c>
      <c r="Y33" s="116">
        <v>110</v>
      </c>
      <c r="Z33" s="110">
        <v>190</v>
      </c>
      <c r="AA33" s="110">
        <v>10834</v>
      </c>
      <c r="AB33" s="110">
        <v>8171</v>
      </c>
      <c r="AC33" s="110">
        <v>19005</v>
      </c>
      <c r="AD33" s="188">
        <f t="shared" si="0"/>
        <v>57.006051039200209</v>
      </c>
      <c r="AE33" s="188">
        <f t="shared" si="1"/>
        <v>42.993948960799791</v>
      </c>
    </row>
    <row r="34" spans="1:31" s="107" customFormat="1" ht="21.75" customHeight="1">
      <c r="A34" s="108">
        <v>31</v>
      </c>
      <c r="B34" s="111" t="s">
        <v>44</v>
      </c>
      <c r="C34" s="116">
        <v>4925</v>
      </c>
      <c r="D34" s="116">
        <v>3070</v>
      </c>
      <c r="E34" s="110">
        <v>7995</v>
      </c>
      <c r="F34" s="116">
        <v>1847</v>
      </c>
      <c r="G34" s="116">
        <v>2765</v>
      </c>
      <c r="H34" s="110">
        <v>4612</v>
      </c>
      <c r="I34" s="116">
        <v>201662</v>
      </c>
      <c r="J34" s="116">
        <v>187009</v>
      </c>
      <c r="K34" s="110">
        <v>388671</v>
      </c>
      <c r="L34" s="116">
        <v>810432</v>
      </c>
      <c r="M34" s="116">
        <v>764762</v>
      </c>
      <c r="N34" s="110">
        <v>1575194</v>
      </c>
      <c r="O34" s="116">
        <v>10079</v>
      </c>
      <c r="P34" s="116">
        <v>4842</v>
      </c>
      <c r="Q34" s="110">
        <v>14921</v>
      </c>
      <c r="R34" s="116">
        <v>328172</v>
      </c>
      <c r="S34" s="116">
        <v>64916</v>
      </c>
      <c r="T34" s="110">
        <v>393088</v>
      </c>
      <c r="U34" s="116">
        <v>4741</v>
      </c>
      <c r="V34" s="116">
        <v>7332</v>
      </c>
      <c r="W34" s="110">
        <v>12073</v>
      </c>
      <c r="X34" s="116">
        <v>7982</v>
      </c>
      <c r="Y34" s="116">
        <v>3984</v>
      </c>
      <c r="Z34" s="110">
        <v>11966</v>
      </c>
      <c r="AA34" s="110">
        <v>1369840</v>
      </c>
      <c r="AB34" s="110">
        <v>1038680</v>
      </c>
      <c r="AC34" s="110">
        <v>2408520</v>
      </c>
      <c r="AD34" s="188">
        <f t="shared" si="0"/>
        <v>56.874761264178829</v>
      </c>
      <c r="AE34" s="188">
        <f t="shared" si="1"/>
        <v>43.125238735821171</v>
      </c>
    </row>
    <row r="35" spans="1:31" s="107" customFormat="1" ht="21.75" customHeight="1">
      <c r="A35" s="108">
        <v>32</v>
      </c>
      <c r="B35" s="111" t="s">
        <v>45</v>
      </c>
      <c r="C35" s="116">
        <v>81</v>
      </c>
      <c r="D35" s="116">
        <v>30</v>
      </c>
      <c r="E35" s="110">
        <v>111</v>
      </c>
      <c r="F35" s="116">
        <v>0</v>
      </c>
      <c r="G35" s="116">
        <v>0</v>
      </c>
      <c r="H35" s="110">
        <v>0</v>
      </c>
      <c r="I35" s="116">
        <v>8386</v>
      </c>
      <c r="J35" s="116">
        <v>5775</v>
      </c>
      <c r="K35" s="110">
        <v>14161</v>
      </c>
      <c r="L35" s="116">
        <v>27930</v>
      </c>
      <c r="M35" s="116">
        <v>17983</v>
      </c>
      <c r="N35" s="110">
        <v>45913</v>
      </c>
      <c r="O35" s="116">
        <v>146</v>
      </c>
      <c r="P35" s="116">
        <v>85</v>
      </c>
      <c r="Q35" s="110">
        <v>231</v>
      </c>
      <c r="R35" s="116">
        <v>1911</v>
      </c>
      <c r="S35" s="116">
        <v>1523</v>
      </c>
      <c r="T35" s="110">
        <v>3434</v>
      </c>
      <c r="U35" s="116">
        <v>243</v>
      </c>
      <c r="V35" s="116">
        <v>79</v>
      </c>
      <c r="W35" s="110">
        <v>322</v>
      </c>
      <c r="X35" s="116">
        <v>0</v>
      </c>
      <c r="Y35" s="116">
        <v>0</v>
      </c>
      <c r="Z35" s="110">
        <v>0</v>
      </c>
      <c r="AA35" s="110">
        <v>38697</v>
      </c>
      <c r="AB35" s="110">
        <v>25475</v>
      </c>
      <c r="AC35" s="110">
        <v>64172</v>
      </c>
      <c r="AD35" s="188">
        <f t="shared" si="0"/>
        <v>60.302000872654737</v>
      </c>
      <c r="AE35" s="188">
        <f t="shared" si="1"/>
        <v>39.697999127345263</v>
      </c>
    </row>
    <row r="36" spans="1:31" s="107" customFormat="1" ht="21.75" customHeight="1">
      <c r="A36" s="108">
        <v>33</v>
      </c>
      <c r="B36" s="111" t="s">
        <v>47</v>
      </c>
      <c r="C36" s="116">
        <v>4207</v>
      </c>
      <c r="D36" s="116">
        <v>2105</v>
      </c>
      <c r="E36" s="110">
        <v>6312</v>
      </c>
      <c r="F36" s="116">
        <v>645</v>
      </c>
      <c r="G36" s="116">
        <v>576</v>
      </c>
      <c r="H36" s="110">
        <v>1221</v>
      </c>
      <c r="I36" s="116">
        <v>169768</v>
      </c>
      <c r="J36" s="116">
        <v>153618</v>
      </c>
      <c r="K36" s="110">
        <v>323386</v>
      </c>
      <c r="L36" s="116">
        <v>1748821</v>
      </c>
      <c r="M36" s="116">
        <v>1763988</v>
      </c>
      <c r="N36" s="110">
        <v>3512809</v>
      </c>
      <c r="O36" s="116">
        <v>7239</v>
      </c>
      <c r="P36" s="116">
        <v>2846</v>
      </c>
      <c r="Q36" s="110">
        <v>10085</v>
      </c>
      <c r="R36" s="116">
        <v>22552</v>
      </c>
      <c r="S36" s="116">
        <v>6927</v>
      </c>
      <c r="T36" s="110">
        <v>29479</v>
      </c>
      <c r="U36" s="116">
        <v>20442</v>
      </c>
      <c r="V36" s="116">
        <v>17573</v>
      </c>
      <c r="W36" s="110">
        <v>38015</v>
      </c>
      <c r="X36" s="116">
        <v>3236</v>
      </c>
      <c r="Y36" s="116">
        <v>1249</v>
      </c>
      <c r="Z36" s="110">
        <v>4485</v>
      </c>
      <c r="AA36" s="110">
        <v>1976910</v>
      </c>
      <c r="AB36" s="110">
        <v>1948882</v>
      </c>
      <c r="AC36" s="110">
        <v>3925792</v>
      </c>
      <c r="AD36" s="188">
        <f t="shared" si="0"/>
        <v>50.356972554837341</v>
      </c>
      <c r="AE36" s="188">
        <f t="shared" si="1"/>
        <v>49.643027445162659</v>
      </c>
    </row>
    <row r="37" spans="1:31" s="107" customFormat="1" ht="21.75" customHeight="1">
      <c r="A37" s="108">
        <v>34</v>
      </c>
      <c r="B37" s="111" t="s">
        <v>58</v>
      </c>
      <c r="C37" s="116">
        <v>1821</v>
      </c>
      <c r="D37" s="116">
        <v>832</v>
      </c>
      <c r="E37" s="110">
        <v>2653</v>
      </c>
      <c r="F37" s="116">
        <v>3</v>
      </c>
      <c r="G37" s="116">
        <v>11</v>
      </c>
      <c r="H37" s="110">
        <v>14</v>
      </c>
      <c r="I37" s="116">
        <v>26891</v>
      </c>
      <c r="J37" s="116">
        <v>27785</v>
      </c>
      <c r="K37" s="110">
        <v>54676</v>
      </c>
      <c r="L37" s="116">
        <v>125669</v>
      </c>
      <c r="M37" s="116">
        <v>137719</v>
      </c>
      <c r="N37" s="110">
        <v>263388</v>
      </c>
      <c r="O37" s="116">
        <v>979</v>
      </c>
      <c r="P37" s="116">
        <v>877</v>
      </c>
      <c r="Q37" s="110">
        <v>1856</v>
      </c>
      <c r="R37" s="116">
        <v>9902</v>
      </c>
      <c r="S37" s="116">
        <v>5317</v>
      </c>
      <c r="T37" s="110">
        <v>15219</v>
      </c>
      <c r="U37" s="116">
        <v>1694</v>
      </c>
      <c r="V37" s="116">
        <v>1652</v>
      </c>
      <c r="W37" s="110">
        <v>3346</v>
      </c>
      <c r="X37" s="116">
        <v>20</v>
      </c>
      <c r="Y37" s="116">
        <v>24</v>
      </c>
      <c r="Z37" s="110">
        <v>44</v>
      </c>
      <c r="AA37" s="110">
        <v>166979</v>
      </c>
      <c r="AB37" s="110">
        <v>174217</v>
      </c>
      <c r="AC37" s="110">
        <v>341196</v>
      </c>
      <c r="AD37" s="188">
        <f t="shared" si="0"/>
        <v>48.9393193355139</v>
      </c>
      <c r="AE37" s="188">
        <f t="shared" si="1"/>
        <v>51.0606806644861</v>
      </c>
    </row>
    <row r="38" spans="1:31" s="107" customFormat="1" ht="21.75" customHeight="1">
      <c r="A38" s="108">
        <v>35</v>
      </c>
      <c r="B38" s="111" t="s">
        <v>48</v>
      </c>
      <c r="C38" s="116">
        <v>2004</v>
      </c>
      <c r="D38" s="116">
        <v>847</v>
      </c>
      <c r="E38" s="110">
        <v>2851</v>
      </c>
      <c r="F38" s="116">
        <v>651</v>
      </c>
      <c r="G38" s="116">
        <v>749</v>
      </c>
      <c r="H38" s="110">
        <v>1400</v>
      </c>
      <c r="I38" s="116">
        <v>112673</v>
      </c>
      <c r="J38" s="116">
        <v>88345</v>
      </c>
      <c r="K38" s="110">
        <v>201018</v>
      </c>
      <c r="L38" s="116">
        <v>622886</v>
      </c>
      <c r="M38" s="116">
        <v>465857</v>
      </c>
      <c r="N38" s="110">
        <v>1088743</v>
      </c>
      <c r="O38" s="116">
        <v>2319</v>
      </c>
      <c r="P38" s="116">
        <v>1023</v>
      </c>
      <c r="Q38" s="110">
        <v>3342</v>
      </c>
      <c r="R38" s="116">
        <v>16673</v>
      </c>
      <c r="S38" s="116">
        <v>4430</v>
      </c>
      <c r="T38" s="110">
        <v>21103</v>
      </c>
      <c r="U38" s="116">
        <v>2694</v>
      </c>
      <c r="V38" s="116">
        <v>637</v>
      </c>
      <c r="W38" s="110">
        <v>3331</v>
      </c>
      <c r="X38" s="116">
        <v>1628</v>
      </c>
      <c r="Y38" s="116">
        <v>521</v>
      </c>
      <c r="Z38" s="110">
        <v>2149</v>
      </c>
      <c r="AA38" s="110">
        <v>761528</v>
      </c>
      <c r="AB38" s="110">
        <v>562409</v>
      </c>
      <c r="AC38" s="110">
        <v>1323937</v>
      </c>
      <c r="AD38" s="188">
        <f t="shared" si="0"/>
        <v>57.519957520637305</v>
      </c>
      <c r="AE38" s="188">
        <f t="shared" si="1"/>
        <v>42.480042479362695</v>
      </c>
    </row>
    <row r="39" spans="1:31" s="112" customFormat="1" ht="21.75" customHeight="1">
      <c r="A39" s="319" t="s">
        <v>49</v>
      </c>
      <c r="B39" s="319"/>
      <c r="C39" s="111">
        <v>48007</v>
      </c>
      <c r="D39" s="111">
        <v>29837</v>
      </c>
      <c r="E39" s="111">
        <v>77844</v>
      </c>
      <c r="F39" s="111">
        <v>12687</v>
      </c>
      <c r="G39" s="111">
        <v>12625</v>
      </c>
      <c r="H39" s="111">
        <v>25312</v>
      </c>
      <c r="I39" s="111">
        <v>1813992</v>
      </c>
      <c r="J39" s="111">
        <v>1455677</v>
      </c>
      <c r="K39" s="111">
        <v>3269669</v>
      </c>
      <c r="L39" s="111">
        <v>12117511</v>
      </c>
      <c r="M39" s="111">
        <v>9854749</v>
      </c>
      <c r="N39" s="111">
        <v>21972260</v>
      </c>
      <c r="O39" s="111">
        <v>90412</v>
      </c>
      <c r="P39" s="111">
        <v>49528</v>
      </c>
      <c r="Q39" s="111">
        <v>139940</v>
      </c>
      <c r="R39" s="111">
        <v>1280668</v>
      </c>
      <c r="S39" s="111">
        <v>532685</v>
      </c>
      <c r="T39" s="111">
        <v>1813353</v>
      </c>
      <c r="U39" s="111">
        <v>67231</v>
      </c>
      <c r="V39" s="111">
        <v>77075</v>
      </c>
      <c r="W39" s="111">
        <v>144306</v>
      </c>
      <c r="X39" s="111">
        <v>36051</v>
      </c>
      <c r="Y39" s="111">
        <v>21014</v>
      </c>
      <c r="Z39" s="111">
        <v>57065</v>
      </c>
      <c r="AA39" s="111">
        <v>15466559</v>
      </c>
      <c r="AB39" s="111">
        <v>12033190</v>
      </c>
      <c r="AC39" s="111">
        <v>27499749</v>
      </c>
      <c r="AD39" s="188">
        <f t="shared" si="0"/>
        <v>56.242546068329574</v>
      </c>
      <c r="AE39" s="188">
        <f t="shared" si="1"/>
        <v>43.757453931670426</v>
      </c>
    </row>
    <row r="40" spans="1:31">
      <c r="C40" s="118">
        <f>C39/E39%</f>
        <v>61.670777452340573</v>
      </c>
      <c r="D40" s="118">
        <f>D39/E39%</f>
        <v>38.32922254765942</v>
      </c>
      <c r="E40" s="118">
        <f t="shared" ref="E40" si="2">E39/$AC$39%</f>
        <v>0.2830716745814662</v>
      </c>
      <c r="F40" s="118">
        <f>F39/H39%</f>
        <v>50.12247155499368</v>
      </c>
      <c r="G40" s="118">
        <f>G39/H39%</f>
        <v>49.87752844500632</v>
      </c>
      <c r="H40" s="118">
        <f t="shared" ref="H40" si="3">H39/$AC$39%</f>
        <v>9.2044476478676224E-2</v>
      </c>
      <c r="I40" s="118">
        <f>I39/K39%</f>
        <v>55.479377270298613</v>
      </c>
      <c r="J40" s="118">
        <f>J39/K39%</f>
        <v>44.520622729701387</v>
      </c>
      <c r="K40" s="118">
        <f t="shared" ref="K40" si="4">K39/$AC$39%</f>
        <v>11.889813976120292</v>
      </c>
      <c r="L40" s="118">
        <f>L39/N39%</f>
        <v>55.149133498329256</v>
      </c>
      <c r="M40" s="118">
        <f>M39/N39%</f>
        <v>44.850866501670744</v>
      </c>
      <c r="N40" s="118">
        <f>N39/$AC$39%</f>
        <v>79.899856540508793</v>
      </c>
      <c r="O40" s="118">
        <f>O39/Q39%</f>
        <v>64.607689009575523</v>
      </c>
      <c r="P40" s="118">
        <f>P39/Q39%</f>
        <v>35.392310990424463</v>
      </c>
      <c r="Q40" s="118">
        <f t="shared" ref="Q40" si="5">Q39/$AC$39%</f>
        <v>0.50887737193528571</v>
      </c>
      <c r="R40" s="118">
        <f>R39/T39%</f>
        <v>70.624307567252487</v>
      </c>
      <c r="S40" s="118">
        <f>S39/T39%</f>
        <v>29.375692432747513</v>
      </c>
      <c r="T40" s="118">
        <f t="shared" ref="T40" si="6">T39/$AC$39%</f>
        <v>6.5940710949761758</v>
      </c>
      <c r="U40" s="118">
        <f>U39/W39%</f>
        <v>46.589192410571982</v>
      </c>
      <c r="V40" s="118">
        <f>V39/W39%</f>
        <v>53.410807589428025</v>
      </c>
      <c r="W40" s="118">
        <f t="shared" ref="W40" si="7">W39/$AC$39%</f>
        <v>0.52475388048087279</v>
      </c>
      <c r="X40" s="118">
        <f>X39/Z39%</f>
        <v>63.175326382195742</v>
      </c>
      <c r="Y40" s="118">
        <f>Y39/Z39%</f>
        <v>36.824673617804258</v>
      </c>
      <c r="Z40" s="118">
        <f t="shared" ref="Z40" si="8">Z39/$AC$39%</f>
        <v>0.20751098491844416</v>
      </c>
      <c r="AA40" s="118">
        <f>AA39/AC39%</f>
        <v>56.242546068329574</v>
      </c>
      <c r="AB40" s="118">
        <f>AB39/AC39%</f>
        <v>43.757453931670433</v>
      </c>
      <c r="AC40" s="118">
        <f t="shared" ref="AC40" si="9">AC39/$AC$39%</f>
        <v>100</v>
      </c>
      <c r="AD40" s="188"/>
      <c r="AE40" s="188"/>
    </row>
  </sheetData>
  <mergeCells count="12">
    <mergeCell ref="I2:K2"/>
    <mergeCell ref="L2:N2"/>
    <mergeCell ref="A39:B39"/>
    <mergeCell ref="A2:A3"/>
    <mergeCell ref="B2:B3"/>
    <mergeCell ref="C2:E2"/>
    <mergeCell ref="F2:H2"/>
    <mergeCell ref="O2:Q2"/>
    <mergeCell ref="R2:T2"/>
    <mergeCell ref="U2:W2"/>
    <mergeCell ref="X2:Z2"/>
    <mergeCell ref="AA2:AC2"/>
  </mergeCells>
  <printOptions horizontalCentered="1"/>
  <pageMargins left="0.56000000000000005" right="0.15" top="0.52" bottom="0.38" header="0.2" footer="0.16"/>
  <pageSetup paperSize="9" scale="89" firstPageNumber="7" orientation="portrait" useFirstPageNumber="1" r:id="rId1"/>
  <headerFooter>
    <oddFooter>&amp;L&amp;"Arial,Italic"&amp;9AISHE 2010-11&amp;RT-&amp;P</oddFooter>
  </headerFooter>
  <colBreaks count="2" manualBreakCount="2">
    <brk id="11" max="38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E42"/>
  <sheetViews>
    <sheetView view="pageBreakPreview" zoomScaleSheetLayoutView="100" workbookViewId="0">
      <pane xSplit="2" ySplit="3" topLeftCell="C22" activePane="bottomRight" state="frozen"/>
      <selection activeCell="I28" sqref="I28"/>
      <selection pane="topRight" activeCell="I28" sqref="I28"/>
      <selection pane="bottomLeft" activeCell="I28" sqref="I28"/>
      <selection pane="bottomRight" activeCell="G19" sqref="G19"/>
    </sheetView>
  </sheetViews>
  <sheetFormatPr defaultRowHeight="15"/>
  <cols>
    <col min="1" max="1" width="5.140625" style="234" customWidth="1"/>
    <col min="2" max="2" width="23.42578125" style="234" customWidth="1"/>
    <col min="3" max="3" width="7.7109375" style="234" customWidth="1"/>
    <col min="4" max="5" width="8.140625" style="234" customWidth="1"/>
    <col min="6" max="6" width="7.28515625" style="234" customWidth="1"/>
    <col min="7" max="7" width="8.140625" style="234" customWidth="1"/>
    <col min="8" max="8" width="6.7109375" style="234" customWidth="1"/>
    <col min="9" max="11" width="9.28515625" style="234" customWidth="1"/>
    <col min="12" max="12" width="10" style="234" customWidth="1"/>
    <col min="13" max="13" width="9.85546875" style="234" customWidth="1"/>
    <col min="14" max="14" width="10.140625" style="234" customWidth="1"/>
    <col min="15" max="15" width="6.85546875" style="234" customWidth="1"/>
    <col min="16" max="16" width="7" style="234" customWidth="1"/>
    <col min="17" max="17" width="7.28515625" style="234" customWidth="1"/>
    <col min="18" max="18" width="8.140625" style="234" customWidth="1"/>
    <col min="19" max="19" width="7.5703125" style="234" customWidth="1"/>
    <col min="20" max="20" width="8" style="234" customWidth="1"/>
    <col min="21" max="21" width="6.85546875" style="234" customWidth="1"/>
    <col min="22" max="22" width="7" style="234" customWidth="1"/>
    <col min="23" max="23" width="7.5703125" style="234" customWidth="1"/>
    <col min="24" max="24" width="6.85546875" style="234" customWidth="1"/>
    <col min="25" max="25" width="7.140625" style="234" customWidth="1"/>
    <col min="26" max="26" width="7.5703125" style="234" customWidth="1"/>
    <col min="27" max="27" width="9.85546875" style="234" customWidth="1"/>
    <col min="28" max="28" width="10.42578125" style="234" customWidth="1"/>
    <col min="29" max="29" width="10.28515625" style="234" customWidth="1"/>
    <col min="30" max="30" width="13.7109375" style="241" customWidth="1"/>
    <col min="31" max="16384" width="9.140625" style="234"/>
  </cols>
  <sheetData>
    <row r="1" spans="1:31" s="114" customFormat="1" ht="27" customHeight="1">
      <c r="B1" s="117" t="s">
        <v>593</v>
      </c>
      <c r="C1" s="115" t="s">
        <v>592</v>
      </c>
      <c r="L1" s="115" t="str">
        <f>C1</f>
        <v>State-wise Enrolment through Regular Mode at various levels</v>
      </c>
      <c r="U1" s="115" t="str">
        <f>C1</f>
        <v>State-wise Enrolment through Regular Mode at various levels</v>
      </c>
      <c r="AD1" s="236"/>
    </row>
    <row r="2" spans="1:31" s="222" customFormat="1" ht="24.75" customHeight="1">
      <c r="A2" s="327" t="s">
        <v>116</v>
      </c>
      <c r="B2" s="329" t="s">
        <v>2</v>
      </c>
      <c r="C2" s="323" t="s">
        <v>121</v>
      </c>
      <c r="D2" s="324"/>
      <c r="E2" s="325"/>
      <c r="F2" s="323" t="s">
        <v>122</v>
      </c>
      <c r="G2" s="324"/>
      <c r="H2" s="325"/>
      <c r="I2" s="323" t="s">
        <v>117</v>
      </c>
      <c r="J2" s="324"/>
      <c r="K2" s="325"/>
      <c r="L2" s="323" t="s">
        <v>118</v>
      </c>
      <c r="M2" s="324"/>
      <c r="N2" s="325"/>
      <c r="O2" s="323" t="s">
        <v>123</v>
      </c>
      <c r="P2" s="324"/>
      <c r="Q2" s="325"/>
      <c r="R2" s="323" t="s">
        <v>124</v>
      </c>
      <c r="S2" s="324"/>
      <c r="T2" s="325"/>
      <c r="U2" s="323" t="s">
        <v>125</v>
      </c>
      <c r="V2" s="324"/>
      <c r="W2" s="325"/>
      <c r="X2" s="323" t="s">
        <v>126</v>
      </c>
      <c r="Y2" s="324"/>
      <c r="Z2" s="325"/>
      <c r="AA2" s="323" t="s">
        <v>67</v>
      </c>
      <c r="AB2" s="324"/>
      <c r="AC2" s="325"/>
      <c r="AD2" s="237"/>
    </row>
    <row r="3" spans="1:31" s="224" customFormat="1" ht="24.75" customHeight="1">
      <c r="A3" s="328"/>
      <c r="B3" s="329"/>
      <c r="C3" s="223" t="s">
        <v>119</v>
      </c>
      <c r="D3" s="223" t="s">
        <v>120</v>
      </c>
      <c r="E3" s="223" t="s">
        <v>12</v>
      </c>
      <c r="F3" s="223" t="s">
        <v>119</v>
      </c>
      <c r="G3" s="223" t="s">
        <v>120</v>
      </c>
      <c r="H3" s="223" t="s">
        <v>12</v>
      </c>
      <c r="I3" s="223" t="s">
        <v>119</v>
      </c>
      <c r="J3" s="223" t="s">
        <v>120</v>
      </c>
      <c r="K3" s="223" t="s">
        <v>12</v>
      </c>
      <c r="L3" s="223" t="s">
        <v>119</v>
      </c>
      <c r="M3" s="223" t="s">
        <v>120</v>
      </c>
      <c r="N3" s="223" t="s">
        <v>12</v>
      </c>
      <c r="O3" s="223" t="s">
        <v>119</v>
      </c>
      <c r="P3" s="223" t="s">
        <v>120</v>
      </c>
      <c r="Q3" s="223" t="s">
        <v>12</v>
      </c>
      <c r="R3" s="223" t="s">
        <v>119</v>
      </c>
      <c r="S3" s="223" t="s">
        <v>120</v>
      </c>
      <c r="T3" s="223" t="s">
        <v>12</v>
      </c>
      <c r="U3" s="223" t="s">
        <v>119</v>
      </c>
      <c r="V3" s="223" t="s">
        <v>120</v>
      </c>
      <c r="W3" s="223" t="s">
        <v>12</v>
      </c>
      <c r="X3" s="223" t="s">
        <v>119</v>
      </c>
      <c r="Y3" s="223" t="s">
        <v>120</v>
      </c>
      <c r="Z3" s="223" t="s">
        <v>12</v>
      </c>
      <c r="AA3" s="223" t="s">
        <v>119</v>
      </c>
      <c r="AB3" s="223" t="s">
        <v>120</v>
      </c>
      <c r="AC3" s="223" t="s">
        <v>12</v>
      </c>
      <c r="AD3" s="238"/>
    </row>
    <row r="4" spans="1:31" s="226" customFormat="1" ht="16.5" customHeight="1">
      <c r="A4" s="225">
        <v>1</v>
      </c>
      <c r="B4" s="225">
        <v>2</v>
      </c>
      <c r="C4" s="225">
        <v>3</v>
      </c>
      <c r="D4" s="225">
        <v>4</v>
      </c>
      <c r="E4" s="225">
        <v>5</v>
      </c>
      <c r="F4" s="225">
        <v>6</v>
      </c>
      <c r="G4" s="225">
        <v>7</v>
      </c>
      <c r="H4" s="225">
        <v>8</v>
      </c>
      <c r="I4" s="225">
        <v>9</v>
      </c>
      <c r="J4" s="225">
        <v>10</v>
      </c>
      <c r="K4" s="225">
        <v>11</v>
      </c>
      <c r="L4" s="225">
        <v>12</v>
      </c>
      <c r="M4" s="225">
        <v>13</v>
      </c>
      <c r="N4" s="225">
        <v>14</v>
      </c>
      <c r="O4" s="225">
        <v>15</v>
      </c>
      <c r="P4" s="225">
        <v>16</v>
      </c>
      <c r="Q4" s="225">
        <v>17</v>
      </c>
      <c r="R4" s="225">
        <v>18</v>
      </c>
      <c r="S4" s="225">
        <v>19</v>
      </c>
      <c r="T4" s="225">
        <v>20</v>
      </c>
      <c r="U4" s="225">
        <v>21</v>
      </c>
      <c r="V4" s="225">
        <v>22</v>
      </c>
      <c r="W4" s="225">
        <v>23</v>
      </c>
      <c r="X4" s="225">
        <v>24</v>
      </c>
      <c r="Y4" s="225">
        <v>25</v>
      </c>
      <c r="Z4" s="225">
        <v>26</v>
      </c>
      <c r="AA4" s="225">
        <v>27</v>
      </c>
      <c r="AB4" s="225">
        <v>28</v>
      </c>
      <c r="AC4" s="225">
        <v>29</v>
      </c>
      <c r="AD4" s="239"/>
    </row>
    <row r="5" spans="1:31" s="224" customFormat="1" ht="30.75" customHeight="1">
      <c r="A5" s="227">
        <v>1</v>
      </c>
      <c r="B5" s="228" t="s">
        <v>55</v>
      </c>
      <c r="C5" s="229">
        <f>[1]TotalEnr!C4-'[1]State-Distance'!B2</f>
        <v>15</v>
      </c>
      <c r="D5" s="229">
        <f>[1]TotalEnr!D4-'[1]State-Distance'!C2</f>
        <v>1</v>
      </c>
      <c r="E5" s="230">
        <f t="shared" ref="E5:E39" si="0">C5+D5</f>
        <v>16</v>
      </c>
      <c r="F5" s="229">
        <f>[1]TotalEnr!F4-'[1]State-Distance'!E2</f>
        <v>0</v>
      </c>
      <c r="G5" s="229">
        <f>[1]TotalEnr!G4-'[1]State-Distance'!F2</f>
        <v>0</v>
      </c>
      <c r="H5" s="230">
        <f t="shared" ref="H5:H39" si="1">F5+G5</f>
        <v>0</v>
      </c>
      <c r="I5" s="229">
        <f>[1]TotalEnr!I4-'[1]State-Distance'!H2</f>
        <v>40</v>
      </c>
      <c r="J5" s="229">
        <f>[1]TotalEnr!J4-'[1]State-Distance'!I2</f>
        <v>151</v>
      </c>
      <c r="K5" s="230">
        <f t="shared" ref="K5:K39" si="2">I5+J5</f>
        <v>191</v>
      </c>
      <c r="L5" s="229">
        <f>[1]TotalEnr!L4-'[1]State-Distance'!K2</f>
        <v>1156</v>
      </c>
      <c r="M5" s="229">
        <f>[1]TotalEnr!M4-'[1]State-Distance'!L2</f>
        <v>1584</v>
      </c>
      <c r="N5" s="230">
        <f t="shared" ref="N5:N39" si="3">L5+M5</f>
        <v>2740</v>
      </c>
      <c r="O5" s="229">
        <f>[1]TotalEnr!O4-'[1]State-Distance'!N2</f>
        <v>0</v>
      </c>
      <c r="P5" s="229">
        <f>[1]TotalEnr!P4-'[1]State-Distance'!O2</f>
        <v>0</v>
      </c>
      <c r="Q5" s="230">
        <f t="shared" ref="Q5:Q39" si="4">O5+P5</f>
        <v>0</v>
      </c>
      <c r="R5" s="229">
        <f>[1]TotalEnr!R4-'[1]State-Distance'!Q2</f>
        <v>42</v>
      </c>
      <c r="S5" s="229">
        <f>[1]TotalEnr!S4-'[1]State-Distance'!R2</f>
        <v>75</v>
      </c>
      <c r="T5" s="230">
        <f t="shared" ref="T5:T39" si="5">R5+S5</f>
        <v>117</v>
      </c>
      <c r="U5" s="229">
        <f>[1]TotalEnr!U4-'[1]State-Distance'!T2</f>
        <v>0</v>
      </c>
      <c r="V5" s="229">
        <f>[1]TotalEnr!V4-'[1]State-Distance'!U2</f>
        <v>0</v>
      </c>
      <c r="W5" s="230">
        <f t="shared" ref="W5:W39" si="6">U5+V5</f>
        <v>0</v>
      </c>
      <c r="X5" s="229">
        <f>[1]TotalEnr!X4-'[1]State-Distance'!W2</f>
        <v>0</v>
      </c>
      <c r="Y5" s="229">
        <f>[1]TotalEnr!Y4-'[1]State-Distance'!X2</f>
        <v>0</v>
      </c>
      <c r="Z5" s="230">
        <f t="shared" ref="Z5:Z39" si="7">X5+Y5</f>
        <v>0</v>
      </c>
      <c r="AA5" s="231">
        <f>C5+F5+I5+L5+O5+R5+U5+X5</f>
        <v>1253</v>
      </c>
      <c r="AB5" s="231">
        <f>D5+G5+J5+M5+P5+S5+V5+Y5</f>
        <v>1811</v>
      </c>
      <c r="AC5" s="230">
        <f t="shared" ref="AC5:AC39" si="8">AA5+AB5</f>
        <v>3064</v>
      </c>
      <c r="AD5" s="238">
        <f>'6TotalEnr'!AC4-AC5</f>
        <v>2844</v>
      </c>
      <c r="AE5" s="242">
        <f>AD5/$AD$40%</f>
        <v>8.5805987954577126E-2</v>
      </c>
    </row>
    <row r="6" spans="1:31" s="224" customFormat="1" ht="20.25" customHeight="1">
      <c r="A6" s="227">
        <v>2</v>
      </c>
      <c r="B6" s="232" t="s">
        <v>15</v>
      </c>
      <c r="C6" s="229">
        <f>[1]TotalEnr!C5-'[1]State-Distance'!B3</f>
        <v>5435</v>
      </c>
      <c r="D6" s="229">
        <f>[1]TotalEnr!D5-'[1]State-Distance'!C3</f>
        <v>2777</v>
      </c>
      <c r="E6" s="230">
        <f t="shared" si="0"/>
        <v>8212</v>
      </c>
      <c r="F6" s="229">
        <f>[1]TotalEnr!F5-'[1]State-Distance'!E3</f>
        <v>1463</v>
      </c>
      <c r="G6" s="229">
        <f>[1]TotalEnr!G5-'[1]State-Distance'!F3</f>
        <v>815</v>
      </c>
      <c r="H6" s="230">
        <f t="shared" si="1"/>
        <v>2278</v>
      </c>
      <c r="I6" s="229">
        <f>[1]TotalEnr!I5-'[1]State-Distance'!H3</f>
        <v>193128</v>
      </c>
      <c r="J6" s="229">
        <f>[1]TotalEnr!J5-'[1]State-Distance'!I3</f>
        <v>124686</v>
      </c>
      <c r="K6" s="230">
        <f t="shared" si="2"/>
        <v>317814</v>
      </c>
      <c r="L6" s="229">
        <f>[1]TotalEnr!L5-'[1]State-Distance'!K3</f>
        <v>1119668</v>
      </c>
      <c r="M6" s="229">
        <f>[1]TotalEnr!M5-'[1]State-Distance'!L3</f>
        <v>814813</v>
      </c>
      <c r="N6" s="230">
        <f t="shared" si="3"/>
        <v>1934481</v>
      </c>
      <c r="O6" s="229">
        <f>[1]TotalEnr!O5-'[1]State-Distance'!N3</f>
        <v>705</v>
      </c>
      <c r="P6" s="229">
        <f>[1]TotalEnr!P5-'[1]State-Distance'!O3</f>
        <v>342</v>
      </c>
      <c r="Q6" s="230">
        <f t="shared" si="4"/>
        <v>1047</v>
      </c>
      <c r="R6" s="229">
        <f>[1]TotalEnr!R5-'[1]State-Distance'!Q3</f>
        <v>56330</v>
      </c>
      <c r="S6" s="229">
        <f>[1]TotalEnr!S5-'[1]State-Distance'!R3</f>
        <v>47352</v>
      </c>
      <c r="T6" s="230">
        <f t="shared" si="5"/>
        <v>103682</v>
      </c>
      <c r="U6" s="229">
        <f>[1]TotalEnr!U5-'[1]State-Distance'!T3</f>
        <v>1059</v>
      </c>
      <c r="V6" s="229">
        <f>[1]TotalEnr!V5-'[1]State-Distance'!U3</f>
        <v>1755</v>
      </c>
      <c r="W6" s="230">
        <f t="shared" si="6"/>
        <v>2814</v>
      </c>
      <c r="X6" s="229">
        <f>[1]TotalEnr!X5-'[1]State-Distance'!W3</f>
        <v>3850</v>
      </c>
      <c r="Y6" s="229">
        <f>[1]TotalEnr!Y5-'[1]State-Distance'!X3</f>
        <v>2402</v>
      </c>
      <c r="Z6" s="230">
        <f t="shared" si="7"/>
        <v>6252</v>
      </c>
      <c r="AA6" s="231">
        <f t="shared" ref="AA6:AB39" si="9">C6+F6+I6+L6+O6+R6+U6+X6</f>
        <v>1381638</v>
      </c>
      <c r="AB6" s="231">
        <f t="shared" si="9"/>
        <v>994942</v>
      </c>
      <c r="AC6" s="230">
        <f t="shared" si="8"/>
        <v>2376580</v>
      </c>
      <c r="AD6" s="238">
        <f>'6TotalEnr'!AC5-AC6</f>
        <v>429787</v>
      </c>
      <c r="AE6" s="242">
        <f t="shared" ref="AE6:AE40" si="10">AD6/$AD$40%</f>
        <v>12.967052793612462</v>
      </c>
    </row>
    <row r="7" spans="1:31" s="224" customFormat="1" ht="20.25" customHeight="1">
      <c r="A7" s="227">
        <v>3</v>
      </c>
      <c r="B7" s="232" t="s">
        <v>16</v>
      </c>
      <c r="C7" s="229">
        <f>[1]TotalEnr!C6-'[1]State-Distance'!B4</f>
        <v>773</v>
      </c>
      <c r="D7" s="229">
        <f>[1]TotalEnr!D6-'[1]State-Distance'!C4</f>
        <v>278</v>
      </c>
      <c r="E7" s="230">
        <f t="shared" si="0"/>
        <v>1051</v>
      </c>
      <c r="F7" s="229">
        <f>[1]TotalEnr!F6-'[1]State-Distance'!E4</f>
        <v>22</v>
      </c>
      <c r="G7" s="229">
        <f>[1]TotalEnr!G6-'[1]State-Distance'!F4</f>
        <v>21</v>
      </c>
      <c r="H7" s="230">
        <f t="shared" si="1"/>
        <v>43</v>
      </c>
      <c r="I7" s="229">
        <f>[1]TotalEnr!I6-'[1]State-Distance'!H4</f>
        <v>2129</v>
      </c>
      <c r="J7" s="229">
        <f>[1]TotalEnr!J6-'[1]State-Distance'!I4</f>
        <v>1271</v>
      </c>
      <c r="K7" s="230">
        <f t="shared" si="2"/>
        <v>3400</v>
      </c>
      <c r="L7" s="229">
        <f>[1]TotalEnr!L6-'[1]State-Distance'!K4</f>
        <v>20041</v>
      </c>
      <c r="M7" s="229">
        <f>[1]TotalEnr!M6-'[1]State-Distance'!L4</f>
        <v>11191</v>
      </c>
      <c r="N7" s="230">
        <f t="shared" si="3"/>
        <v>31232</v>
      </c>
      <c r="O7" s="229">
        <f>[1]TotalEnr!O6-'[1]State-Distance'!N4</f>
        <v>39</v>
      </c>
      <c r="P7" s="229">
        <f>[1]TotalEnr!P6-'[1]State-Distance'!O4</f>
        <v>21</v>
      </c>
      <c r="Q7" s="230">
        <f t="shared" si="4"/>
        <v>60</v>
      </c>
      <c r="R7" s="229">
        <f>[1]TotalEnr!R6-'[1]State-Distance'!Q4</f>
        <v>4946</v>
      </c>
      <c r="S7" s="229">
        <f>[1]TotalEnr!S6-'[1]State-Distance'!R4</f>
        <v>1430</v>
      </c>
      <c r="T7" s="230">
        <f t="shared" si="5"/>
        <v>6376</v>
      </c>
      <c r="U7" s="229">
        <f>[1]TotalEnr!U6-'[1]State-Distance'!T4</f>
        <v>0</v>
      </c>
      <c r="V7" s="229">
        <f>[1]TotalEnr!V6-'[1]State-Distance'!U4</f>
        <v>0</v>
      </c>
      <c r="W7" s="230">
        <f t="shared" si="6"/>
        <v>0</v>
      </c>
      <c r="X7" s="229">
        <f>[1]TotalEnr!X6-'[1]State-Distance'!W4</f>
        <v>0</v>
      </c>
      <c r="Y7" s="229">
        <f>[1]TotalEnr!Y6-'[1]State-Distance'!X4</f>
        <v>0</v>
      </c>
      <c r="Z7" s="230">
        <f t="shared" si="7"/>
        <v>0</v>
      </c>
      <c r="AA7" s="231">
        <f t="shared" si="9"/>
        <v>27950</v>
      </c>
      <c r="AB7" s="231">
        <f t="shared" si="9"/>
        <v>14212</v>
      </c>
      <c r="AC7" s="230">
        <f t="shared" si="8"/>
        <v>42162</v>
      </c>
      <c r="AD7" s="238">
        <f>'6TotalEnr'!AC6-AC7</f>
        <v>4755</v>
      </c>
      <c r="AE7" s="242">
        <f t="shared" si="10"/>
        <v>0.14346254315190374</v>
      </c>
    </row>
    <row r="8" spans="1:31" s="224" customFormat="1" ht="20.25" customHeight="1">
      <c r="A8" s="227">
        <v>4</v>
      </c>
      <c r="B8" s="232" t="s">
        <v>17</v>
      </c>
      <c r="C8" s="229">
        <f>[1]TotalEnr!C7-'[1]State-Distance'!B5</f>
        <v>1051</v>
      </c>
      <c r="D8" s="229">
        <f>[1]TotalEnr!D7-'[1]State-Distance'!C5</f>
        <v>713</v>
      </c>
      <c r="E8" s="230">
        <f t="shared" si="0"/>
        <v>1764</v>
      </c>
      <c r="F8" s="229">
        <f>[1]TotalEnr!F7-'[1]State-Distance'!E5</f>
        <v>39</v>
      </c>
      <c r="G8" s="229">
        <f>[1]TotalEnr!G7-'[1]State-Distance'!F5</f>
        <v>50</v>
      </c>
      <c r="H8" s="230">
        <f t="shared" si="1"/>
        <v>89</v>
      </c>
      <c r="I8" s="229">
        <f>[1]TotalEnr!I7-'[1]State-Distance'!H5</f>
        <v>8574</v>
      </c>
      <c r="J8" s="229">
        <f>[1]TotalEnr!J7-'[1]State-Distance'!I5</f>
        <v>10094</v>
      </c>
      <c r="K8" s="230">
        <f t="shared" si="2"/>
        <v>18668</v>
      </c>
      <c r="L8" s="229">
        <f>[1]TotalEnr!L7-'[1]State-Distance'!K5</f>
        <v>189747</v>
      </c>
      <c r="M8" s="229">
        <f>[1]TotalEnr!M7-'[1]State-Distance'!L5</f>
        <v>198264</v>
      </c>
      <c r="N8" s="230">
        <f t="shared" si="3"/>
        <v>388011</v>
      </c>
      <c r="O8" s="229">
        <f>[1]TotalEnr!O7-'[1]State-Distance'!N5</f>
        <v>240</v>
      </c>
      <c r="P8" s="229">
        <f>[1]TotalEnr!P7-'[1]State-Distance'!O5</f>
        <v>317</v>
      </c>
      <c r="Q8" s="230">
        <f t="shared" si="4"/>
        <v>557</v>
      </c>
      <c r="R8" s="229">
        <f>[1]TotalEnr!R7-'[1]State-Distance'!Q5</f>
        <v>1825</v>
      </c>
      <c r="S8" s="229">
        <f>[1]TotalEnr!S7-'[1]State-Distance'!R5</f>
        <v>3071</v>
      </c>
      <c r="T8" s="230">
        <f t="shared" si="5"/>
        <v>4896</v>
      </c>
      <c r="U8" s="229">
        <f>[1]TotalEnr!U7-'[1]State-Distance'!T5</f>
        <v>289</v>
      </c>
      <c r="V8" s="229">
        <f>[1]TotalEnr!V7-'[1]State-Distance'!U5</f>
        <v>187</v>
      </c>
      <c r="W8" s="230">
        <f t="shared" si="6"/>
        <v>476</v>
      </c>
      <c r="X8" s="229">
        <f>[1]TotalEnr!X7-'[1]State-Distance'!W5</f>
        <v>972</v>
      </c>
      <c r="Y8" s="229">
        <f>[1]TotalEnr!Y7-'[1]State-Distance'!X5</f>
        <v>1001</v>
      </c>
      <c r="Z8" s="230">
        <f t="shared" si="7"/>
        <v>1973</v>
      </c>
      <c r="AA8" s="231">
        <f t="shared" si="9"/>
        <v>202737</v>
      </c>
      <c r="AB8" s="231">
        <f t="shared" si="9"/>
        <v>213697</v>
      </c>
      <c r="AC8" s="230">
        <f t="shared" si="8"/>
        <v>416434</v>
      </c>
      <c r="AD8" s="238">
        <f>'6TotalEnr'!AC7-AC8</f>
        <v>86804</v>
      </c>
      <c r="AE8" s="242">
        <f t="shared" si="10"/>
        <v>2.6189532272887179</v>
      </c>
    </row>
    <row r="9" spans="1:31" s="224" customFormat="1" ht="20.25" customHeight="1">
      <c r="A9" s="227">
        <v>5</v>
      </c>
      <c r="B9" s="232" t="s">
        <v>18</v>
      </c>
      <c r="C9" s="229">
        <f>[1]TotalEnr!C8-'[1]State-Distance'!B6</f>
        <v>1218</v>
      </c>
      <c r="D9" s="229">
        <f>[1]TotalEnr!D8-'[1]State-Distance'!C6</f>
        <v>411</v>
      </c>
      <c r="E9" s="230">
        <f t="shared" si="0"/>
        <v>1629</v>
      </c>
      <c r="F9" s="229">
        <f>[1]TotalEnr!F8-'[1]State-Distance'!E6</f>
        <v>0</v>
      </c>
      <c r="G9" s="229">
        <f>[1]TotalEnr!G8-'[1]State-Distance'!F6</f>
        <v>0</v>
      </c>
      <c r="H9" s="230">
        <f t="shared" si="1"/>
        <v>0</v>
      </c>
      <c r="I9" s="229">
        <f>[1]TotalEnr!I8-'[1]State-Distance'!H6</f>
        <v>27037</v>
      </c>
      <c r="J9" s="229">
        <f>[1]TotalEnr!J8-'[1]State-Distance'!I6</f>
        <v>17237</v>
      </c>
      <c r="K9" s="230">
        <f t="shared" si="2"/>
        <v>44274</v>
      </c>
      <c r="L9" s="229">
        <f>[1]TotalEnr!L8-'[1]State-Distance'!K6</f>
        <v>612770</v>
      </c>
      <c r="M9" s="229">
        <f>[1]TotalEnr!M8-'[1]State-Distance'!L6</f>
        <v>439007</v>
      </c>
      <c r="N9" s="230">
        <f t="shared" si="3"/>
        <v>1051777</v>
      </c>
      <c r="O9" s="229">
        <f>[1]TotalEnr!O8-'[1]State-Distance'!N6</f>
        <v>267</v>
      </c>
      <c r="P9" s="229">
        <f>[1]TotalEnr!P8-'[1]State-Distance'!O6</f>
        <v>152</v>
      </c>
      <c r="Q9" s="230">
        <f t="shared" si="4"/>
        <v>419</v>
      </c>
      <c r="R9" s="229">
        <f>[1]TotalEnr!R8-'[1]State-Distance'!Q6</f>
        <v>11674</v>
      </c>
      <c r="S9" s="229">
        <f>[1]TotalEnr!S8-'[1]State-Distance'!R6</f>
        <v>3438</v>
      </c>
      <c r="T9" s="230">
        <f t="shared" si="5"/>
        <v>15112</v>
      </c>
      <c r="U9" s="229">
        <f>[1]TotalEnr!U8-'[1]State-Distance'!T6</f>
        <v>755</v>
      </c>
      <c r="V9" s="229">
        <f>[1]TotalEnr!V8-'[1]State-Distance'!U6</f>
        <v>632</v>
      </c>
      <c r="W9" s="230">
        <f t="shared" si="6"/>
        <v>1387</v>
      </c>
      <c r="X9" s="229">
        <f>[1]TotalEnr!X8-'[1]State-Distance'!W6</f>
        <v>524</v>
      </c>
      <c r="Y9" s="229">
        <f>[1]TotalEnr!Y8-'[1]State-Distance'!X6</f>
        <v>224</v>
      </c>
      <c r="Z9" s="230">
        <f t="shared" si="7"/>
        <v>748</v>
      </c>
      <c r="AA9" s="231">
        <f t="shared" si="9"/>
        <v>654245</v>
      </c>
      <c r="AB9" s="231">
        <f t="shared" si="9"/>
        <v>461101</v>
      </c>
      <c r="AC9" s="230">
        <f t="shared" si="8"/>
        <v>1115346</v>
      </c>
      <c r="AD9" s="238">
        <f>'6TotalEnr'!AC8-AC9</f>
        <v>196639</v>
      </c>
      <c r="AE9" s="242">
        <f t="shared" si="10"/>
        <v>5.9327720342475709</v>
      </c>
    </row>
    <row r="10" spans="1:31" s="224" customFormat="1" ht="20.25" customHeight="1">
      <c r="A10" s="227">
        <v>6</v>
      </c>
      <c r="B10" s="232" t="s">
        <v>19</v>
      </c>
      <c r="C10" s="229">
        <f>[1]TotalEnr!C9-'[1]State-Distance'!B7</f>
        <v>274</v>
      </c>
      <c r="D10" s="229">
        <f>[1]TotalEnr!D9-'[1]State-Distance'!C7</f>
        <v>298</v>
      </c>
      <c r="E10" s="230">
        <f t="shared" si="0"/>
        <v>572</v>
      </c>
      <c r="F10" s="229">
        <f>[1]TotalEnr!F9-'[1]State-Distance'!E7</f>
        <v>63</v>
      </c>
      <c r="G10" s="229">
        <f>[1]TotalEnr!G9-'[1]State-Distance'!F7</f>
        <v>109</v>
      </c>
      <c r="H10" s="230">
        <f t="shared" si="1"/>
        <v>172</v>
      </c>
      <c r="I10" s="229">
        <f>[1]TotalEnr!I9-'[1]State-Distance'!H7</f>
        <v>2042</v>
      </c>
      <c r="J10" s="229">
        <f>[1]TotalEnr!J9-'[1]State-Distance'!I7</f>
        <v>3554</v>
      </c>
      <c r="K10" s="230">
        <f t="shared" si="2"/>
        <v>5596</v>
      </c>
      <c r="L10" s="229">
        <f>[1]TotalEnr!L9-'[1]State-Distance'!K7</f>
        <v>4804</v>
      </c>
      <c r="M10" s="229">
        <f>[1]TotalEnr!M9-'[1]State-Distance'!L7</f>
        <v>13409</v>
      </c>
      <c r="N10" s="230">
        <f t="shared" si="3"/>
        <v>18213</v>
      </c>
      <c r="O10" s="229">
        <f>[1]TotalEnr!O9-'[1]State-Distance'!N7</f>
        <v>73</v>
      </c>
      <c r="P10" s="229">
        <f>[1]TotalEnr!P9-'[1]State-Distance'!O7</f>
        <v>203</v>
      </c>
      <c r="Q10" s="230">
        <f t="shared" si="4"/>
        <v>276</v>
      </c>
      <c r="R10" s="229">
        <f>[1]TotalEnr!R9-'[1]State-Distance'!Q7</f>
        <v>936</v>
      </c>
      <c r="S10" s="229">
        <f>[1]TotalEnr!S9-'[1]State-Distance'!R7</f>
        <v>669</v>
      </c>
      <c r="T10" s="230">
        <f t="shared" si="5"/>
        <v>1605</v>
      </c>
      <c r="U10" s="229">
        <f>[1]TotalEnr!U9-'[1]State-Distance'!T7</f>
        <v>199</v>
      </c>
      <c r="V10" s="229">
        <f>[1]TotalEnr!V9-'[1]State-Distance'!U7</f>
        <v>104</v>
      </c>
      <c r="W10" s="230">
        <f t="shared" si="6"/>
        <v>303</v>
      </c>
      <c r="X10" s="229">
        <f>[1]TotalEnr!X9-'[1]State-Distance'!W7</f>
        <v>49</v>
      </c>
      <c r="Y10" s="229">
        <f>[1]TotalEnr!Y9-'[1]State-Distance'!X7</f>
        <v>262</v>
      </c>
      <c r="Z10" s="230">
        <f t="shared" si="7"/>
        <v>311</v>
      </c>
      <c r="AA10" s="231">
        <f t="shared" si="9"/>
        <v>8440</v>
      </c>
      <c r="AB10" s="231">
        <f t="shared" si="9"/>
        <v>18608</v>
      </c>
      <c r="AC10" s="230">
        <f t="shared" si="8"/>
        <v>27048</v>
      </c>
      <c r="AD10" s="238">
        <f>'6TotalEnr'!AC9-AC10</f>
        <v>34253</v>
      </c>
      <c r="AE10" s="242">
        <f t="shared" si="10"/>
        <v>1.0334432156849966</v>
      </c>
    </row>
    <row r="11" spans="1:31" s="224" customFormat="1" ht="20.25" customHeight="1">
      <c r="A11" s="227">
        <v>7</v>
      </c>
      <c r="B11" s="232" t="s">
        <v>56</v>
      </c>
      <c r="C11" s="229">
        <f>[1]TotalEnr!C10-'[1]State-Distance'!B8</f>
        <v>234</v>
      </c>
      <c r="D11" s="229">
        <f>[1]TotalEnr!D10-'[1]State-Distance'!C8</f>
        <v>270</v>
      </c>
      <c r="E11" s="230">
        <f t="shared" si="0"/>
        <v>504</v>
      </c>
      <c r="F11" s="229">
        <f>[1]TotalEnr!F10-'[1]State-Distance'!E8</f>
        <v>203</v>
      </c>
      <c r="G11" s="229">
        <f>[1]TotalEnr!G10-'[1]State-Distance'!F8</f>
        <v>294</v>
      </c>
      <c r="H11" s="230">
        <f t="shared" si="1"/>
        <v>497</v>
      </c>
      <c r="I11" s="229">
        <f>[1]TotalEnr!I10-'[1]State-Distance'!H8</f>
        <v>14815</v>
      </c>
      <c r="J11" s="229">
        <f>[1]TotalEnr!J10-'[1]State-Distance'!I8</f>
        <v>17000</v>
      </c>
      <c r="K11" s="230">
        <f t="shared" si="2"/>
        <v>31815</v>
      </c>
      <c r="L11" s="229">
        <f>[1]TotalEnr!L10-'[1]State-Distance'!K8</f>
        <v>190676</v>
      </c>
      <c r="M11" s="229">
        <f>[1]TotalEnr!M10-'[1]State-Distance'!L8</f>
        <v>135084</v>
      </c>
      <c r="N11" s="230">
        <f t="shared" si="3"/>
        <v>325760</v>
      </c>
      <c r="O11" s="229">
        <f>[1]TotalEnr!O10-'[1]State-Distance'!N8</f>
        <v>2543</v>
      </c>
      <c r="P11" s="229">
        <f>[1]TotalEnr!P10-'[1]State-Distance'!O8</f>
        <v>2198</v>
      </c>
      <c r="Q11" s="230">
        <f t="shared" si="4"/>
        <v>4741</v>
      </c>
      <c r="R11" s="229">
        <f>[1]TotalEnr!R10-'[1]State-Distance'!Q8</f>
        <v>12390</v>
      </c>
      <c r="S11" s="229">
        <f>[1]TotalEnr!S10-'[1]State-Distance'!R8</f>
        <v>6254</v>
      </c>
      <c r="T11" s="230">
        <f t="shared" si="5"/>
        <v>18644</v>
      </c>
      <c r="U11" s="229">
        <f>[1]TotalEnr!U10-'[1]State-Distance'!T8</f>
        <v>122</v>
      </c>
      <c r="V11" s="229">
        <f>[1]TotalEnr!V10-'[1]State-Distance'!U8</f>
        <v>119</v>
      </c>
      <c r="W11" s="230">
        <f t="shared" si="6"/>
        <v>241</v>
      </c>
      <c r="X11" s="229">
        <f>[1]TotalEnr!X10-'[1]State-Distance'!W8</f>
        <v>592</v>
      </c>
      <c r="Y11" s="229">
        <f>[1]TotalEnr!Y10-'[1]State-Distance'!X8</f>
        <v>501</v>
      </c>
      <c r="Z11" s="230">
        <f t="shared" si="7"/>
        <v>1093</v>
      </c>
      <c r="AA11" s="231">
        <f t="shared" si="9"/>
        <v>221575</v>
      </c>
      <c r="AB11" s="231">
        <f t="shared" si="9"/>
        <v>161720</v>
      </c>
      <c r="AC11" s="230">
        <f t="shared" si="8"/>
        <v>383295</v>
      </c>
      <c r="AD11" s="238">
        <f>'6TotalEnr'!AC10-AC11</f>
        <v>15818</v>
      </c>
      <c r="AE11" s="242">
        <f t="shared" si="10"/>
        <v>0.47724300895411431</v>
      </c>
    </row>
    <row r="12" spans="1:31" s="224" customFormat="1" ht="20.25" customHeight="1">
      <c r="A12" s="227">
        <v>8</v>
      </c>
      <c r="B12" s="232" t="s">
        <v>21</v>
      </c>
      <c r="C12" s="229">
        <f>[1]TotalEnr!C11-'[1]State-Distance'!B9</f>
        <v>0</v>
      </c>
      <c r="D12" s="229">
        <f>[1]TotalEnr!D11-'[1]State-Distance'!C9</f>
        <v>0</v>
      </c>
      <c r="E12" s="230">
        <f t="shared" si="0"/>
        <v>0</v>
      </c>
      <c r="F12" s="229">
        <f>[1]TotalEnr!F11-'[1]State-Distance'!E9</f>
        <v>0</v>
      </c>
      <c r="G12" s="229">
        <f>[1]TotalEnr!G11-'[1]State-Distance'!F9</f>
        <v>0</v>
      </c>
      <c r="H12" s="230">
        <f t="shared" si="1"/>
        <v>0</v>
      </c>
      <c r="I12" s="229">
        <f>[1]TotalEnr!I11-'[1]State-Distance'!H9</f>
        <v>95</v>
      </c>
      <c r="J12" s="229">
        <f>[1]TotalEnr!J11-'[1]State-Distance'!I9</f>
        <v>24</v>
      </c>
      <c r="K12" s="230">
        <f t="shared" si="2"/>
        <v>119</v>
      </c>
      <c r="L12" s="229">
        <f>[1]TotalEnr!L11-'[1]State-Distance'!K9</f>
        <v>404</v>
      </c>
      <c r="M12" s="229">
        <f>[1]TotalEnr!M11-'[1]State-Distance'!L9</f>
        <v>488</v>
      </c>
      <c r="N12" s="230">
        <f t="shared" si="3"/>
        <v>892</v>
      </c>
      <c r="O12" s="229">
        <f>[1]TotalEnr!O11-'[1]State-Distance'!N9</f>
        <v>0</v>
      </c>
      <c r="P12" s="229">
        <f>[1]TotalEnr!P11-'[1]State-Distance'!O9</f>
        <v>0</v>
      </c>
      <c r="Q12" s="230">
        <f t="shared" si="4"/>
        <v>0</v>
      </c>
      <c r="R12" s="229">
        <f>[1]TotalEnr!R11-'[1]State-Distance'!Q9</f>
        <v>509</v>
      </c>
      <c r="S12" s="229">
        <f>[1]TotalEnr!S11-'[1]State-Distance'!R9</f>
        <v>157</v>
      </c>
      <c r="T12" s="230">
        <f t="shared" si="5"/>
        <v>666</v>
      </c>
      <c r="U12" s="229">
        <f>[1]TotalEnr!U11-'[1]State-Distance'!T9</f>
        <v>0</v>
      </c>
      <c r="V12" s="229">
        <f>[1]TotalEnr!V11-'[1]State-Distance'!U9</f>
        <v>0</v>
      </c>
      <c r="W12" s="230">
        <f t="shared" si="6"/>
        <v>0</v>
      </c>
      <c r="X12" s="229">
        <f>[1]TotalEnr!X11-'[1]State-Distance'!W9</f>
        <v>0</v>
      </c>
      <c r="Y12" s="229">
        <f>[1]TotalEnr!Y11-'[1]State-Distance'!X9</f>
        <v>0</v>
      </c>
      <c r="Z12" s="230">
        <f t="shared" si="7"/>
        <v>0</v>
      </c>
      <c r="AA12" s="231">
        <f t="shared" si="9"/>
        <v>1008</v>
      </c>
      <c r="AB12" s="231">
        <f t="shared" si="9"/>
        <v>669</v>
      </c>
      <c r="AC12" s="230">
        <f t="shared" si="8"/>
        <v>1677</v>
      </c>
      <c r="AD12" s="238">
        <f>'6TotalEnr'!AC11-AC12</f>
        <v>10</v>
      </c>
      <c r="AE12" s="242">
        <f t="shared" si="10"/>
        <v>3.0170881840568614E-4</v>
      </c>
    </row>
    <row r="13" spans="1:31" s="224" customFormat="1" ht="20.25" customHeight="1">
      <c r="A13" s="227">
        <v>9</v>
      </c>
      <c r="B13" s="232" t="s">
        <v>22</v>
      </c>
      <c r="C13" s="229">
        <f>[1]TotalEnr!C12-'[1]State-Distance'!B10</f>
        <v>0</v>
      </c>
      <c r="D13" s="229">
        <f>[1]TotalEnr!D12-'[1]State-Distance'!C10</f>
        <v>0</v>
      </c>
      <c r="E13" s="230">
        <f t="shared" si="0"/>
        <v>0</v>
      </c>
      <c r="F13" s="229">
        <f>[1]TotalEnr!F12-'[1]State-Distance'!E10</f>
        <v>0</v>
      </c>
      <c r="G13" s="229">
        <f>[1]TotalEnr!G12-'[1]State-Distance'!F10</f>
        <v>0</v>
      </c>
      <c r="H13" s="230">
        <f t="shared" si="1"/>
        <v>0</v>
      </c>
      <c r="I13" s="229">
        <f>[1]TotalEnr!I12-'[1]State-Distance'!H10</f>
        <v>0</v>
      </c>
      <c r="J13" s="229">
        <f>[1]TotalEnr!J12-'[1]State-Distance'!I10</f>
        <v>0</v>
      </c>
      <c r="K13" s="230">
        <f t="shared" si="2"/>
        <v>0</v>
      </c>
      <c r="L13" s="229">
        <f>[1]TotalEnr!L12-'[1]State-Distance'!K10</f>
        <v>356</v>
      </c>
      <c r="M13" s="229">
        <f>[1]TotalEnr!M12-'[1]State-Distance'!L10</f>
        <v>456</v>
      </c>
      <c r="N13" s="230">
        <f t="shared" si="3"/>
        <v>812</v>
      </c>
      <c r="O13" s="229">
        <f>[1]TotalEnr!O12-'[1]State-Distance'!N10</f>
        <v>0</v>
      </c>
      <c r="P13" s="229">
        <f>[1]TotalEnr!P12-'[1]State-Distance'!O10</f>
        <v>0</v>
      </c>
      <c r="Q13" s="230">
        <f t="shared" si="4"/>
        <v>0</v>
      </c>
      <c r="R13" s="229">
        <f>[1]TotalEnr!R12-'[1]State-Distance'!Q10</f>
        <v>531</v>
      </c>
      <c r="S13" s="229">
        <f>[1]TotalEnr!S12-'[1]State-Distance'!R10</f>
        <v>135</v>
      </c>
      <c r="T13" s="230">
        <f t="shared" si="5"/>
        <v>666</v>
      </c>
      <c r="U13" s="229">
        <f>[1]TotalEnr!U12-'[1]State-Distance'!T10</f>
        <v>0</v>
      </c>
      <c r="V13" s="229">
        <f>[1]TotalEnr!V12-'[1]State-Distance'!U10</f>
        <v>83</v>
      </c>
      <c r="W13" s="230">
        <f t="shared" si="6"/>
        <v>83</v>
      </c>
      <c r="X13" s="229">
        <f>[1]TotalEnr!X12-'[1]State-Distance'!W10</f>
        <v>0</v>
      </c>
      <c r="Y13" s="229">
        <f>[1]TotalEnr!Y12-'[1]State-Distance'!X10</f>
        <v>0</v>
      </c>
      <c r="Z13" s="230">
        <f t="shared" si="7"/>
        <v>0</v>
      </c>
      <c r="AA13" s="231">
        <f t="shared" si="9"/>
        <v>887</v>
      </c>
      <c r="AB13" s="231">
        <f t="shared" si="9"/>
        <v>674</v>
      </c>
      <c r="AC13" s="230">
        <f t="shared" si="8"/>
        <v>1561</v>
      </c>
      <c r="AD13" s="238">
        <f>'6TotalEnr'!AC12-AC13</f>
        <v>0</v>
      </c>
      <c r="AE13" s="242">
        <f t="shared" si="10"/>
        <v>0</v>
      </c>
    </row>
    <row r="14" spans="1:31" s="224" customFormat="1" ht="20.25" customHeight="1">
      <c r="A14" s="227">
        <v>10</v>
      </c>
      <c r="B14" s="232" t="s">
        <v>23</v>
      </c>
      <c r="C14" s="229">
        <f>[1]TotalEnr!C13-'[1]State-Distance'!B11</f>
        <v>3929</v>
      </c>
      <c r="D14" s="229">
        <f>[1]TotalEnr!D13-'[1]State-Distance'!C11</f>
        <v>3195</v>
      </c>
      <c r="E14" s="230">
        <f t="shared" si="0"/>
        <v>7124</v>
      </c>
      <c r="F14" s="229">
        <f>[1]TotalEnr!F13-'[1]State-Distance'!E11</f>
        <v>2430</v>
      </c>
      <c r="G14" s="229">
        <f>[1]TotalEnr!G13-'[1]State-Distance'!F11</f>
        <v>1994</v>
      </c>
      <c r="H14" s="230">
        <f t="shared" si="1"/>
        <v>4424</v>
      </c>
      <c r="I14" s="229">
        <f>[1]TotalEnr!I13-'[1]State-Distance'!H11</f>
        <v>18058</v>
      </c>
      <c r="J14" s="229">
        <f>[1]TotalEnr!J13-'[1]State-Distance'!I11</f>
        <v>14744</v>
      </c>
      <c r="K14" s="230">
        <f t="shared" si="2"/>
        <v>32802</v>
      </c>
      <c r="L14" s="229">
        <f>[1]TotalEnr!L13-'[1]State-Distance'!K11</f>
        <v>95008</v>
      </c>
      <c r="M14" s="229">
        <f>[1]TotalEnr!M13-'[1]State-Distance'!L11</f>
        <v>101852</v>
      </c>
      <c r="N14" s="230">
        <f t="shared" si="3"/>
        <v>196860</v>
      </c>
      <c r="O14" s="229">
        <f>[1]TotalEnr!O13-'[1]State-Distance'!N11</f>
        <v>1938</v>
      </c>
      <c r="P14" s="229">
        <f>[1]TotalEnr!P13-'[1]State-Distance'!O11</f>
        <v>846</v>
      </c>
      <c r="Q14" s="230">
        <f t="shared" si="4"/>
        <v>2784</v>
      </c>
      <c r="R14" s="229">
        <f>[1]TotalEnr!R13-'[1]State-Distance'!Q11</f>
        <v>13525</v>
      </c>
      <c r="S14" s="229">
        <f>[1]TotalEnr!S13-'[1]State-Distance'!R11</f>
        <v>5738</v>
      </c>
      <c r="T14" s="230">
        <f t="shared" si="5"/>
        <v>19263</v>
      </c>
      <c r="U14" s="229">
        <f>[1]TotalEnr!U13-'[1]State-Distance'!T11</f>
        <v>1715</v>
      </c>
      <c r="V14" s="229">
        <f>[1]TotalEnr!V13-'[1]State-Distance'!U11</f>
        <v>940</v>
      </c>
      <c r="W14" s="230">
        <f t="shared" si="6"/>
        <v>2655</v>
      </c>
      <c r="X14" s="229">
        <f>[1]TotalEnr!X13-'[1]State-Distance'!W11</f>
        <v>1425</v>
      </c>
      <c r="Y14" s="229">
        <f>[1]TotalEnr!Y13-'[1]State-Distance'!X11</f>
        <v>426</v>
      </c>
      <c r="Z14" s="230">
        <f t="shared" si="7"/>
        <v>1851</v>
      </c>
      <c r="AA14" s="231">
        <f t="shared" si="9"/>
        <v>138028</v>
      </c>
      <c r="AB14" s="231">
        <f t="shared" si="9"/>
        <v>129735</v>
      </c>
      <c r="AC14" s="230">
        <f t="shared" si="8"/>
        <v>267763</v>
      </c>
      <c r="AD14" s="238">
        <f>'6TotalEnr'!AC13-AC14</f>
        <v>438218</v>
      </c>
      <c r="AE14" s="242">
        <f t="shared" si="10"/>
        <v>13.221423498410296</v>
      </c>
    </row>
    <row r="15" spans="1:31" s="224" customFormat="1" ht="20.25" customHeight="1">
      <c r="A15" s="227">
        <v>11</v>
      </c>
      <c r="B15" s="232" t="s">
        <v>24</v>
      </c>
      <c r="C15" s="229">
        <f>[1]TotalEnr!C14-'[1]State-Distance'!B12</f>
        <v>8</v>
      </c>
      <c r="D15" s="229">
        <f>[1]TotalEnr!D14-'[1]State-Distance'!C12</f>
        <v>7</v>
      </c>
      <c r="E15" s="230">
        <f t="shared" si="0"/>
        <v>15</v>
      </c>
      <c r="F15" s="229">
        <f>[1]TotalEnr!F14-'[1]State-Distance'!E12</f>
        <v>0</v>
      </c>
      <c r="G15" s="229">
        <f>[1]TotalEnr!G14-'[1]State-Distance'!F12</f>
        <v>0</v>
      </c>
      <c r="H15" s="230">
        <f t="shared" si="1"/>
        <v>0</v>
      </c>
      <c r="I15" s="229">
        <f>[1]TotalEnr!I14-'[1]State-Distance'!H12</f>
        <v>899</v>
      </c>
      <c r="J15" s="229">
        <f>[1]TotalEnr!J14-'[1]State-Distance'!I12</f>
        <v>1626</v>
      </c>
      <c r="K15" s="230">
        <f t="shared" si="2"/>
        <v>2525</v>
      </c>
      <c r="L15" s="229">
        <f>[1]TotalEnr!L14-'[1]State-Distance'!K12</f>
        <v>12179</v>
      </c>
      <c r="M15" s="229">
        <f>[1]TotalEnr!M14-'[1]State-Distance'!L12</f>
        <v>18962</v>
      </c>
      <c r="N15" s="230">
        <f t="shared" si="3"/>
        <v>31141</v>
      </c>
      <c r="O15" s="229">
        <f>[1]TotalEnr!O14-'[1]State-Distance'!N12</f>
        <v>10</v>
      </c>
      <c r="P15" s="229">
        <f>[1]TotalEnr!P14-'[1]State-Distance'!O12</f>
        <v>7</v>
      </c>
      <c r="Q15" s="230">
        <f t="shared" si="4"/>
        <v>17</v>
      </c>
      <c r="R15" s="229">
        <f>[1]TotalEnr!R14-'[1]State-Distance'!Q12</f>
        <v>1919</v>
      </c>
      <c r="S15" s="229">
        <f>[1]TotalEnr!S14-'[1]State-Distance'!R12</f>
        <v>681</v>
      </c>
      <c r="T15" s="230">
        <f t="shared" si="5"/>
        <v>2600</v>
      </c>
      <c r="U15" s="229">
        <f>[1]TotalEnr!U14-'[1]State-Distance'!T12</f>
        <v>0</v>
      </c>
      <c r="V15" s="229">
        <f>[1]TotalEnr!V14-'[1]State-Distance'!U12</f>
        <v>11</v>
      </c>
      <c r="W15" s="230">
        <f t="shared" si="6"/>
        <v>11</v>
      </c>
      <c r="X15" s="229">
        <f>[1]TotalEnr!X14-'[1]State-Distance'!W12</f>
        <v>0</v>
      </c>
      <c r="Y15" s="229">
        <f>[1]TotalEnr!Y14-'[1]State-Distance'!X12</f>
        <v>0</v>
      </c>
      <c r="Z15" s="230">
        <f t="shared" si="7"/>
        <v>0</v>
      </c>
      <c r="AA15" s="231">
        <f t="shared" si="9"/>
        <v>15015</v>
      </c>
      <c r="AB15" s="231">
        <f t="shared" si="9"/>
        <v>21294</v>
      </c>
      <c r="AC15" s="230">
        <f t="shared" si="8"/>
        <v>36309</v>
      </c>
      <c r="AD15" s="238">
        <f>'6TotalEnr'!AC14-AC15</f>
        <v>25342</v>
      </c>
      <c r="AE15" s="242">
        <f t="shared" si="10"/>
        <v>0.76459048760368975</v>
      </c>
    </row>
    <row r="16" spans="1:31" s="224" customFormat="1" ht="20.25" customHeight="1">
      <c r="A16" s="227">
        <v>12</v>
      </c>
      <c r="B16" s="232" t="s">
        <v>25</v>
      </c>
      <c r="C16" s="229">
        <f>[1]TotalEnr!C15-'[1]State-Distance'!B13</f>
        <v>1796</v>
      </c>
      <c r="D16" s="229">
        <f>[1]TotalEnr!D15-'[1]State-Distance'!C13</f>
        <v>913</v>
      </c>
      <c r="E16" s="230">
        <f t="shared" si="0"/>
        <v>2709</v>
      </c>
      <c r="F16" s="229">
        <f>[1]TotalEnr!F15-'[1]State-Distance'!E13</f>
        <v>567</v>
      </c>
      <c r="G16" s="229">
        <f>[1]TotalEnr!G15-'[1]State-Distance'!F13</f>
        <v>411</v>
      </c>
      <c r="H16" s="230">
        <f t="shared" si="1"/>
        <v>978</v>
      </c>
      <c r="I16" s="229">
        <f>[1]TotalEnr!I15-'[1]State-Distance'!H13</f>
        <v>57978</v>
      </c>
      <c r="J16" s="229">
        <f>[1]TotalEnr!J15-'[1]State-Distance'!I13</f>
        <v>52376</v>
      </c>
      <c r="K16" s="230">
        <f t="shared" si="2"/>
        <v>110354</v>
      </c>
      <c r="L16" s="229">
        <f>[1]TotalEnr!L15-'[1]State-Distance'!K13</f>
        <v>597516</v>
      </c>
      <c r="M16" s="229">
        <f>[1]TotalEnr!M15-'[1]State-Distance'!L13</f>
        <v>477221</v>
      </c>
      <c r="N16" s="230">
        <f t="shared" si="3"/>
        <v>1074737</v>
      </c>
      <c r="O16" s="229">
        <f>[1]TotalEnr!O15-'[1]State-Distance'!N13</f>
        <v>3000</v>
      </c>
      <c r="P16" s="229">
        <f>[1]TotalEnr!P15-'[1]State-Distance'!O13</f>
        <v>2613</v>
      </c>
      <c r="Q16" s="230">
        <f t="shared" si="4"/>
        <v>5613</v>
      </c>
      <c r="R16" s="229">
        <f>[1]TotalEnr!R15-'[1]State-Distance'!Q13</f>
        <v>111215</v>
      </c>
      <c r="S16" s="229">
        <f>[1]TotalEnr!S15-'[1]State-Distance'!R13</f>
        <v>25263</v>
      </c>
      <c r="T16" s="230">
        <f t="shared" si="5"/>
        <v>136478</v>
      </c>
      <c r="U16" s="229">
        <f>[1]TotalEnr!U15-'[1]State-Distance'!T13</f>
        <v>11876</v>
      </c>
      <c r="V16" s="229">
        <f>[1]TotalEnr!V15-'[1]State-Distance'!U13</f>
        <v>18678</v>
      </c>
      <c r="W16" s="230">
        <f t="shared" si="6"/>
        <v>30554</v>
      </c>
      <c r="X16" s="229">
        <f>[1]TotalEnr!X15-'[1]State-Distance'!W13</f>
        <v>3919</v>
      </c>
      <c r="Y16" s="229">
        <f>[1]TotalEnr!Y15-'[1]State-Distance'!X13</f>
        <v>3157</v>
      </c>
      <c r="Z16" s="230">
        <f t="shared" si="7"/>
        <v>7076</v>
      </c>
      <c r="AA16" s="231">
        <f t="shared" si="9"/>
        <v>787867</v>
      </c>
      <c r="AB16" s="231">
        <f t="shared" si="9"/>
        <v>580632</v>
      </c>
      <c r="AC16" s="230">
        <f t="shared" si="8"/>
        <v>1368499</v>
      </c>
      <c r="AD16" s="238">
        <f>'6TotalEnr'!AC15-AC16</f>
        <v>85227</v>
      </c>
      <c r="AE16" s="242">
        <f t="shared" si="10"/>
        <v>2.5713737466261413</v>
      </c>
    </row>
    <row r="17" spans="1:31" s="224" customFormat="1" ht="20.25" customHeight="1">
      <c r="A17" s="227">
        <v>13</v>
      </c>
      <c r="B17" s="232" t="s">
        <v>26</v>
      </c>
      <c r="C17" s="229">
        <f>[1]TotalEnr!C16-'[1]State-Distance'!B14</f>
        <v>1132</v>
      </c>
      <c r="D17" s="229">
        <f>[1]TotalEnr!D16-'[1]State-Distance'!C14</f>
        <v>1106</v>
      </c>
      <c r="E17" s="230">
        <f t="shared" si="0"/>
        <v>2238</v>
      </c>
      <c r="F17" s="229">
        <f>[1]TotalEnr!F16-'[1]State-Distance'!E14</f>
        <v>346</v>
      </c>
      <c r="G17" s="229">
        <f>[1]TotalEnr!G16-'[1]State-Distance'!F14</f>
        <v>715</v>
      </c>
      <c r="H17" s="230">
        <f t="shared" si="1"/>
        <v>1061</v>
      </c>
      <c r="I17" s="229">
        <f>[1]TotalEnr!I16-'[1]State-Distance'!H14</f>
        <v>29487</v>
      </c>
      <c r="J17" s="229">
        <f>[1]TotalEnr!J16-'[1]State-Distance'!I14</f>
        <v>38065</v>
      </c>
      <c r="K17" s="230">
        <f t="shared" si="2"/>
        <v>67552</v>
      </c>
      <c r="L17" s="229">
        <f>[1]TotalEnr!L16-'[1]State-Distance'!K14</f>
        <v>323770</v>
      </c>
      <c r="M17" s="229">
        <f>[1]TotalEnr!M16-'[1]State-Distance'!L14</f>
        <v>233958</v>
      </c>
      <c r="N17" s="230">
        <f t="shared" si="3"/>
        <v>557728</v>
      </c>
      <c r="O17" s="229">
        <f>[1]TotalEnr!O16-'[1]State-Distance'!N14</f>
        <v>456</v>
      </c>
      <c r="P17" s="229">
        <f>[1]TotalEnr!P16-'[1]State-Distance'!O14</f>
        <v>299</v>
      </c>
      <c r="Q17" s="230">
        <f t="shared" si="4"/>
        <v>755</v>
      </c>
      <c r="R17" s="229">
        <f>[1]TotalEnr!R16-'[1]State-Distance'!Q14</f>
        <v>62472</v>
      </c>
      <c r="S17" s="229">
        <f>[1]TotalEnr!S16-'[1]State-Distance'!R14</f>
        <v>11218</v>
      </c>
      <c r="T17" s="230">
        <f t="shared" si="5"/>
        <v>73690</v>
      </c>
      <c r="U17" s="229">
        <f>[1]TotalEnr!U16-'[1]State-Distance'!T14</f>
        <v>511</v>
      </c>
      <c r="V17" s="229">
        <f>[1]TotalEnr!V16-'[1]State-Distance'!U14</f>
        <v>350</v>
      </c>
      <c r="W17" s="230">
        <f t="shared" si="6"/>
        <v>861</v>
      </c>
      <c r="X17" s="229">
        <f>[1]TotalEnr!X16-'[1]State-Distance'!W14</f>
        <v>3431</v>
      </c>
      <c r="Y17" s="229">
        <f>[1]TotalEnr!Y16-'[1]State-Distance'!X14</f>
        <v>1189</v>
      </c>
      <c r="Z17" s="230">
        <f t="shared" si="7"/>
        <v>4620</v>
      </c>
      <c r="AA17" s="231">
        <f t="shared" si="9"/>
        <v>421605</v>
      </c>
      <c r="AB17" s="231">
        <f t="shared" si="9"/>
        <v>286900</v>
      </c>
      <c r="AC17" s="230">
        <f t="shared" si="8"/>
        <v>708505</v>
      </c>
      <c r="AD17" s="238">
        <f>'6TotalEnr'!AC16-AC17</f>
        <v>55017</v>
      </c>
      <c r="AE17" s="242">
        <f t="shared" si="10"/>
        <v>1.6599114062225633</v>
      </c>
    </row>
    <row r="18" spans="1:31" s="224" customFormat="1" ht="20.25" customHeight="1">
      <c r="A18" s="227">
        <v>14</v>
      </c>
      <c r="B18" s="232" t="s">
        <v>27</v>
      </c>
      <c r="C18" s="229">
        <f>[1]TotalEnr!C17-'[1]State-Distance'!B15</f>
        <v>445</v>
      </c>
      <c r="D18" s="229">
        <f>[1]TotalEnr!D17-'[1]State-Distance'!C15</f>
        <v>231</v>
      </c>
      <c r="E18" s="230">
        <f t="shared" si="0"/>
        <v>676</v>
      </c>
      <c r="F18" s="229">
        <f>[1]TotalEnr!F17-'[1]State-Distance'!E15</f>
        <v>125</v>
      </c>
      <c r="G18" s="229">
        <f>[1]TotalEnr!G17-'[1]State-Distance'!F15</f>
        <v>217</v>
      </c>
      <c r="H18" s="230">
        <f t="shared" si="1"/>
        <v>342</v>
      </c>
      <c r="I18" s="229">
        <f>[1]TotalEnr!I17-'[1]State-Distance'!H15</f>
        <v>4713</v>
      </c>
      <c r="J18" s="229">
        <f>[1]TotalEnr!J17-'[1]State-Distance'!I15</f>
        <v>6109</v>
      </c>
      <c r="K18" s="230">
        <f t="shared" si="2"/>
        <v>10822</v>
      </c>
      <c r="L18" s="229">
        <f>[1]TotalEnr!L17-'[1]State-Distance'!K15</f>
        <v>75460</v>
      </c>
      <c r="M18" s="229">
        <f>[1]TotalEnr!M17-'[1]State-Distance'!L15</f>
        <v>80451</v>
      </c>
      <c r="N18" s="230">
        <f t="shared" si="3"/>
        <v>155911</v>
      </c>
      <c r="O18" s="229">
        <f>[1]TotalEnr!O17-'[1]State-Distance'!N15</f>
        <v>416</v>
      </c>
      <c r="P18" s="229">
        <f>[1]TotalEnr!P17-'[1]State-Distance'!O15</f>
        <v>424</v>
      </c>
      <c r="Q18" s="230">
        <f t="shared" si="4"/>
        <v>840</v>
      </c>
      <c r="R18" s="229">
        <f>[1]TotalEnr!R17-'[1]State-Distance'!Q15</f>
        <v>9583</v>
      </c>
      <c r="S18" s="229">
        <f>[1]TotalEnr!S17-'[1]State-Distance'!R15</f>
        <v>3395</v>
      </c>
      <c r="T18" s="230">
        <f t="shared" si="5"/>
        <v>12978</v>
      </c>
      <c r="U18" s="229">
        <f>[1]TotalEnr!U17-'[1]State-Distance'!T15</f>
        <v>510</v>
      </c>
      <c r="V18" s="229">
        <f>[1]TotalEnr!V17-'[1]State-Distance'!U15</f>
        <v>534</v>
      </c>
      <c r="W18" s="230">
        <f t="shared" si="6"/>
        <v>1044</v>
      </c>
      <c r="X18" s="229">
        <f>[1]TotalEnr!X17-'[1]State-Distance'!W15</f>
        <v>195</v>
      </c>
      <c r="Y18" s="229">
        <f>[1]TotalEnr!Y17-'[1]State-Distance'!X15</f>
        <v>34</v>
      </c>
      <c r="Z18" s="230">
        <f t="shared" si="7"/>
        <v>229</v>
      </c>
      <c r="AA18" s="231">
        <f t="shared" si="9"/>
        <v>91447</v>
      </c>
      <c r="AB18" s="231">
        <f t="shared" si="9"/>
        <v>91395</v>
      </c>
      <c r="AC18" s="230">
        <f t="shared" si="8"/>
        <v>182842</v>
      </c>
      <c r="AD18" s="238">
        <f>'6TotalEnr'!AC17-AC18</f>
        <v>20778</v>
      </c>
      <c r="AE18" s="242">
        <f t="shared" si="10"/>
        <v>0.62689058288333466</v>
      </c>
    </row>
    <row r="19" spans="1:31" s="224" customFormat="1" ht="20.25" customHeight="1">
      <c r="A19" s="227">
        <v>15</v>
      </c>
      <c r="B19" s="232" t="s">
        <v>57</v>
      </c>
      <c r="C19" s="229">
        <f>[1]TotalEnr!C18-'[1]State-Distance'!B16</f>
        <v>311</v>
      </c>
      <c r="D19" s="229">
        <f>[1]TotalEnr!D18-'[1]State-Distance'!C16</f>
        <v>262</v>
      </c>
      <c r="E19" s="230">
        <f t="shared" si="0"/>
        <v>573</v>
      </c>
      <c r="F19" s="229">
        <f>[1]TotalEnr!F18-'[1]State-Distance'!E16</f>
        <v>791</v>
      </c>
      <c r="G19" s="229">
        <f>[1]TotalEnr!G18-'[1]State-Distance'!F16</f>
        <v>618</v>
      </c>
      <c r="H19" s="230">
        <f t="shared" si="1"/>
        <v>1409</v>
      </c>
      <c r="I19" s="229">
        <f>[1]TotalEnr!I18-'[1]State-Distance'!H16</f>
        <v>7481</v>
      </c>
      <c r="J19" s="229">
        <f>[1]TotalEnr!J18-'[1]State-Distance'!I16</f>
        <v>7327</v>
      </c>
      <c r="K19" s="230">
        <f t="shared" si="2"/>
        <v>14808</v>
      </c>
      <c r="L19" s="229">
        <f>[1]TotalEnr!L18-'[1]State-Distance'!K16</f>
        <v>117188</v>
      </c>
      <c r="M19" s="229">
        <f>[1]TotalEnr!M18-'[1]State-Distance'!L16</f>
        <v>107801</v>
      </c>
      <c r="N19" s="230">
        <f t="shared" si="3"/>
        <v>224989</v>
      </c>
      <c r="O19" s="229">
        <f>[1]TotalEnr!O18-'[1]State-Distance'!N16</f>
        <v>26</v>
      </c>
      <c r="P19" s="229">
        <f>[1]TotalEnr!P18-'[1]State-Distance'!O16</f>
        <v>17</v>
      </c>
      <c r="Q19" s="230">
        <f t="shared" si="4"/>
        <v>43</v>
      </c>
      <c r="R19" s="229">
        <f>[1]TotalEnr!R18-'[1]State-Distance'!Q16</f>
        <v>435</v>
      </c>
      <c r="S19" s="229">
        <f>[1]TotalEnr!S18-'[1]State-Distance'!R16</f>
        <v>83</v>
      </c>
      <c r="T19" s="230">
        <f t="shared" si="5"/>
        <v>518</v>
      </c>
      <c r="U19" s="229">
        <f>[1]TotalEnr!U18-'[1]State-Distance'!T16</f>
        <v>0</v>
      </c>
      <c r="V19" s="229">
        <f>[1]TotalEnr!V18-'[1]State-Distance'!U16</f>
        <v>0</v>
      </c>
      <c r="W19" s="230">
        <f t="shared" si="6"/>
        <v>0</v>
      </c>
      <c r="X19" s="229">
        <f>[1]TotalEnr!X18-'[1]State-Distance'!W16</f>
        <v>0</v>
      </c>
      <c r="Y19" s="229">
        <f>[1]TotalEnr!Y18-'[1]State-Distance'!X16</f>
        <v>0</v>
      </c>
      <c r="Z19" s="230">
        <f t="shared" si="7"/>
        <v>0</v>
      </c>
      <c r="AA19" s="231">
        <f t="shared" si="9"/>
        <v>126232</v>
      </c>
      <c r="AB19" s="231">
        <f t="shared" si="9"/>
        <v>116108</v>
      </c>
      <c r="AC19" s="230">
        <f t="shared" si="8"/>
        <v>242340</v>
      </c>
      <c r="AD19" s="238">
        <f>'6TotalEnr'!AC18-AC19</f>
        <v>22010</v>
      </c>
      <c r="AE19" s="242">
        <f t="shared" si="10"/>
        <v>0.66406110931091511</v>
      </c>
    </row>
    <row r="20" spans="1:31" s="224" customFormat="1" ht="20.25" customHeight="1">
      <c r="A20" s="227">
        <v>16</v>
      </c>
      <c r="B20" s="232" t="s">
        <v>29</v>
      </c>
      <c r="C20" s="229">
        <f>[1]TotalEnr!C19-'[1]State-Distance'!B17</f>
        <v>89</v>
      </c>
      <c r="D20" s="229">
        <f>[1]TotalEnr!D19-'[1]State-Distance'!C17</f>
        <v>24</v>
      </c>
      <c r="E20" s="230">
        <f t="shared" si="0"/>
        <v>113</v>
      </c>
      <c r="F20" s="229">
        <f>[1]TotalEnr!F19-'[1]State-Distance'!E17</f>
        <v>29</v>
      </c>
      <c r="G20" s="229">
        <f>[1]TotalEnr!G19-'[1]State-Distance'!F17</f>
        <v>0</v>
      </c>
      <c r="H20" s="230">
        <f t="shared" si="1"/>
        <v>29</v>
      </c>
      <c r="I20" s="229">
        <f>[1]TotalEnr!I19-'[1]State-Distance'!H17</f>
        <v>17008</v>
      </c>
      <c r="J20" s="229">
        <f>[1]TotalEnr!J19-'[1]State-Distance'!I17</f>
        <v>14591</v>
      </c>
      <c r="K20" s="230">
        <f t="shared" si="2"/>
        <v>31599</v>
      </c>
      <c r="L20" s="229">
        <f>[1]TotalEnr!L19-'[1]State-Distance'!K17</f>
        <v>165267</v>
      </c>
      <c r="M20" s="229">
        <f>[1]TotalEnr!M19-'[1]State-Distance'!L17</f>
        <v>128669</v>
      </c>
      <c r="N20" s="230">
        <f t="shared" si="3"/>
        <v>293936</v>
      </c>
      <c r="O20" s="229">
        <f>[1]TotalEnr!O19-'[1]State-Distance'!N17</f>
        <v>44</v>
      </c>
      <c r="P20" s="229">
        <f>[1]TotalEnr!P19-'[1]State-Distance'!O17</f>
        <v>1</v>
      </c>
      <c r="Q20" s="230">
        <f t="shared" si="4"/>
        <v>45</v>
      </c>
      <c r="R20" s="229">
        <f>[1]TotalEnr!R19-'[1]State-Distance'!Q17</f>
        <v>162</v>
      </c>
      <c r="S20" s="229">
        <f>[1]TotalEnr!S19-'[1]State-Distance'!R17</f>
        <v>184</v>
      </c>
      <c r="T20" s="230">
        <f t="shared" si="5"/>
        <v>346</v>
      </c>
      <c r="U20" s="229">
        <f>[1]TotalEnr!U19-'[1]State-Distance'!T17</f>
        <v>0</v>
      </c>
      <c r="V20" s="229">
        <f>[1]TotalEnr!V19-'[1]State-Distance'!U17</f>
        <v>0</v>
      </c>
      <c r="W20" s="230">
        <f t="shared" si="6"/>
        <v>0</v>
      </c>
      <c r="X20" s="229">
        <f>[1]TotalEnr!X19-'[1]State-Distance'!W17</f>
        <v>630</v>
      </c>
      <c r="Y20" s="229">
        <f>[1]TotalEnr!Y19-'[1]State-Distance'!X17</f>
        <v>137</v>
      </c>
      <c r="Z20" s="230">
        <f t="shared" si="7"/>
        <v>767</v>
      </c>
      <c r="AA20" s="231">
        <f t="shared" si="9"/>
        <v>183229</v>
      </c>
      <c r="AB20" s="231">
        <f t="shared" si="9"/>
        <v>143606</v>
      </c>
      <c r="AC20" s="230">
        <f t="shared" si="8"/>
        <v>326835</v>
      </c>
      <c r="AD20" s="238">
        <f>'6TotalEnr'!AC19-AC20</f>
        <v>1661</v>
      </c>
      <c r="AE20" s="242">
        <f t="shared" si="10"/>
        <v>5.0113834737184462E-2</v>
      </c>
    </row>
    <row r="21" spans="1:31" s="224" customFormat="1" ht="20.25" customHeight="1">
      <c r="A21" s="227">
        <v>17</v>
      </c>
      <c r="B21" s="232" t="s">
        <v>30</v>
      </c>
      <c r="C21" s="229">
        <f>[1]TotalEnr!C20-'[1]State-Distance'!B18</f>
        <v>5317</v>
      </c>
      <c r="D21" s="229">
        <f>[1]TotalEnr!D20-'[1]State-Distance'!C18</f>
        <v>2621</v>
      </c>
      <c r="E21" s="230">
        <f t="shared" si="0"/>
        <v>7938</v>
      </c>
      <c r="F21" s="229">
        <f>[1]TotalEnr!F20-'[1]State-Distance'!E18</f>
        <v>505</v>
      </c>
      <c r="G21" s="229">
        <f>[1]TotalEnr!G20-'[1]State-Distance'!F18</f>
        <v>491</v>
      </c>
      <c r="H21" s="230">
        <f t="shared" si="1"/>
        <v>996</v>
      </c>
      <c r="I21" s="229">
        <f>[1]TotalEnr!I20-'[1]State-Distance'!H18</f>
        <v>69088</v>
      </c>
      <c r="J21" s="229">
        <f>[1]TotalEnr!J20-'[1]State-Distance'!I18</f>
        <v>52338</v>
      </c>
      <c r="K21" s="230">
        <f t="shared" si="2"/>
        <v>121426</v>
      </c>
      <c r="L21" s="229">
        <f>[1]TotalEnr!L20-'[1]State-Distance'!K18</f>
        <v>644435</v>
      </c>
      <c r="M21" s="229">
        <f>[1]TotalEnr!M20-'[1]State-Distance'!L18</f>
        <v>575461</v>
      </c>
      <c r="N21" s="230">
        <f t="shared" si="3"/>
        <v>1219896</v>
      </c>
      <c r="O21" s="229">
        <f>[1]TotalEnr!O20-'[1]State-Distance'!N18</f>
        <v>1861</v>
      </c>
      <c r="P21" s="229">
        <f>[1]TotalEnr!P20-'[1]State-Distance'!O18</f>
        <v>1782</v>
      </c>
      <c r="Q21" s="230">
        <f t="shared" si="4"/>
        <v>3643</v>
      </c>
      <c r="R21" s="229">
        <f>[1]TotalEnr!R20-'[1]State-Distance'!Q18</f>
        <v>139800</v>
      </c>
      <c r="S21" s="229">
        <f>[1]TotalEnr!S20-'[1]State-Distance'!R18</f>
        <v>102873</v>
      </c>
      <c r="T21" s="230">
        <f t="shared" si="5"/>
        <v>242673</v>
      </c>
      <c r="U21" s="229">
        <f>[1]TotalEnr!U20-'[1]State-Distance'!T18</f>
        <v>1683</v>
      </c>
      <c r="V21" s="229">
        <f>[1]TotalEnr!V20-'[1]State-Distance'!U18</f>
        <v>3753</v>
      </c>
      <c r="W21" s="230">
        <f t="shared" si="6"/>
        <v>5436</v>
      </c>
      <c r="X21" s="229">
        <f>[1]TotalEnr!X20-'[1]State-Distance'!W18</f>
        <v>1984</v>
      </c>
      <c r="Y21" s="229">
        <f>[1]TotalEnr!Y20-'[1]State-Distance'!X18</f>
        <v>1532</v>
      </c>
      <c r="Z21" s="230">
        <f t="shared" si="7"/>
        <v>3516</v>
      </c>
      <c r="AA21" s="231">
        <f t="shared" si="9"/>
        <v>864673</v>
      </c>
      <c r="AB21" s="231">
        <f t="shared" si="9"/>
        <v>740851</v>
      </c>
      <c r="AC21" s="230">
        <f t="shared" si="8"/>
        <v>1605524</v>
      </c>
      <c r="AD21" s="238">
        <f>'6TotalEnr'!AC20-AC21</f>
        <v>187519</v>
      </c>
      <c r="AE21" s="242">
        <f t="shared" si="10"/>
        <v>5.6576135918615851</v>
      </c>
    </row>
    <row r="22" spans="1:31" s="224" customFormat="1" ht="20.25" customHeight="1">
      <c r="A22" s="227">
        <v>18</v>
      </c>
      <c r="B22" s="232" t="s">
        <v>31</v>
      </c>
      <c r="C22" s="229">
        <f>[1]TotalEnr!C21-'[1]State-Distance'!B19</f>
        <v>1418</v>
      </c>
      <c r="D22" s="229">
        <f>[1]TotalEnr!D21-'[1]State-Distance'!C19</f>
        <v>1451</v>
      </c>
      <c r="E22" s="230">
        <f t="shared" si="0"/>
        <v>2869</v>
      </c>
      <c r="F22" s="229">
        <f>[1]TotalEnr!F21-'[1]State-Distance'!E19</f>
        <v>186</v>
      </c>
      <c r="G22" s="229">
        <f>[1]TotalEnr!G21-'[1]State-Distance'!F19</f>
        <v>413</v>
      </c>
      <c r="H22" s="230">
        <f t="shared" si="1"/>
        <v>599</v>
      </c>
      <c r="I22" s="229">
        <f>[1]TotalEnr!I21-'[1]State-Distance'!H19</f>
        <v>24823</v>
      </c>
      <c r="J22" s="229">
        <f>[1]TotalEnr!J21-'[1]State-Distance'!I19</f>
        <v>41909</v>
      </c>
      <c r="K22" s="230">
        <f t="shared" si="2"/>
        <v>66732</v>
      </c>
      <c r="L22" s="229">
        <f>[1]TotalEnr!L21-'[1]State-Distance'!K19</f>
        <v>230286</v>
      </c>
      <c r="M22" s="229">
        <f>[1]TotalEnr!M21-'[1]State-Distance'!L19</f>
        <v>300704</v>
      </c>
      <c r="N22" s="230">
        <f t="shared" si="3"/>
        <v>530990</v>
      </c>
      <c r="O22" s="229">
        <f>[1]TotalEnr!O21-'[1]State-Distance'!N19</f>
        <v>30</v>
      </c>
      <c r="P22" s="229">
        <f>[1]TotalEnr!P21-'[1]State-Distance'!O19</f>
        <v>133</v>
      </c>
      <c r="Q22" s="230">
        <f t="shared" si="4"/>
        <v>163</v>
      </c>
      <c r="R22" s="229">
        <f>[1]TotalEnr!R21-'[1]State-Distance'!Q19</f>
        <v>23112</v>
      </c>
      <c r="S22" s="229">
        <f>[1]TotalEnr!S21-'[1]State-Distance'!R19</f>
        <v>32490</v>
      </c>
      <c r="T22" s="230">
        <f t="shared" si="5"/>
        <v>55602</v>
      </c>
      <c r="U22" s="229">
        <f>[1]TotalEnr!U21-'[1]State-Distance'!T19</f>
        <v>650</v>
      </c>
      <c r="V22" s="229">
        <f>[1]TotalEnr!V21-'[1]State-Distance'!U19</f>
        <v>6253</v>
      </c>
      <c r="W22" s="230">
        <f t="shared" si="6"/>
        <v>6903</v>
      </c>
      <c r="X22" s="229">
        <f>[1]TotalEnr!X21-'[1]State-Distance'!W19</f>
        <v>754</v>
      </c>
      <c r="Y22" s="229">
        <f>[1]TotalEnr!Y21-'[1]State-Distance'!X19</f>
        <v>1040</v>
      </c>
      <c r="Z22" s="230">
        <f t="shared" si="7"/>
        <v>1794</v>
      </c>
      <c r="AA22" s="231">
        <f t="shared" si="9"/>
        <v>281259</v>
      </c>
      <c r="AB22" s="231">
        <f t="shared" si="9"/>
        <v>384393</v>
      </c>
      <c r="AC22" s="230">
        <f t="shared" si="8"/>
        <v>665652</v>
      </c>
      <c r="AD22" s="238">
        <f>'6TotalEnr'!AC21-AC22</f>
        <v>49398</v>
      </c>
      <c r="AE22" s="242">
        <f t="shared" si="10"/>
        <v>1.4903812211604084</v>
      </c>
    </row>
    <row r="23" spans="1:31" s="224" customFormat="1" ht="20.25" customHeight="1">
      <c r="A23" s="227">
        <v>19</v>
      </c>
      <c r="B23" s="232" t="s">
        <v>32</v>
      </c>
      <c r="C23" s="229">
        <f>[1]TotalEnr!C22-'[1]State-Distance'!B20</f>
        <v>0</v>
      </c>
      <c r="D23" s="229">
        <f>[1]TotalEnr!D22-'[1]State-Distance'!C20</f>
        <v>0</v>
      </c>
      <c r="E23" s="230">
        <f t="shared" si="0"/>
        <v>0</v>
      </c>
      <c r="F23" s="229">
        <f>[1]TotalEnr!F22-'[1]State-Distance'!E20</f>
        <v>0</v>
      </c>
      <c r="G23" s="229">
        <f>[1]TotalEnr!G22-'[1]State-Distance'!F20</f>
        <v>0</v>
      </c>
      <c r="H23" s="230">
        <f t="shared" si="1"/>
        <v>0</v>
      </c>
      <c r="I23" s="229">
        <f>[1]TotalEnr!I22-'[1]State-Distance'!H20</f>
        <v>0</v>
      </c>
      <c r="J23" s="229">
        <f>[1]TotalEnr!J22-'[1]State-Distance'!I20</f>
        <v>0</v>
      </c>
      <c r="K23" s="230">
        <f t="shared" si="2"/>
        <v>0</v>
      </c>
      <c r="L23" s="229">
        <f>[1]TotalEnr!L22-'[1]State-Distance'!K20</f>
        <v>0</v>
      </c>
      <c r="M23" s="229">
        <f>[1]TotalEnr!M22-'[1]State-Distance'!L20</f>
        <v>0</v>
      </c>
      <c r="N23" s="230">
        <f t="shared" si="3"/>
        <v>0</v>
      </c>
      <c r="O23" s="229">
        <f>[1]TotalEnr!O22-'[1]State-Distance'!N20</f>
        <v>0</v>
      </c>
      <c r="P23" s="229">
        <f>[1]TotalEnr!P22-'[1]State-Distance'!O20</f>
        <v>0</v>
      </c>
      <c r="Q23" s="230">
        <f t="shared" si="4"/>
        <v>0</v>
      </c>
      <c r="R23" s="229">
        <f>[1]TotalEnr!R22-'[1]State-Distance'!Q20</f>
        <v>0</v>
      </c>
      <c r="S23" s="229">
        <f>[1]TotalEnr!S22-'[1]State-Distance'!R20</f>
        <v>0</v>
      </c>
      <c r="T23" s="230">
        <f t="shared" si="5"/>
        <v>0</v>
      </c>
      <c r="U23" s="229">
        <f>[1]TotalEnr!U22-'[1]State-Distance'!T20</f>
        <v>0</v>
      </c>
      <c r="V23" s="229">
        <f>[1]TotalEnr!V22-'[1]State-Distance'!U20</f>
        <v>0</v>
      </c>
      <c r="W23" s="230">
        <f t="shared" si="6"/>
        <v>0</v>
      </c>
      <c r="X23" s="229">
        <f>[1]TotalEnr!X22-'[1]State-Distance'!W20</f>
        <v>0</v>
      </c>
      <c r="Y23" s="229">
        <f>[1]TotalEnr!Y22-'[1]State-Distance'!X20</f>
        <v>0</v>
      </c>
      <c r="Z23" s="230">
        <f t="shared" si="7"/>
        <v>0</v>
      </c>
      <c r="AA23" s="231">
        <f t="shared" si="9"/>
        <v>0</v>
      </c>
      <c r="AB23" s="231">
        <f t="shared" si="9"/>
        <v>0</v>
      </c>
      <c r="AC23" s="230">
        <f t="shared" si="8"/>
        <v>0</v>
      </c>
      <c r="AD23" s="238">
        <f>'6TotalEnr'!AC22-AC23</f>
        <v>0</v>
      </c>
      <c r="AE23" s="242">
        <f t="shared" si="10"/>
        <v>0</v>
      </c>
    </row>
    <row r="24" spans="1:31" s="224" customFormat="1" ht="20.25" customHeight="1">
      <c r="A24" s="227">
        <v>20</v>
      </c>
      <c r="B24" s="232" t="s">
        <v>33</v>
      </c>
      <c r="C24" s="229">
        <f>[1]TotalEnr!C23-'[1]State-Distance'!B21</f>
        <v>1183</v>
      </c>
      <c r="D24" s="229">
        <f>[1]TotalEnr!D23-'[1]State-Distance'!C21</f>
        <v>1956</v>
      </c>
      <c r="E24" s="230">
        <f t="shared" si="0"/>
        <v>3139</v>
      </c>
      <c r="F24" s="229">
        <f>[1]TotalEnr!F23-'[1]State-Distance'!E21</f>
        <v>491</v>
      </c>
      <c r="G24" s="229">
        <f>[1]TotalEnr!G23-'[1]State-Distance'!F21</f>
        <v>396</v>
      </c>
      <c r="H24" s="230">
        <f t="shared" si="1"/>
        <v>887</v>
      </c>
      <c r="I24" s="229">
        <f>[1]TotalEnr!I23-'[1]State-Distance'!H21</f>
        <v>60605</v>
      </c>
      <c r="J24" s="229">
        <f>[1]TotalEnr!J23-'[1]State-Distance'!I21</f>
        <v>60249</v>
      </c>
      <c r="K24" s="230">
        <f t="shared" si="2"/>
        <v>120854</v>
      </c>
      <c r="L24" s="229">
        <f>[1]TotalEnr!L23-'[1]State-Distance'!K21</f>
        <v>489921</v>
      </c>
      <c r="M24" s="229">
        <f>[1]TotalEnr!M23-'[1]State-Distance'!L21</f>
        <v>354320</v>
      </c>
      <c r="N24" s="230">
        <f t="shared" si="3"/>
        <v>844241</v>
      </c>
      <c r="O24" s="229">
        <f>[1]TotalEnr!O23-'[1]State-Distance'!N21</f>
        <v>24543</v>
      </c>
      <c r="P24" s="229">
        <f>[1]TotalEnr!P23-'[1]State-Distance'!O21</f>
        <v>16458</v>
      </c>
      <c r="Q24" s="230">
        <f t="shared" si="4"/>
        <v>41001</v>
      </c>
      <c r="R24" s="229">
        <f>[1]TotalEnr!R23-'[1]State-Distance'!Q21</f>
        <v>26002</v>
      </c>
      <c r="S24" s="229">
        <f>[1]TotalEnr!S23-'[1]State-Distance'!R21</f>
        <v>9445</v>
      </c>
      <c r="T24" s="230">
        <f t="shared" si="5"/>
        <v>35447</v>
      </c>
      <c r="U24" s="229">
        <f>[1]TotalEnr!U23-'[1]State-Distance'!T21</f>
        <v>410</v>
      </c>
      <c r="V24" s="229">
        <f>[1]TotalEnr!V23-'[1]State-Distance'!U21</f>
        <v>529</v>
      </c>
      <c r="W24" s="230">
        <f t="shared" si="6"/>
        <v>939</v>
      </c>
      <c r="X24" s="229">
        <f>[1]TotalEnr!X23-'[1]State-Distance'!W21</f>
        <v>156</v>
      </c>
      <c r="Y24" s="229">
        <f>[1]TotalEnr!Y23-'[1]State-Distance'!X21</f>
        <v>82</v>
      </c>
      <c r="Z24" s="230">
        <f t="shared" si="7"/>
        <v>238</v>
      </c>
      <c r="AA24" s="231">
        <f t="shared" si="9"/>
        <v>603311</v>
      </c>
      <c r="AB24" s="231">
        <f t="shared" si="9"/>
        <v>443435</v>
      </c>
      <c r="AC24" s="230">
        <f t="shared" si="8"/>
        <v>1046746</v>
      </c>
      <c r="AD24" s="238">
        <f>'6TotalEnr'!AC23-AC24</f>
        <v>121036</v>
      </c>
      <c r="AE24" s="242">
        <f t="shared" si="10"/>
        <v>3.6517628544550624</v>
      </c>
    </row>
    <row r="25" spans="1:31" s="224" customFormat="1" ht="20.25" customHeight="1">
      <c r="A25" s="227">
        <v>21</v>
      </c>
      <c r="B25" s="232" t="s">
        <v>34</v>
      </c>
      <c r="C25" s="229">
        <f>[1]TotalEnr!C24-'[1]State-Distance'!B22</f>
        <v>3790</v>
      </c>
      <c r="D25" s="229">
        <f>[1]TotalEnr!D24-'[1]State-Distance'!C22</f>
        <v>1595</v>
      </c>
      <c r="E25" s="230">
        <f t="shared" si="0"/>
        <v>5385</v>
      </c>
      <c r="F25" s="229">
        <f>[1]TotalEnr!F24-'[1]State-Distance'!E22</f>
        <v>1087</v>
      </c>
      <c r="G25" s="229">
        <f>[1]TotalEnr!G24-'[1]State-Distance'!F22</f>
        <v>647</v>
      </c>
      <c r="H25" s="230">
        <f t="shared" si="1"/>
        <v>1734</v>
      </c>
      <c r="I25" s="229">
        <f>[1]TotalEnr!I24-'[1]State-Distance'!H22</f>
        <v>184891</v>
      </c>
      <c r="J25" s="229">
        <f>[1]TotalEnr!J24-'[1]State-Distance'!I22</f>
        <v>139408</v>
      </c>
      <c r="K25" s="230">
        <f t="shared" si="2"/>
        <v>324299</v>
      </c>
      <c r="L25" s="229">
        <f>[1]TotalEnr!L24-'[1]State-Distance'!K22</f>
        <v>1480309</v>
      </c>
      <c r="M25" s="229">
        <f>[1]TotalEnr!M24-'[1]State-Distance'!L22</f>
        <v>1084957</v>
      </c>
      <c r="N25" s="230">
        <f t="shared" si="3"/>
        <v>2565266</v>
      </c>
      <c r="O25" s="229">
        <f>[1]TotalEnr!O24-'[1]State-Distance'!N22</f>
        <v>5375</v>
      </c>
      <c r="P25" s="229">
        <f>[1]TotalEnr!P24-'[1]State-Distance'!O22</f>
        <v>2891</v>
      </c>
      <c r="Q25" s="230">
        <f t="shared" si="4"/>
        <v>8266</v>
      </c>
      <c r="R25" s="229">
        <f>[1]TotalEnr!R24-'[1]State-Distance'!Q22</f>
        <v>195703</v>
      </c>
      <c r="S25" s="229">
        <f>[1]TotalEnr!S24-'[1]State-Distance'!R22</f>
        <v>121054</v>
      </c>
      <c r="T25" s="230">
        <f t="shared" si="5"/>
        <v>316757</v>
      </c>
      <c r="U25" s="229">
        <f>[1]TotalEnr!U24-'[1]State-Distance'!T22</f>
        <v>2784</v>
      </c>
      <c r="V25" s="229">
        <f>[1]TotalEnr!V24-'[1]State-Distance'!U22</f>
        <v>3468</v>
      </c>
      <c r="W25" s="230">
        <f t="shared" si="6"/>
        <v>6252</v>
      </c>
      <c r="X25" s="229">
        <f>[1]TotalEnr!X24-'[1]State-Distance'!W22</f>
        <v>3149</v>
      </c>
      <c r="Y25" s="229">
        <f>[1]TotalEnr!Y24-'[1]State-Distance'!X22</f>
        <v>1833</v>
      </c>
      <c r="Z25" s="230">
        <f t="shared" si="7"/>
        <v>4982</v>
      </c>
      <c r="AA25" s="231">
        <f t="shared" si="9"/>
        <v>1877088</v>
      </c>
      <c r="AB25" s="231">
        <f t="shared" si="9"/>
        <v>1355853</v>
      </c>
      <c r="AC25" s="230">
        <f t="shared" si="8"/>
        <v>3232941</v>
      </c>
      <c r="AD25" s="238">
        <f>'6TotalEnr'!AC24-AC25</f>
        <v>345033</v>
      </c>
      <c r="AE25" s="242">
        <f t="shared" si="10"/>
        <v>10.40994987409691</v>
      </c>
    </row>
    <row r="26" spans="1:31" s="224" customFormat="1" ht="20.25" customHeight="1">
      <c r="A26" s="227">
        <v>22</v>
      </c>
      <c r="B26" s="232" t="s">
        <v>35</v>
      </c>
      <c r="C26" s="229">
        <f>[1]TotalEnr!C25-'[1]State-Distance'!B23</f>
        <v>445</v>
      </c>
      <c r="D26" s="229">
        <f>[1]TotalEnr!D25-'[1]State-Distance'!C23</f>
        <v>417</v>
      </c>
      <c r="E26" s="230">
        <f t="shared" si="0"/>
        <v>862</v>
      </c>
      <c r="F26" s="229">
        <f>[1]TotalEnr!F25-'[1]State-Distance'!E23</f>
        <v>2</v>
      </c>
      <c r="G26" s="229">
        <f>[1]TotalEnr!G25-'[1]State-Distance'!F23</f>
        <v>5</v>
      </c>
      <c r="H26" s="230">
        <f t="shared" si="1"/>
        <v>7</v>
      </c>
      <c r="I26" s="229">
        <f>[1]TotalEnr!I25-'[1]State-Distance'!H23</f>
        <v>1966</v>
      </c>
      <c r="J26" s="229">
        <f>[1]TotalEnr!J25-'[1]State-Distance'!I23</f>
        <v>1562</v>
      </c>
      <c r="K26" s="230">
        <f t="shared" si="2"/>
        <v>3528</v>
      </c>
      <c r="L26" s="229">
        <f>[1]TotalEnr!L25-'[1]State-Distance'!K23</f>
        <v>59450</v>
      </c>
      <c r="M26" s="229">
        <f>[1]TotalEnr!M25-'[1]State-Distance'!L23</f>
        <v>52518</v>
      </c>
      <c r="N26" s="230">
        <f t="shared" si="3"/>
        <v>111968</v>
      </c>
      <c r="O26" s="229">
        <f>[1]TotalEnr!O25-'[1]State-Distance'!N23</f>
        <v>26</v>
      </c>
      <c r="P26" s="229">
        <f>[1]TotalEnr!P25-'[1]State-Distance'!O23</f>
        <v>16</v>
      </c>
      <c r="Q26" s="230">
        <f t="shared" si="4"/>
        <v>42</v>
      </c>
      <c r="R26" s="229">
        <f>[1]TotalEnr!R25-'[1]State-Distance'!Q23</f>
        <v>93</v>
      </c>
      <c r="S26" s="229">
        <f>[1]TotalEnr!S25-'[1]State-Distance'!R23</f>
        <v>38</v>
      </c>
      <c r="T26" s="230">
        <f t="shared" si="5"/>
        <v>131</v>
      </c>
      <c r="U26" s="229">
        <f>[1]TotalEnr!U25-'[1]State-Distance'!T23</f>
        <v>4</v>
      </c>
      <c r="V26" s="229">
        <f>[1]TotalEnr!V25-'[1]State-Distance'!U23</f>
        <v>6</v>
      </c>
      <c r="W26" s="230">
        <f t="shared" si="6"/>
        <v>10</v>
      </c>
      <c r="X26" s="229">
        <f>[1]TotalEnr!X25-'[1]State-Distance'!W23</f>
        <v>11</v>
      </c>
      <c r="Y26" s="229">
        <f>[1]TotalEnr!Y25-'[1]State-Distance'!X23</f>
        <v>20</v>
      </c>
      <c r="Z26" s="230">
        <f t="shared" si="7"/>
        <v>31</v>
      </c>
      <c r="AA26" s="231">
        <f t="shared" si="9"/>
        <v>61997</v>
      </c>
      <c r="AB26" s="231">
        <f t="shared" si="9"/>
        <v>54582</v>
      </c>
      <c r="AC26" s="230">
        <f t="shared" si="8"/>
        <v>116579</v>
      </c>
      <c r="AD26" s="238">
        <f>'6TotalEnr'!AC25-AC26</f>
        <v>6918</v>
      </c>
      <c r="AE26" s="242">
        <f t="shared" si="10"/>
        <v>0.20872216057305365</v>
      </c>
    </row>
    <row r="27" spans="1:31" s="224" customFormat="1" ht="20.25" customHeight="1">
      <c r="A27" s="227">
        <v>23</v>
      </c>
      <c r="B27" s="232" t="s">
        <v>36</v>
      </c>
      <c r="C27" s="229">
        <f>[1]TotalEnr!C26-'[1]State-Distance'!B24</f>
        <v>354</v>
      </c>
      <c r="D27" s="229">
        <f>[1]TotalEnr!D26-'[1]State-Distance'!C24</f>
        <v>412</v>
      </c>
      <c r="E27" s="230">
        <f t="shared" si="0"/>
        <v>766</v>
      </c>
      <c r="F27" s="229">
        <f>[1]TotalEnr!F26-'[1]State-Distance'!E24</f>
        <v>23</v>
      </c>
      <c r="G27" s="229">
        <f>[1]TotalEnr!G26-'[1]State-Distance'!F24</f>
        <v>33</v>
      </c>
      <c r="H27" s="230">
        <f t="shared" si="1"/>
        <v>56</v>
      </c>
      <c r="I27" s="229">
        <f>[1]TotalEnr!I26-'[1]State-Distance'!H24</f>
        <v>1265</v>
      </c>
      <c r="J27" s="229">
        <f>[1]TotalEnr!J26-'[1]State-Distance'!I24</f>
        <v>1811</v>
      </c>
      <c r="K27" s="230">
        <f t="shared" si="2"/>
        <v>3076</v>
      </c>
      <c r="L27" s="229">
        <f>[1]TotalEnr!L26-'[1]State-Distance'!K24</f>
        <v>24432</v>
      </c>
      <c r="M27" s="229">
        <f>[1]TotalEnr!M26-'[1]State-Distance'!L24</f>
        <v>30555</v>
      </c>
      <c r="N27" s="230">
        <f t="shared" si="3"/>
        <v>54987</v>
      </c>
      <c r="O27" s="229">
        <f>[1]TotalEnr!O26-'[1]State-Distance'!N24</f>
        <v>67</v>
      </c>
      <c r="P27" s="229">
        <f>[1]TotalEnr!P26-'[1]State-Distance'!O24</f>
        <v>63</v>
      </c>
      <c r="Q27" s="230">
        <f t="shared" si="4"/>
        <v>130</v>
      </c>
      <c r="R27" s="229">
        <f>[1]TotalEnr!R26-'[1]State-Distance'!Q24</f>
        <v>574</v>
      </c>
      <c r="S27" s="229">
        <f>[1]TotalEnr!S26-'[1]State-Distance'!R24</f>
        <v>907</v>
      </c>
      <c r="T27" s="230">
        <f t="shared" si="5"/>
        <v>1481</v>
      </c>
      <c r="U27" s="229">
        <f>[1]TotalEnr!U26-'[1]State-Distance'!T24</f>
        <v>4</v>
      </c>
      <c r="V27" s="229">
        <f>[1]TotalEnr!V26-'[1]State-Distance'!U24</f>
        <v>1</v>
      </c>
      <c r="W27" s="230">
        <f t="shared" si="6"/>
        <v>5</v>
      </c>
      <c r="X27" s="229">
        <f>[1]TotalEnr!X26-'[1]State-Distance'!W24</f>
        <v>115</v>
      </c>
      <c r="Y27" s="229">
        <f>[1]TotalEnr!Y26-'[1]State-Distance'!X24</f>
        <v>173</v>
      </c>
      <c r="Z27" s="230">
        <f t="shared" si="7"/>
        <v>288</v>
      </c>
      <c r="AA27" s="231">
        <f t="shared" si="9"/>
        <v>26834</v>
      </c>
      <c r="AB27" s="231">
        <f t="shared" si="9"/>
        <v>33955</v>
      </c>
      <c r="AC27" s="230">
        <f t="shared" si="8"/>
        <v>60789</v>
      </c>
      <c r="AD27" s="238">
        <f>'6TotalEnr'!AC26-AC27</f>
        <v>4493</v>
      </c>
      <c r="AE27" s="242">
        <f t="shared" si="10"/>
        <v>0.13555777210967476</v>
      </c>
    </row>
    <row r="28" spans="1:31" s="224" customFormat="1" ht="20.25" customHeight="1">
      <c r="A28" s="227">
        <v>24</v>
      </c>
      <c r="B28" s="232" t="s">
        <v>37</v>
      </c>
      <c r="C28" s="229">
        <f>[1]TotalEnr!C27-'[1]State-Distance'!B25</f>
        <v>34</v>
      </c>
      <c r="D28" s="229">
        <f>[1]TotalEnr!D27-'[1]State-Distance'!C25</f>
        <v>29</v>
      </c>
      <c r="E28" s="230">
        <f t="shared" si="0"/>
        <v>63</v>
      </c>
      <c r="F28" s="229">
        <f>[1]TotalEnr!F27-'[1]State-Distance'!E25</f>
        <v>10</v>
      </c>
      <c r="G28" s="229">
        <f>[1]TotalEnr!G27-'[1]State-Distance'!F25</f>
        <v>25</v>
      </c>
      <c r="H28" s="230">
        <f t="shared" si="1"/>
        <v>35</v>
      </c>
      <c r="I28" s="229">
        <f>[1]TotalEnr!I27-'[1]State-Distance'!H25</f>
        <v>540</v>
      </c>
      <c r="J28" s="229">
        <f>[1]TotalEnr!J27-'[1]State-Distance'!I25</f>
        <v>452</v>
      </c>
      <c r="K28" s="230">
        <f t="shared" si="2"/>
        <v>992</v>
      </c>
      <c r="L28" s="229">
        <f>[1]TotalEnr!L27-'[1]State-Distance'!K25</f>
        <v>10508</v>
      </c>
      <c r="M28" s="229">
        <f>[1]TotalEnr!M27-'[1]State-Distance'!L25</f>
        <v>9481</v>
      </c>
      <c r="N28" s="230">
        <f t="shared" si="3"/>
        <v>19989</v>
      </c>
      <c r="O28" s="229">
        <f>[1]TotalEnr!O27-'[1]State-Distance'!N25</f>
        <v>0</v>
      </c>
      <c r="P28" s="229">
        <f>[1]TotalEnr!P27-'[1]State-Distance'!O25</f>
        <v>0</v>
      </c>
      <c r="Q28" s="230">
        <f t="shared" si="4"/>
        <v>0</v>
      </c>
      <c r="R28" s="229">
        <f>[1]TotalEnr!R27-'[1]State-Distance'!Q25</f>
        <v>339</v>
      </c>
      <c r="S28" s="229">
        <f>[1]TotalEnr!S27-'[1]State-Distance'!R25</f>
        <v>931</v>
      </c>
      <c r="T28" s="230">
        <f t="shared" si="5"/>
        <v>1270</v>
      </c>
      <c r="U28" s="229">
        <f>[1]TotalEnr!U27-'[1]State-Distance'!T25</f>
        <v>0</v>
      </c>
      <c r="V28" s="229">
        <f>[1]TotalEnr!V27-'[1]State-Distance'!U25</f>
        <v>0</v>
      </c>
      <c r="W28" s="230">
        <f t="shared" si="6"/>
        <v>0</v>
      </c>
      <c r="X28" s="229">
        <f>[1]TotalEnr!X27-'[1]State-Distance'!W25</f>
        <v>0</v>
      </c>
      <c r="Y28" s="229">
        <f>[1]TotalEnr!Y27-'[1]State-Distance'!X25</f>
        <v>0</v>
      </c>
      <c r="Z28" s="230">
        <f t="shared" si="7"/>
        <v>0</v>
      </c>
      <c r="AA28" s="231">
        <f t="shared" si="9"/>
        <v>11431</v>
      </c>
      <c r="AB28" s="231">
        <f t="shared" si="9"/>
        <v>10918</v>
      </c>
      <c r="AC28" s="230">
        <f t="shared" si="8"/>
        <v>22349</v>
      </c>
      <c r="AD28" s="238">
        <f>'6TotalEnr'!AC27-AC28</f>
        <v>7497</v>
      </c>
      <c r="AE28" s="242">
        <f t="shared" si="10"/>
        <v>0.22619110115874289</v>
      </c>
    </row>
    <row r="29" spans="1:31" s="224" customFormat="1" ht="20.25" customHeight="1">
      <c r="A29" s="227">
        <v>25</v>
      </c>
      <c r="B29" s="232" t="s">
        <v>38</v>
      </c>
      <c r="C29" s="229">
        <f>[1]TotalEnr!C28-'[1]State-Distance'!B26</f>
        <v>76</v>
      </c>
      <c r="D29" s="229">
        <f>[1]TotalEnr!D28-'[1]State-Distance'!C26</f>
        <v>81</v>
      </c>
      <c r="E29" s="230">
        <f t="shared" si="0"/>
        <v>157</v>
      </c>
      <c r="F29" s="229">
        <f>[1]TotalEnr!F28-'[1]State-Distance'!E26</f>
        <v>0</v>
      </c>
      <c r="G29" s="229">
        <f>[1]TotalEnr!G28-'[1]State-Distance'!F26</f>
        <v>12</v>
      </c>
      <c r="H29" s="230">
        <f t="shared" si="1"/>
        <v>12</v>
      </c>
      <c r="I29" s="229">
        <f>[1]TotalEnr!I28-'[1]State-Distance'!H26</f>
        <v>352</v>
      </c>
      <c r="J29" s="229">
        <f>[1]TotalEnr!J28-'[1]State-Distance'!I26</f>
        <v>496</v>
      </c>
      <c r="K29" s="230">
        <f t="shared" si="2"/>
        <v>848</v>
      </c>
      <c r="L29" s="229">
        <f>[1]TotalEnr!L28-'[1]State-Distance'!K26</f>
        <v>21207</v>
      </c>
      <c r="M29" s="229">
        <f>[1]TotalEnr!M28-'[1]State-Distance'!L26</f>
        <v>19082</v>
      </c>
      <c r="N29" s="230">
        <f t="shared" si="3"/>
        <v>40289</v>
      </c>
      <c r="O29" s="229">
        <f>[1]TotalEnr!O28-'[1]State-Distance'!N26</f>
        <v>0</v>
      </c>
      <c r="P29" s="229">
        <f>[1]TotalEnr!P28-'[1]State-Distance'!O26</f>
        <v>0</v>
      </c>
      <c r="Q29" s="230">
        <f t="shared" si="4"/>
        <v>0</v>
      </c>
      <c r="R29" s="229">
        <f>[1]TotalEnr!R28-'[1]State-Distance'!Q26</f>
        <v>580</v>
      </c>
      <c r="S29" s="229">
        <f>[1]TotalEnr!S28-'[1]State-Distance'!R26</f>
        <v>296</v>
      </c>
      <c r="T29" s="230">
        <f t="shared" si="5"/>
        <v>876</v>
      </c>
      <c r="U29" s="229">
        <f>[1]TotalEnr!U28-'[1]State-Distance'!T26</f>
        <v>0</v>
      </c>
      <c r="V29" s="229">
        <f>[1]TotalEnr!V28-'[1]State-Distance'!U26</f>
        <v>0</v>
      </c>
      <c r="W29" s="230">
        <f t="shared" si="6"/>
        <v>0</v>
      </c>
      <c r="X29" s="229">
        <f>[1]TotalEnr!X28-'[1]State-Distance'!W26</f>
        <v>0</v>
      </c>
      <c r="Y29" s="229">
        <f>[1]TotalEnr!Y28-'[1]State-Distance'!X26</f>
        <v>0</v>
      </c>
      <c r="Z29" s="230">
        <f t="shared" si="7"/>
        <v>0</v>
      </c>
      <c r="AA29" s="231">
        <f t="shared" si="9"/>
        <v>22215</v>
      </c>
      <c r="AB29" s="231">
        <f t="shared" si="9"/>
        <v>19967</v>
      </c>
      <c r="AC29" s="230">
        <f t="shared" si="8"/>
        <v>42182</v>
      </c>
      <c r="AD29" s="238">
        <f>'6TotalEnr'!AC28-AC29</f>
        <v>14207</v>
      </c>
      <c r="AE29" s="242">
        <f t="shared" si="10"/>
        <v>0.42863771830895825</v>
      </c>
    </row>
    <row r="30" spans="1:31" s="224" customFormat="1" ht="20.25" customHeight="1">
      <c r="A30" s="227">
        <v>26</v>
      </c>
      <c r="B30" s="232" t="s">
        <v>39</v>
      </c>
      <c r="C30" s="229">
        <f>[1]TotalEnr!C29-'[1]State-Distance'!B27</f>
        <v>367</v>
      </c>
      <c r="D30" s="229">
        <f>[1]TotalEnr!D29-'[1]State-Distance'!C27</f>
        <v>162</v>
      </c>
      <c r="E30" s="230">
        <f t="shared" si="0"/>
        <v>529</v>
      </c>
      <c r="F30" s="229">
        <f>[1]TotalEnr!F29-'[1]State-Distance'!E27</f>
        <v>760</v>
      </c>
      <c r="G30" s="229">
        <f>[1]TotalEnr!G29-'[1]State-Distance'!F27</f>
        <v>662</v>
      </c>
      <c r="H30" s="230">
        <f t="shared" si="1"/>
        <v>1422</v>
      </c>
      <c r="I30" s="229">
        <f>[1]TotalEnr!I29-'[1]State-Distance'!H27</f>
        <v>24092</v>
      </c>
      <c r="J30" s="229">
        <f>[1]TotalEnr!J29-'[1]State-Distance'!I27</f>
        <v>16612</v>
      </c>
      <c r="K30" s="230">
        <f t="shared" si="2"/>
        <v>40704</v>
      </c>
      <c r="L30" s="229">
        <f>[1]TotalEnr!L29-'[1]State-Distance'!K27</f>
        <v>338550</v>
      </c>
      <c r="M30" s="229">
        <f>[1]TotalEnr!M29-'[1]State-Distance'!L27</f>
        <v>295808</v>
      </c>
      <c r="N30" s="230">
        <f t="shared" si="3"/>
        <v>634358</v>
      </c>
      <c r="O30" s="229">
        <f>[1]TotalEnr!O29-'[1]State-Distance'!N27</f>
        <v>621</v>
      </c>
      <c r="P30" s="229">
        <f>[1]TotalEnr!P29-'[1]State-Distance'!O27</f>
        <v>193</v>
      </c>
      <c r="Q30" s="230">
        <f t="shared" si="4"/>
        <v>814</v>
      </c>
      <c r="R30" s="229">
        <f>[1]TotalEnr!R29-'[1]State-Distance'!Q27</f>
        <v>59433</v>
      </c>
      <c r="S30" s="229">
        <f>[1]TotalEnr!S29-'[1]State-Distance'!R27</f>
        <v>11456</v>
      </c>
      <c r="T30" s="230">
        <f t="shared" si="5"/>
        <v>70889</v>
      </c>
      <c r="U30" s="229">
        <f>[1]TotalEnr!U29-'[1]State-Distance'!T27</f>
        <v>1967</v>
      </c>
      <c r="V30" s="229">
        <f>[1]TotalEnr!V29-'[1]State-Distance'!U27</f>
        <v>2033</v>
      </c>
      <c r="W30" s="230">
        <f t="shared" si="6"/>
        <v>4000</v>
      </c>
      <c r="X30" s="229">
        <f>[1]TotalEnr!X29-'[1]State-Distance'!W27</f>
        <v>200</v>
      </c>
      <c r="Y30" s="229">
        <f>[1]TotalEnr!Y29-'[1]State-Distance'!X27</f>
        <v>118</v>
      </c>
      <c r="Z30" s="230">
        <f t="shared" si="7"/>
        <v>318</v>
      </c>
      <c r="AA30" s="231">
        <f t="shared" si="9"/>
        <v>425990</v>
      </c>
      <c r="AB30" s="231">
        <f t="shared" si="9"/>
        <v>327044</v>
      </c>
      <c r="AC30" s="230">
        <f t="shared" si="8"/>
        <v>753034</v>
      </c>
      <c r="AD30" s="238">
        <f>'6TotalEnr'!AC29-AC30</f>
        <v>27383</v>
      </c>
      <c r="AE30" s="242">
        <f t="shared" si="10"/>
        <v>0.82616925744029035</v>
      </c>
    </row>
    <row r="31" spans="1:31" s="224" customFormat="1" ht="20.25" customHeight="1">
      <c r="A31" s="227">
        <v>27</v>
      </c>
      <c r="B31" s="232" t="s">
        <v>40</v>
      </c>
      <c r="C31" s="229">
        <f>[1]TotalEnr!C30-'[1]State-Distance'!B28</f>
        <v>2147</v>
      </c>
      <c r="D31" s="229">
        <f>[1]TotalEnr!D30-'[1]State-Distance'!C28</f>
        <v>1287</v>
      </c>
      <c r="E31" s="230">
        <f t="shared" si="0"/>
        <v>3434</v>
      </c>
      <c r="F31" s="229">
        <f>[1]TotalEnr!F30-'[1]State-Distance'!E28</f>
        <v>21</v>
      </c>
      <c r="G31" s="229">
        <f>[1]TotalEnr!G30-'[1]State-Distance'!F28</f>
        <v>25</v>
      </c>
      <c r="H31" s="230">
        <f t="shared" si="1"/>
        <v>46</v>
      </c>
      <c r="I31" s="229">
        <f>[1]TotalEnr!I30-'[1]State-Distance'!H28</f>
        <v>1741</v>
      </c>
      <c r="J31" s="229">
        <f>[1]TotalEnr!J30-'[1]State-Distance'!I28</f>
        <v>1458</v>
      </c>
      <c r="K31" s="230">
        <f t="shared" si="2"/>
        <v>3199</v>
      </c>
      <c r="L31" s="229">
        <f>[1]TotalEnr!L30-'[1]State-Distance'!K28</f>
        <v>16808</v>
      </c>
      <c r="M31" s="229">
        <f>[1]TotalEnr!M30-'[1]State-Distance'!L28</f>
        <v>18767</v>
      </c>
      <c r="N31" s="230">
        <f t="shared" si="3"/>
        <v>35575</v>
      </c>
      <c r="O31" s="229">
        <f>[1]TotalEnr!O30-'[1]State-Distance'!N28</f>
        <v>15</v>
      </c>
      <c r="P31" s="229">
        <f>[1]TotalEnr!P30-'[1]State-Distance'!O28</f>
        <v>4</v>
      </c>
      <c r="Q31" s="230">
        <f t="shared" si="4"/>
        <v>19</v>
      </c>
      <c r="R31" s="229">
        <f>[1]TotalEnr!R30-'[1]State-Distance'!Q28</f>
        <v>3386</v>
      </c>
      <c r="S31" s="229">
        <f>[1]TotalEnr!S30-'[1]State-Distance'!R28</f>
        <v>1477</v>
      </c>
      <c r="T31" s="230">
        <f t="shared" si="5"/>
        <v>4863</v>
      </c>
      <c r="U31" s="229">
        <f>[1]TotalEnr!U30-'[1]State-Distance'!T28</f>
        <v>0</v>
      </c>
      <c r="V31" s="229">
        <f>[1]TotalEnr!V30-'[1]State-Distance'!U28</f>
        <v>160</v>
      </c>
      <c r="W31" s="230">
        <f t="shared" si="6"/>
        <v>160</v>
      </c>
      <c r="X31" s="229">
        <f>[1]TotalEnr!X30-'[1]State-Distance'!W28</f>
        <v>0</v>
      </c>
      <c r="Y31" s="229">
        <f>[1]TotalEnr!Y30-'[1]State-Distance'!X28</f>
        <v>0</v>
      </c>
      <c r="Z31" s="230">
        <f t="shared" si="7"/>
        <v>0</v>
      </c>
      <c r="AA31" s="231">
        <f t="shared" si="9"/>
        <v>24118</v>
      </c>
      <c r="AB31" s="231">
        <f t="shared" si="9"/>
        <v>23178</v>
      </c>
      <c r="AC31" s="230">
        <f t="shared" si="8"/>
        <v>47296</v>
      </c>
      <c r="AD31" s="238">
        <f>'6TotalEnr'!AC30-AC31</f>
        <v>286</v>
      </c>
      <c r="AE31" s="242">
        <f t="shared" si="10"/>
        <v>8.6288722064026234E-3</v>
      </c>
    </row>
    <row r="32" spans="1:31" s="224" customFormat="1" ht="20.25" customHeight="1">
      <c r="A32" s="227">
        <v>28</v>
      </c>
      <c r="B32" s="232" t="s">
        <v>41</v>
      </c>
      <c r="C32" s="229">
        <f>[1]TotalEnr!C31-'[1]State-Distance'!B29</f>
        <v>892</v>
      </c>
      <c r="D32" s="229">
        <f>[1]TotalEnr!D31-'[1]State-Distance'!C29</f>
        <v>1020</v>
      </c>
      <c r="E32" s="230">
        <f t="shared" si="0"/>
        <v>1912</v>
      </c>
      <c r="F32" s="229">
        <f>[1]TotalEnr!F31-'[1]State-Distance'!E29</f>
        <v>140</v>
      </c>
      <c r="G32" s="229">
        <f>[1]TotalEnr!G31-'[1]State-Distance'!F29</f>
        <v>292</v>
      </c>
      <c r="H32" s="230">
        <f t="shared" si="1"/>
        <v>432</v>
      </c>
      <c r="I32" s="229">
        <f>[1]TotalEnr!I31-'[1]State-Distance'!H29</f>
        <v>24023</v>
      </c>
      <c r="J32" s="229">
        <f>[1]TotalEnr!J31-'[1]State-Distance'!I29</f>
        <v>30002</v>
      </c>
      <c r="K32" s="230">
        <f t="shared" si="2"/>
        <v>54025</v>
      </c>
      <c r="L32" s="229">
        <f>[1]TotalEnr!L31-'[1]State-Distance'!K29</f>
        <v>263622</v>
      </c>
      <c r="M32" s="229">
        <f>[1]TotalEnr!M31-'[1]State-Distance'!L29</f>
        <v>157908</v>
      </c>
      <c r="N32" s="230">
        <f t="shared" si="3"/>
        <v>421530</v>
      </c>
      <c r="O32" s="229">
        <f>[1]TotalEnr!O31-'[1]State-Distance'!N29</f>
        <v>414</v>
      </c>
      <c r="P32" s="229">
        <f>[1]TotalEnr!P31-'[1]State-Distance'!O29</f>
        <v>619</v>
      </c>
      <c r="Q32" s="230">
        <f t="shared" si="4"/>
        <v>1033</v>
      </c>
      <c r="R32" s="229">
        <f>[1]TotalEnr!R31-'[1]State-Distance'!Q29</f>
        <v>72975</v>
      </c>
      <c r="S32" s="229">
        <f>[1]TotalEnr!S31-'[1]State-Distance'!R29</f>
        <v>13424</v>
      </c>
      <c r="T32" s="230">
        <f t="shared" si="5"/>
        <v>86399</v>
      </c>
      <c r="U32" s="229">
        <f>[1]TotalEnr!U31-'[1]State-Distance'!T29</f>
        <v>1037</v>
      </c>
      <c r="V32" s="229">
        <f>[1]TotalEnr!V31-'[1]State-Distance'!U29</f>
        <v>644</v>
      </c>
      <c r="W32" s="230">
        <f t="shared" si="6"/>
        <v>1681</v>
      </c>
      <c r="X32" s="229">
        <f>[1]TotalEnr!X31-'[1]State-Distance'!W29</f>
        <v>502</v>
      </c>
      <c r="Y32" s="229">
        <f>[1]TotalEnr!Y31-'[1]State-Distance'!X29</f>
        <v>257</v>
      </c>
      <c r="Z32" s="230">
        <f t="shared" si="7"/>
        <v>759</v>
      </c>
      <c r="AA32" s="231">
        <f t="shared" si="9"/>
        <v>363605</v>
      </c>
      <c r="AB32" s="231">
        <f t="shared" si="9"/>
        <v>204166</v>
      </c>
      <c r="AC32" s="230">
        <f t="shared" si="8"/>
        <v>567771</v>
      </c>
      <c r="AD32" s="238">
        <f>'6TotalEnr'!AC31-AC32</f>
        <v>63307</v>
      </c>
      <c r="AE32" s="242">
        <f t="shared" si="10"/>
        <v>1.9100280166808772</v>
      </c>
    </row>
    <row r="33" spans="1:31" s="224" customFormat="1" ht="20.25" customHeight="1">
      <c r="A33" s="227">
        <v>29</v>
      </c>
      <c r="B33" s="232" t="s">
        <v>42</v>
      </c>
      <c r="C33" s="229">
        <f>[1]TotalEnr!C32-'[1]State-Distance'!B30</f>
        <v>2193</v>
      </c>
      <c r="D33" s="229">
        <f>[1]TotalEnr!D32-'[1]State-Distance'!C30</f>
        <v>1433</v>
      </c>
      <c r="E33" s="230">
        <f t="shared" si="0"/>
        <v>3626</v>
      </c>
      <c r="F33" s="229">
        <f>[1]TotalEnr!F32-'[1]State-Distance'!E30</f>
        <v>130</v>
      </c>
      <c r="G33" s="229">
        <f>[1]TotalEnr!G32-'[1]State-Distance'!F30</f>
        <v>176</v>
      </c>
      <c r="H33" s="230">
        <f t="shared" si="1"/>
        <v>306</v>
      </c>
      <c r="I33" s="229">
        <f>[1]TotalEnr!I32-'[1]State-Distance'!H30</f>
        <v>57888</v>
      </c>
      <c r="J33" s="229">
        <f>[1]TotalEnr!J32-'[1]State-Distance'!I30</f>
        <v>55295</v>
      </c>
      <c r="K33" s="230">
        <f t="shared" si="2"/>
        <v>113183</v>
      </c>
      <c r="L33" s="229">
        <f>[1]TotalEnr!L32-'[1]State-Distance'!K30</f>
        <v>791025</v>
      </c>
      <c r="M33" s="229">
        <f>[1]TotalEnr!M32-'[1]State-Distance'!L30</f>
        <v>507493</v>
      </c>
      <c r="N33" s="230">
        <f t="shared" si="3"/>
        <v>1298518</v>
      </c>
      <c r="O33" s="229">
        <f>[1]TotalEnr!O32-'[1]State-Distance'!N30</f>
        <v>1058</v>
      </c>
      <c r="P33" s="229">
        <f>[1]TotalEnr!P32-'[1]State-Distance'!O30</f>
        <v>712</v>
      </c>
      <c r="Q33" s="230">
        <f t="shared" si="4"/>
        <v>1770</v>
      </c>
      <c r="R33" s="229">
        <f>[1]TotalEnr!R32-'[1]State-Distance'!Q30</f>
        <v>29473</v>
      </c>
      <c r="S33" s="229">
        <f>[1]TotalEnr!S32-'[1]State-Distance'!R30</f>
        <v>6226</v>
      </c>
      <c r="T33" s="230">
        <f t="shared" si="5"/>
        <v>35699</v>
      </c>
      <c r="U33" s="229">
        <f>[1]TotalEnr!U32-'[1]State-Distance'!T30</f>
        <v>3435</v>
      </c>
      <c r="V33" s="229">
        <f>[1]TotalEnr!V32-'[1]State-Distance'!U30</f>
        <v>4286</v>
      </c>
      <c r="W33" s="230">
        <f t="shared" si="6"/>
        <v>7721</v>
      </c>
      <c r="X33" s="229">
        <f>[1]TotalEnr!X32-'[1]State-Distance'!W30</f>
        <v>449</v>
      </c>
      <c r="Y33" s="229">
        <f>[1]TotalEnr!Y32-'[1]State-Distance'!X30</f>
        <v>688</v>
      </c>
      <c r="Z33" s="230">
        <f t="shared" si="7"/>
        <v>1137</v>
      </c>
      <c r="AA33" s="231">
        <f t="shared" si="9"/>
        <v>885651</v>
      </c>
      <c r="AB33" s="231">
        <f t="shared" si="9"/>
        <v>576309</v>
      </c>
      <c r="AC33" s="230">
        <f t="shared" si="8"/>
        <v>1461960</v>
      </c>
      <c r="AD33" s="238">
        <f>'6TotalEnr'!AC32-AC33</f>
        <v>47804</v>
      </c>
      <c r="AE33" s="242">
        <f t="shared" si="10"/>
        <v>1.442288835506542</v>
      </c>
    </row>
    <row r="34" spans="1:31" s="224" customFormat="1" ht="20.25" customHeight="1">
      <c r="A34" s="227">
        <v>30</v>
      </c>
      <c r="B34" s="232" t="s">
        <v>43</v>
      </c>
      <c r="C34" s="229">
        <f>[1]TotalEnr!C33-'[1]State-Distance'!B31</f>
        <v>0</v>
      </c>
      <c r="D34" s="229">
        <f>[1]TotalEnr!D33-'[1]State-Distance'!C31</f>
        <v>0</v>
      </c>
      <c r="E34" s="230">
        <f t="shared" si="0"/>
        <v>0</v>
      </c>
      <c r="F34" s="229">
        <f>[1]TotalEnr!F33-'[1]State-Distance'!E31</f>
        <v>0</v>
      </c>
      <c r="G34" s="229">
        <f>[1]TotalEnr!G33-'[1]State-Distance'!F31</f>
        <v>0</v>
      </c>
      <c r="H34" s="230">
        <f t="shared" si="1"/>
        <v>0</v>
      </c>
      <c r="I34" s="229">
        <f>[1]TotalEnr!I33-'[1]State-Distance'!H31</f>
        <v>347</v>
      </c>
      <c r="J34" s="229">
        <f>[1]TotalEnr!J33-'[1]State-Distance'!I31</f>
        <v>265</v>
      </c>
      <c r="K34" s="230">
        <f t="shared" si="2"/>
        <v>612</v>
      </c>
      <c r="L34" s="229">
        <f>[1]TotalEnr!L33-'[1]State-Distance'!K31</f>
        <v>5210</v>
      </c>
      <c r="M34" s="229">
        <f>[1]TotalEnr!M33-'[1]State-Distance'!L31</f>
        <v>5260</v>
      </c>
      <c r="N34" s="230">
        <f t="shared" si="3"/>
        <v>10470</v>
      </c>
      <c r="O34" s="229">
        <f>[1]TotalEnr!O33-'[1]State-Distance'!N31</f>
        <v>0</v>
      </c>
      <c r="P34" s="229">
        <f>[1]TotalEnr!P33-'[1]State-Distance'!O31</f>
        <v>0</v>
      </c>
      <c r="Q34" s="230">
        <f t="shared" si="4"/>
        <v>0</v>
      </c>
      <c r="R34" s="229">
        <f>[1]TotalEnr!R33-'[1]State-Distance'!Q31</f>
        <v>719</v>
      </c>
      <c r="S34" s="229">
        <f>[1]TotalEnr!S33-'[1]State-Distance'!R31</f>
        <v>176</v>
      </c>
      <c r="T34" s="230">
        <f t="shared" si="5"/>
        <v>895</v>
      </c>
      <c r="U34" s="229">
        <f>[1]TotalEnr!U33-'[1]State-Distance'!T31</f>
        <v>0</v>
      </c>
      <c r="V34" s="229">
        <f>[1]TotalEnr!V33-'[1]State-Distance'!U31</f>
        <v>0</v>
      </c>
      <c r="W34" s="230">
        <f t="shared" si="6"/>
        <v>0</v>
      </c>
      <c r="X34" s="229">
        <f>[1]TotalEnr!X33-'[1]State-Distance'!W31</f>
        <v>80</v>
      </c>
      <c r="Y34" s="229">
        <f>[1]TotalEnr!Y33-'[1]State-Distance'!X31</f>
        <v>110</v>
      </c>
      <c r="Z34" s="230">
        <f t="shared" si="7"/>
        <v>190</v>
      </c>
      <c r="AA34" s="231">
        <f t="shared" si="9"/>
        <v>6356</v>
      </c>
      <c r="AB34" s="231">
        <f t="shared" si="9"/>
        <v>5811</v>
      </c>
      <c r="AC34" s="230">
        <f t="shared" si="8"/>
        <v>12167</v>
      </c>
      <c r="AD34" s="238">
        <f>'6TotalEnr'!AC33-AC34</f>
        <v>6838</v>
      </c>
      <c r="AE34" s="242">
        <f t="shared" si="10"/>
        <v>0.20630849002580817</v>
      </c>
    </row>
    <row r="35" spans="1:31" s="224" customFormat="1" ht="20.25" customHeight="1">
      <c r="A35" s="227">
        <v>31</v>
      </c>
      <c r="B35" s="232" t="s">
        <v>44</v>
      </c>
      <c r="C35" s="229">
        <f>[1]TotalEnr!C34-'[1]State-Distance'!B32</f>
        <v>4925</v>
      </c>
      <c r="D35" s="229">
        <f>[1]TotalEnr!D34-'[1]State-Distance'!C32</f>
        <v>3070</v>
      </c>
      <c r="E35" s="230">
        <f t="shared" si="0"/>
        <v>7995</v>
      </c>
      <c r="F35" s="229">
        <f>[1]TotalEnr!F34-'[1]State-Distance'!E32</f>
        <v>1847</v>
      </c>
      <c r="G35" s="229">
        <f>[1]TotalEnr!G34-'[1]State-Distance'!F32</f>
        <v>2765</v>
      </c>
      <c r="H35" s="230">
        <f t="shared" si="1"/>
        <v>4612</v>
      </c>
      <c r="I35" s="229">
        <f>[1]TotalEnr!I34-'[1]State-Distance'!H32</f>
        <v>94066</v>
      </c>
      <c r="J35" s="229">
        <f>[1]TotalEnr!J34-'[1]State-Distance'!I32</f>
        <v>82216</v>
      </c>
      <c r="K35" s="230">
        <f t="shared" si="2"/>
        <v>176282</v>
      </c>
      <c r="L35" s="229">
        <f>[1]TotalEnr!L34-'[1]State-Distance'!K32</f>
        <v>651917</v>
      </c>
      <c r="M35" s="229">
        <f>[1]TotalEnr!M34-'[1]State-Distance'!L32</f>
        <v>565404</v>
      </c>
      <c r="N35" s="230">
        <f t="shared" si="3"/>
        <v>1217321</v>
      </c>
      <c r="O35" s="229">
        <f>[1]TotalEnr!O34-'[1]State-Distance'!N32</f>
        <v>390</v>
      </c>
      <c r="P35" s="229">
        <f>[1]TotalEnr!P34-'[1]State-Distance'!O32</f>
        <v>216</v>
      </c>
      <c r="Q35" s="230">
        <f t="shared" si="4"/>
        <v>606</v>
      </c>
      <c r="R35" s="229">
        <f>[1]TotalEnr!R34-'[1]State-Distance'!Q32</f>
        <v>319322</v>
      </c>
      <c r="S35" s="229">
        <f>[1]TotalEnr!S34-'[1]State-Distance'!R32</f>
        <v>57641</v>
      </c>
      <c r="T35" s="230">
        <f t="shared" si="5"/>
        <v>376963</v>
      </c>
      <c r="U35" s="229">
        <f>[1]TotalEnr!U34-'[1]State-Distance'!T32</f>
        <v>2115</v>
      </c>
      <c r="V35" s="229">
        <f>[1]TotalEnr!V34-'[1]State-Distance'!U32</f>
        <v>4500</v>
      </c>
      <c r="W35" s="230">
        <f t="shared" si="6"/>
        <v>6615</v>
      </c>
      <c r="X35" s="229">
        <f>[1]TotalEnr!X34-'[1]State-Distance'!W32</f>
        <v>6272</v>
      </c>
      <c r="Y35" s="229">
        <f>[1]TotalEnr!Y34-'[1]State-Distance'!X32</f>
        <v>3670</v>
      </c>
      <c r="Z35" s="230">
        <f t="shared" si="7"/>
        <v>9942</v>
      </c>
      <c r="AA35" s="231">
        <f t="shared" si="9"/>
        <v>1080854</v>
      </c>
      <c r="AB35" s="231">
        <f t="shared" si="9"/>
        <v>719482</v>
      </c>
      <c r="AC35" s="230">
        <f t="shared" si="8"/>
        <v>1800336</v>
      </c>
      <c r="AD35" s="238">
        <f>'6TotalEnr'!AC34-AC35</f>
        <v>608184</v>
      </c>
      <c r="AE35" s="242">
        <f t="shared" si="10"/>
        <v>18.349447601324382</v>
      </c>
    </row>
    <row r="36" spans="1:31" s="224" customFormat="1" ht="20.25" customHeight="1">
      <c r="A36" s="227">
        <v>32</v>
      </c>
      <c r="B36" s="232" t="s">
        <v>45</v>
      </c>
      <c r="C36" s="229">
        <f>[1]TotalEnr!C35-'[1]State-Distance'!B33</f>
        <v>81</v>
      </c>
      <c r="D36" s="229">
        <f>[1]TotalEnr!D35-'[1]State-Distance'!C33</f>
        <v>30</v>
      </c>
      <c r="E36" s="230">
        <f t="shared" si="0"/>
        <v>111</v>
      </c>
      <c r="F36" s="229">
        <f>[1]TotalEnr!F35-'[1]State-Distance'!E33</f>
        <v>0</v>
      </c>
      <c r="G36" s="229">
        <f>[1]TotalEnr!G35-'[1]State-Distance'!F33</f>
        <v>0</v>
      </c>
      <c r="H36" s="230">
        <f t="shared" si="1"/>
        <v>0</v>
      </c>
      <c r="I36" s="229">
        <f>[1]TotalEnr!I35-'[1]State-Distance'!H33</f>
        <v>984</v>
      </c>
      <c r="J36" s="229">
        <f>[1]TotalEnr!J35-'[1]State-Distance'!I33</f>
        <v>945</v>
      </c>
      <c r="K36" s="230">
        <f t="shared" si="2"/>
        <v>1929</v>
      </c>
      <c r="L36" s="229">
        <f>[1]TotalEnr!L35-'[1]State-Distance'!K33</f>
        <v>22255</v>
      </c>
      <c r="M36" s="229">
        <f>[1]TotalEnr!M35-'[1]State-Distance'!L33</f>
        <v>15364</v>
      </c>
      <c r="N36" s="230">
        <f t="shared" si="3"/>
        <v>37619</v>
      </c>
      <c r="O36" s="229">
        <f>[1]TotalEnr!O35-'[1]State-Distance'!N33</f>
        <v>50</v>
      </c>
      <c r="P36" s="229">
        <f>[1]TotalEnr!P35-'[1]State-Distance'!O33</f>
        <v>44</v>
      </c>
      <c r="Q36" s="230">
        <f t="shared" si="4"/>
        <v>94</v>
      </c>
      <c r="R36" s="229">
        <f>[1]TotalEnr!R35-'[1]State-Distance'!Q33</f>
        <v>1005</v>
      </c>
      <c r="S36" s="229">
        <f>[1]TotalEnr!S35-'[1]State-Distance'!R33</f>
        <v>1361</v>
      </c>
      <c r="T36" s="230">
        <f t="shared" si="5"/>
        <v>2366</v>
      </c>
      <c r="U36" s="229">
        <f>[1]TotalEnr!U35-'[1]State-Distance'!T33</f>
        <v>243</v>
      </c>
      <c r="V36" s="229">
        <f>[1]TotalEnr!V35-'[1]State-Distance'!U33</f>
        <v>79</v>
      </c>
      <c r="W36" s="230">
        <f t="shared" si="6"/>
        <v>322</v>
      </c>
      <c r="X36" s="229">
        <f>[1]TotalEnr!X35-'[1]State-Distance'!W33</f>
        <v>0</v>
      </c>
      <c r="Y36" s="229">
        <f>[1]TotalEnr!Y35-'[1]State-Distance'!X33</f>
        <v>0</v>
      </c>
      <c r="Z36" s="230">
        <f t="shared" si="7"/>
        <v>0</v>
      </c>
      <c r="AA36" s="231">
        <f t="shared" si="9"/>
        <v>24618</v>
      </c>
      <c r="AB36" s="231">
        <f t="shared" si="9"/>
        <v>17823</v>
      </c>
      <c r="AC36" s="230">
        <f t="shared" si="8"/>
        <v>42441</v>
      </c>
      <c r="AD36" s="238">
        <f>'6TotalEnr'!AC35-AC36</f>
        <v>21731</v>
      </c>
      <c r="AE36" s="242">
        <f t="shared" si="10"/>
        <v>0.65564343327739649</v>
      </c>
    </row>
    <row r="37" spans="1:31" s="224" customFormat="1" ht="20.25" customHeight="1">
      <c r="A37" s="227">
        <v>33</v>
      </c>
      <c r="B37" s="232" t="s">
        <v>47</v>
      </c>
      <c r="C37" s="229">
        <f>[1]TotalEnr!C36-'[1]State-Distance'!B34</f>
        <v>4207</v>
      </c>
      <c r="D37" s="229">
        <f>[1]TotalEnr!D36-'[1]State-Distance'!C34</f>
        <v>2105</v>
      </c>
      <c r="E37" s="230">
        <f t="shared" si="0"/>
        <v>6312</v>
      </c>
      <c r="F37" s="229">
        <f>[1]TotalEnr!F36-'[1]State-Distance'!E34</f>
        <v>645</v>
      </c>
      <c r="G37" s="229">
        <f>[1]TotalEnr!G36-'[1]State-Distance'!F34</f>
        <v>576</v>
      </c>
      <c r="H37" s="230">
        <f t="shared" si="1"/>
        <v>1221</v>
      </c>
      <c r="I37" s="229">
        <f>[1]TotalEnr!I36-'[1]State-Distance'!H34</f>
        <v>124346</v>
      </c>
      <c r="J37" s="229">
        <f>[1]TotalEnr!J36-'[1]State-Distance'!I34</f>
        <v>139636</v>
      </c>
      <c r="K37" s="230">
        <f t="shared" si="2"/>
        <v>263982</v>
      </c>
      <c r="L37" s="229">
        <f>[1]TotalEnr!L36-'[1]State-Distance'!K34</f>
        <v>1699061</v>
      </c>
      <c r="M37" s="229">
        <f>[1]TotalEnr!M36-'[1]State-Distance'!L34</f>
        <v>1747937</v>
      </c>
      <c r="N37" s="230">
        <f t="shared" si="3"/>
        <v>3446998</v>
      </c>
      <c r="O37" s="229">
        <f>[1]TotalEnr!O36-'[1]State-Distance'!N34</f>
        <v>2312</v>
      </c>
      <c r="P37" s="229">
        <f>[1]TotalEnr!P36-'[1]State-Distance'!O34</f>
        <v>1349</v>
      </c>
      <c r="Q37" s="230">
        <f t="shared" si="4"/>
        <v>3661</v>
      </c>
      <c r="R37" s="229">
        <f>[1]TotalEnr!R36-'[1]State-Distance'!Q34</f>
        <v>21541</v>
      </c>
      <c r="S37" s="229">
        <f>[1]TotalEnr!S36-'[1]State-Distance'!R34</f>
        <v>6193</v>
      </c>
      <c r="T37" s="230">
        <f t="shared" si="5"/>
        <v>27734</v>
      </c>
      <c r="U37" s="229">
        <f>[1]TotalEnr!U36-'[1]State-Distance'!T34</f>
        <v>8957</v>
      </c>
      <c r="V37" s="229">
        <f>[1]TotalEnr!V36-'[1]State-Distance'!U34</f>
        <v>7820</v>
      </c>
      <c r="W37" s="230">
        <f t="shared" si="6"/>
        <v>16777</v>
      </c>
      <c r="X37" s="229">
        <f>[1]TotalEnr!X36-'[1]State-Distance'!W34</f>
        <v>3236</v>
      </c>
      <c r="Y37" s="229">
        <f>[1]TotalEnr!Y36-'[1]State-Distance'!X34</f>
        <v>1249</v>
      </c>
      <c r="Z37" s="230">
        <f t="shared" si="7"/>
        <v>4485</v>
      </c>
      <c r="AA37" s="231">
        <f t="shared" si="9"/>
        <v>1864305</v>
      </c>
      <c r="AB37" s="231">
        <f t="shared" si="9"/>
        <v>1906865</v>
      </c>
      <c r="AC37" s="230">
        <f t="shared" si="8"/>
        <v>3771170</v>
      </c>
      <c r="AD37" s="238">
        <f>'6TotalEnr'!AC36-AC37</f>
        <v>154622</v>
      </c>
      <c r="AE37" s="242">
        <f t="shared" si="10"/>
        <v>4.6650820919524003</v>
      </c>
    </row>
    <row r="38" spans="1:31" s="224" customFormat="1" ht="20.25" customHeight="1">
      <c r="A38" s="227">
        <v>34</v>
      </c>
      <c r="B38" s="232" t="s">
        <v>58</v>
      </c>
      <c r="C38" s="229">
        <f>[1]TotalEnr!C37-'[1]State-Distance'!B35</f>
        <v>1821</v>
      </c>
      <c r="D38" s="229">
        <f>[1]TotalEnr!D37-'[1]State-Distance'!C35</f>
        <v>832</v>
      </c>
      <c r="E38" s="230">
        <f t="shared" si="0"/>
        <v>2653</v>
      </c>
      <c r="F38" s="229">
        <f>[1]TotalEnr!F37-'[1]State-Distance'!E35</f>
        <v>3</v>
      </c>
      <c r="G38" s="229">
        <f>[1]TotalEnr!G37-'[1]State-Distance'!F35</f>
        <v>11</v>
      </c>
      <c r="H38" s="230">
        <f t="shared" si="1"/>
        <v>14</v>
      </c>
      <c r="I38" s="229">
        <f>[1]TotalEnr!I37-'[1]State-Distance'!H35</f>
        <v>24115</v>
      </c>
      <c r="J38" s="229">
        <f>[1]TotalEnr!J37-'[1]State-Distance'!I35</f>
        <v>25965</v>
      </c>
      <c r="K38" s="230">
        <f t="shared" si="2"/>
        <v>50080</v>
      </c>
      <c r="L38" s="229">
        <f>[1]TotalEnr!L37-'[1]State-Distance'!K35</f>
        <v>122906</v>
      </c>
      <c r="M38" s="229">
        <f>[1]TotalEnr!M37-'[1]State-Distance'!L35</f>
        <v>135506</v>
      </c>
      <c r="N38" s="230">
        <f t="shared" si="3"/>
        <v>258412</v>
      </c>
      <c r="O38" s="229">
        <f>[1]TotalEnr!O37-'[1]State-Distance'!N35</f>
        <v>212</v>
      </c>
      <c r="P38" s="229">
        <f>[1]TotalEnr!P37-'[1]State-Distance'!O35</f>
        <v>236</v>
      </c>
      <c r="Q38" s="230">
        <f t="shared" si="4"/>
        <v>448</v>
      </c>
      <c r="R38" s="229">
        <f>[1]TotalEnr!R37-'[1]State-Distance'!Q35</f>
        <v>8759</v>
      </c>
      <c r="S38" s="229">
        <f>[1]TotalEnr!S37-'[1]State-Distance'!R35</f>
        <v>4519</v>
      </c>
      <c r="T38" s="230">
        <f t="shared" si="5"/>
        <v>13278</v>
      </c>
      <c r="U38" s="229">
        <f>[1]TotalEnr!U37-'[1]State-Distance'!T35</f>
        <v>1668</v>
      </c>
      <c r="V38" s="229">
        <f>[1]TotalEnr!V37-'[1]State-Distance'!U35</f>
        <v>1627</v>
      </c>
      <c r="W38" s="230">
        <f t="shared" si="6"/>
        <v>3295</v>
      </c>
      <c r="X38" s="229">
        <f>[1]TotalEnr!X37-'[1]State-Distance'!W35</f>
        <v>20</v>
      </c>
      <c r="Y38" s="229">
        <f>[1]TotalEnr!Y37-'[1]State-Distance'!X35</f>
        <v>24</v>
      </c>
      <c r="Z38" s="230">
        <f t="shared" si="7"/>
        <v>44</v>
      </c>
      <c r="AA38" s="231">
        <f t="shared" si="9"/>
        <v>159504</v>
      </c>
      <c r="AB38" s="231">
        <f t="shared" si="9"/>
        <v>168720</v>
      </c>
      <c r="AC38" s="230">
        <f t="shared" si="8"/>
        <v>328224</v>
      </c>
      <c r="AD38" s="238">
        <f>'6TotalEnr'!AC37-AC38</f>
        <v>12972</v>
      </c>
      <c r="AE38" s="242">
        <f t="shared" si="10"/>
        <v>0.39137667923585601</v>
      </c>
    </row>
    <row r="39" spans="1:31" s="224" customFormat="1" ht="20.25" customHeight="1">
      <c r="A39" s="227">
        <v>35</v>
      </c>
      <c r="B39" s="232" t="s">
        <v>48</v>
      </c>
      <c r="C39" s="229">
        <f>[1]TotalEnr!C38-'[1]State-Distance'!B36</f>
        <v>2004</v>
      </c>
      <c r="D39" s="229">
        <f>[1]TotalEnr!D38-'[1]State-Distance'!C36</f>
        <v>847</v>
      </c>
      <c r="E39" s="230">
        <f t="shared" si="0"/>
        <v>2851</v>
      </c>
      <c r="F39" s="229">
        <f>[1]TotalEnr!F38-'[1]State-Distance'!E36</f>
        <v>651</v>
      </c>
      <c r="G39" s="229">
        <f>[1]TotalEnr!G38-'[1]State-Distance'!F36</f>
        <v>749</v>
      </c>
      <c r="H39" s="230">
        <f t="shared" si="1"/>
        <v>1400</v>
      </c>
      <c r="I39" s="229">
        <f>[1]TotalEnr!I38-'[1]State-Distance'!H36</f>
        <v>39148</v>
      </c>
      <c r="J39" s="229">
        <f>[1]TotalEnr!J38-'[1]State-Distance'!I36</f>
        <v>27096</v>
      </c>
      <c r="K39" s="230">
        <f t="shared" si="2"/>
        <v>66244</v>
      </c>
      <c r="L39" s="229">
        <f>[1]TotalEnr!L38-'[1]State-Distance'!K36</f>
        <v>572244</v>
      </c>
      <c r="M39" s="229">
        <f>[1]TotalEnr!M38-'[1]State-Distance'!L36</f>
        <v>441013</v>
      </c>
      <c r="N39" s="230">
        <f t="shared" si="3"/>
        <v>1013257</v>
      </c>
      <c r="O39" s="229">
        <f>[1]TotalEnr!O38-'[1]State-Distance'!N36</f>
        <v>894</v>
      </c>
      <c r="P39" s="229">
        <f>[1]TotalEnr!P38-'[1]State-Distance'!O36</f>
        <v>386</v>
      </c>
      <c r="Q39" s="230">
        <f t="shared" si="4"/>
        <v>1280</v>
      </c>
      <c r="R39" s="229">
        <f>[1]TotalEnr!R38-'[1]State-Distance'!Q36</f>
        <v>15627</v>
      </c>
      <c r="S39" s="229">
        <f>[1]TotalEnr!S38-'[1]State-Distance'!R36</f>
        <v>3910</v>
      </c>
      <c r="T39" s="230">
        <f t="shared" si="5"/>
        <v>19537</v>
      </c>
      <c r="U39" s="229">
        <f>[1]TotalEnr!U38-'[1]State-Distance'!T36</f>
        <v>658</v>
      </c>
      <c r="V39" s="229">
        <f>[1]TotalEnr!V38-'[1]State-Distance'!U36</f>
        <v>622</v>
      </c>
      <c r="W39" s="230">
        <f t="shared" si="6"/>
        <v>1280</v>
      </c>
      <c r="X39" s="229">
        <f>[1]TotalEnr!X38-'[1]State-Distance'!W36</f>
        <v>1516</v>
      </c>
      <c r="Y39" s="229">
        <f>[1]TotalEnr!Y38-'[1]State-Distance'!X36</f>
        <v>509</v>
      </c>
      <c r="Z39" s="230">
        <f t="shared" si="7"/>
        <v>2025</v>
      </c>
      <c r="AA39" s="231">
        <f t="shared" si="9"/>
        <v>632742</v>
      </c>
      <c r="AB39" s="231">
        <f t="shared" si="9"/>
        <v>475132</v>
      </c>
      <c r="AC39" s="230">
        <f t="shared" si="8"/>
        <v>1107874</v>
      </c>
      <c r="AD39" s="238">
        <f>'6TotalEnr'!AC38-AC39</f>
        <v>216063</v>
      </c>
      <c r="AE39" s="242">
        <f t="shared" si="10"/>
        <v>6.5188112431187761</v>
      </c>
    </row>
    <row r="40" spans="1:31" s="233" customFormat="1" ht="20.25" customHeight="1">
      <c r="A40" s="326" t="s">
        <v>49</v>
      </c>
      <c r="B40" s="326"/>
      <c r="C40" s="232">
        <f>SUM(C5:C39)</f>
        <v>47964</v>
      </c>
      <c r="D40" s="232">
        <f t="shared" ref="D40:Z40" si="11">SUM(D5:D39)</f>
        <v>29834</v>
      </c>
      <c r="E40" s="232">
        <f t="shared" si="11"/>
        <v>77798</v>
      </c>
      <c r="F40" s="232">
        <f t="shared" si="11"/>
        <v>12579</v>
      </c>
      <c r="G40" s="232">
        <f t="shared" si="11"/>
        <v>12522</v>
      </c>
      <c r="H40" s="232">
        <f t="shared" si="11"/>
        <v>25101</v>
      </c>
      <c r="I40" s="232">
        <f t="shared" si="11"/>
        <v>1117764</v>
      </c>
      <c r="J40" s="232">
        <f t="shared" si="11"/>
        <v>986570</v>
      </c>
      <c r="K40" s="232">
        <f t="shared" si="11"/>
        <v>2104334</v>
      </c>
      <c r="L40" s="232">
        <f t="shared" si="11"/>
        <v>10970156</v>
      </c>
      <c r="M40" s="232">
        <f t="shared" si="11"/>
        <v>9080748</v>
      </c>
      <c r="N40" s="232">
        <f t="shared" si="11"/>
        <v>20050904</v>
      </c>
      <c r="O40" s="232">
        <f t="shared" si="11"/>
        <v>47625</v>
      </c>
      <c r="P40" s="232">
        <f t="shared" si="11"/>
        <v>32542</v>
      </c>
      <c r="Q40" s="232">
        <f t="shared" si="11"/>
        <v>80167</v>
      </c>
      <c r="R40" s="232">
        <f t="shared" si="11"/>
        <v>1206937</v>
      </c>
      <c r="S40" s="232">
        <f t="shared" si="11"/>
        <v>483560</v>
      </c>
      <c r="T40" s="232">
        <f t="shared" si="11"/>
        <v>1690497</v>
      </c>
      <c r="U40" s="232">
        <f t="shared" si="11"/>
        <v>42651</v>
      </c>
      <c r="V40" s="232">
        <f t="shared" si="11"/>
        <v>59174</v>
      </c>
      <c r="W40" s="232">
        <f t="shared" si="11"/>
        <v>101825</v>
      </c>
      <c r="X40" s="232">
        <f t="shared" si="11"/>
        <v>34031</v>
      </c>
      <c r="Y40" s="232">
        <f t="shared" si="11"/>
        <v>20638</v>
      </c>
      <c r="Z40" s="232">
        <f t="shared" si="11"/>
        <v>54669</v>
      </c>
      <c r="AA40" s="232">
        <f>SUM(AA5:AA39)</f>
        <v>13479707</v>
      </c>
      <c r="AB40" s="232">
        <f>SUM(AB5:AB39)</f>
        <v>10705588</v>
      </c>
      <c r="AC40" s="232">
        <f>SUM(AC5:AC39)</f>
        <v>24185295</v>
      </c>
      <c r="AD40" s="238">
        <f>'6TotalEnr'!AC39-AC40</f>
        <v>3314454</v>
      </c>
      <c r="AE40" s="242">
        <f t="shared" si="10"/>
        <v>100</v>
      </c>
    </row>
    <row r="42" spans="1:31">
      <c r="C42" s="234">
        <f>'6TotalEnr'!C39-C40</f>
        <v>43</v>
      </c>
      <c r="D42" s="234">
        <f>'6TotalEnr'!D39-D40</f>
        <v>3</v>
      </c>
      <c r="E42" s="234">
        <f>'6TotalEnr'!E39-E40</f>
        <v>46</v>
      </c>
      <c r="F42" s="234">
        <f>'6TotalEnr'!F39-F40</f>
        <v>108</v>
      </c>
      <c r="G42" s="234">
        <f>'6TotalEnr'!G39-G40</f>
        <v>103</v>
      </c>
      <c r="H42" s="234">
        <f>'6TotalEnr'!H39-H40</f>
        <v>211</v>
      </c>
      <c r="I42" s="234">
        <f>'6TotalEnr'!I39-I40</f>
        <v>696228</v>
      </c>
      <c r="J42" s="234">
        <f>'6TotalEnr'!J39-J40</f>
        <v>469107</v>
      </c>
      <c r="K42" s="234">
        <f>'6TotalEnr'!K39-K40</f>
        <v>1165335</v>
      </c>
      <c r="L42" s="234">
        <f>'6TotalEnr'!L39-L40</f>
        <v>1147355</v>
      </c>
      <c r="M42" s="234">
        <f>'6TotalEnr'!M39-M40</f>
        <v>774001</v>
      </c>
      <c r="N42" s="234">
        <f>'6TotalEnr'!N39-N40</f>
        <v>1921356</v>
      </c>
      <c r="O42" s="234">
        <f>'6TotalEnr'!O39-O40</f>
        <v>42787</v>
      </c>
      <c r="P42" s="234">
        <f>'6TotalEnr'!P39-P40</f>
        <v>16986</v>
      </c>
      <c r="Q42" s="234">
        <f>'6TotalEnr'!Q39-Q40</f>
        <v>59773</v>
      </c>
      <c r="R42" s="234">
        <f>'6TotalEnr'!R39-R40</f>
        <v>73731</v>
      </c>
      <c r="S42" s="234">
        <f>'6TotalEnr'!S39-S40</f>
        <v>49125</v>
      </c>
      <c r="T42" s="234">
        <f>'6TotalEnr'!T39-T40</f>
        <v>122856</v>
      </c>
      <c r="U42" s="234">
        <f>'6TotalEnr'!U39-U40</f>
        <v>24580</v>
      </c>
      <c r="V42" s="234">
        <f>'6TotalEnr'!V39-V40</f>
        <v>17901</v>
      </c>
      <c r="W42" s="234">
        <f>'6TotalEnr'!W39-W40</f>
        <v>42481</v>
      </c>
      <c r="X42" s="234">
        <f>'6TotalEnr'!X39-X40</f>
        <v>2020</v>
      </c>
      <c r="Y42" s="234">
        <f>'6TotalEnr'!Y39-Y40</f>
        <v>376</v>
      </c>
      <c r="Z42" s="234">
        <f>'6TotalEnr'!Z39-Z40</f>
        <v>2396</v>
      </c>
      <c r="AA42" s="234">
        <f>'6TotalEnr'!AA39-AA40</f>
        <v>1986852</v>
      </c>
      <c r="AB42" s="234">
        <f>'6TotalEnr'!AB39-AB40</f>
        <v>1327602</v>
      </c>
      <c r="AC42" s="234">
        <f>'6TotalEnr'!AC39-AC40</f>
        <v>3314454</v>
      </c>
      <c r="AD42" s="240">
        <f>100-AC40/'6TotalEnr'!AC39%</f>
        <v>12.052670008006245</v>
      </c>
    </row>
  </sheetData>
  <mergeCells count="12">
    <mergeCell ref="O2:Q2"/>
    <mergeCell ref="R2:T2"/>
    <mergeCell ref="U2:W2"/>
    <mergeCell ref="X2:Z2"/>
    <mergeCell ref="AA2:AC2"/>
    <mergeCell ref="I2:K2"/>
    <mergeCell ref="L2:N2"/>
    <mergeCell ref="A40:B40"/>
    <mergeCell ref="A2:A3"/>
    <mergeCell ref="B2:B3"/>
    <mergeCell ref="C2:E2"/>
    <mergeCell ref="F2:H2"/>
  </mergeCells>
  <printOptions horizontalCentered="1"/>
  <pageMargins left="0.7" right="0.15" top="0.52" bottom="0.38" header="0.2" footer="0.16"/>
  <pageSetup paperSize="9" scale="89" firstPageNumber="10" orientation="portrait" useFirstPageNumber="1" r:id="rId1"/>
  <headerFooter>
    <oddFooter>&amp;L&amp;"Arial,Italic"&amp;9AISHE 2010-11&amp;RT-&amp;P</oddFooter>
  </headerFooter>
  <colBreaks count="2" manualBreakCount="2">
    <brk id="11" max="39" man="1"/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E44"/>
  <sheetViews>
    <sheetView view="pageBreakPreview" topLeftCell="A22" zoomScaleSheetLayoutView="100" workbookViewId="0">
      <selection activeCell="P39" sqref="P39"/>
    </sheetView>
  </sheetViews>
  <sheetFormatPr defaultRowHeight="15.75"/>
  <cols>
    <col min="1" max="1" width="5.140625" style="142" customWidth="1"/>
    <col min="2" max="2" width="22" style="142" customWidth="1"/>
    <col min="3" max="3" width="7.28515625" style="142" customWidth="1"/>
    <col min="4" max="4" width="12.140625" style="142" customWidth="1"/>
    <col min="5" max="5" width="6.7109375" style="142" customWidth="1"/>
    <col min="6" max="7" width="8.140625" style="142" customWidth="1"/>
    <col min="8" max="8" width="6.5703125" style="142" customWidth="1"/>
    <col min="9" max="10" width="8.140625" style="142" customWidth="1"/>
    <col min="11" max="11" width="8.28515625" style="142" customWidth="1"/>
    <col min="12" max="13" width="9.28515625" style="142" customWidth="1"/>
    <col min="14" max="14" width="10.28515625" style="142" customWidth="1"/>
    <col min="15" max="16" width="11.28515625" style="142" customWidth="1"/>
    <col min="17" max="19" width="10.28515625" style="142" customWidth="1"/>
    <col min="20" max="22" width="9.28515625" style="142" customWidth="1"/>
    <col min="23" max="25" width="9.42578125" style="142" customWidth="1"/>
    <col min="26" max="28" width="10.28515625" style="142" customWidth="1"/>
    <col min="29" max="31" width="11" style="142" customWidth="1"/>
    <col min="32" max="16384" width="9.140625" style="142"/>
  </cols>
  <sheetData>
    <row r="1" spans="1:31" s="169" customFormat="1" ht="27" customHeight="1">
      <c r="B1" s="117" t="s">
        <v>288</v>
      </c>
      <c r="C1" s="115" t="s">
        <v>284</v>
      </c>
      <c r="N1" s="115" t="s">
        <v>284</v>
      </c>
      <c r="W1" s="115" t="s">
        <v>284</v>
      </c>
    </row>
    <row r="2" spans="1:31" s="130" customFormat="1" ht="33" customHeight="1">
      <c r="A2" s="334" t="s">
        <v>116</v>
      </c>
      <c r="B2" s="336" t="s">
        <v>2</v>
      </c>
      <c r="C2" s="336" t="s">
        <v>285</v>
      </c>
      <c r="D2" s="336"/>
      <c r="E2" s="331" t="s">
        <v>121</v>
      </c>
      <c r="F2" s="332"/>
      <c r="G2" s="333"/>
      <c r="H2" s="331" t="s">
        <v>122</v>
      </c>
      <c r="I2" s="332"/>
      <c r="J2" s="333"/>
      <c r="K2" s="331" t="s">
        <v>117</v>
      </c>
      <c r="L2" s="332"/>
      <c r="M2" s="333"/>
      <c r="N2" s="331" t="s">
        <v>118</v>
      </c>
      <c r="O2" s="332"/>
      <c r="P2" s="333"/>
      <c r="Q2" s="331" t="s">
        <v>123</v>
      </c>
      <c r="R2" s="332"/>
      <c r="S2" s="333"/>
      <c r="T2" s="331" t="s">
        <v>124</v>
      </c>
      <c r="U2" s="332"/>
      <c r="V2" s="333"/>
      <c r="W2" s="331" t="s">
        <v>125</v>
      </c>
      <c r="X2" s="332"/>
      <c r="Y2" s="333"/>
      <c r="Z2" s="331" t="s">
        <v>126</v>
      </c>
      <c r="AA2" s="332"/>
      <c r="AB2" s="333"/>
      <c r="AC2" s="331" t="s">
        <v>67</v>
      </c>
      <c r="AD2" s="332"/>
      <c r="AE2" s="333"/>
    </row>
    <row r="3" spans="1:31" s="134" customFormat="1" ht="24.75" customHeight="1">
      <c r="A3" s="335"/>
      <c r="B3" s="336"/>
      <c r="C3" s="131" t="s">
        <v>12</v>
      </c>
      <c r="D3" s="132" t="s">
        <v>286</v>
      </c>
      <c r="E3" s="133" t="s">
        <v>119</v>
      </c>
      <c r="F3" s="133" t="s">
        <v>120</v>
      </c>
      <c r="G3" s="133" t="s">
        <v>12</v>
      </c>
      <c r="H3" s="133" t="s">
        <v>119</v>
      </c>
      <c r="I3" s="133" t="s">
        <v>120</v>
      </c>
      <c r="J3" s="133" t="s">
        <v>12</v>
      </c>
      <c r="K3" s="133" t="s">
        <v>119</v>
      </c>
      <c r="L3" s="133" t="s">
        <v>120</v>
      </c>
      <c r="M3" s="133" t="s">
        <v>12</v>
      </c>
      <c r="N3" s="133" t="s">
        <v>119</v>
      </c>
      <c r="O3" s="133" t="s">
        <v>120</v>
      </c>
      <c r="P3" s="133" t="s">
        <v>12</v>
      </c>
      <c r="Q3" s="133" t="s">
        <v>119</v>
      </c>
      <c r="R3" s="133" t="s">
        <v>120</v>
      </c>
      <c r="S3" s="133" t="s">
        <v>12</v>
      </c>
      <c r="T3" s="133" t="s">
        <v>119</v>
      </c>
      <c r="U3" s="133" t="s">
        <v>120</v>
      </c>
      <c r="V3" s="133" t="s">
        <v>12</v>
      </c>
      <c r="W3" s="133" t="s">
        <v>119</v>
      </c>
      <c r="X3" s="133" t="s">
        <v>120</v>
      </c>
      <c r="Y3" s="133" t="s">
        <v>12</v>
      </c>
      <c r="Z3" s="133" t="s">
        <v>119</v>
      </c>
      <c r="AA3" s="133" t="s">
        <v>120</v>
      </c>
      <c r="AB3" s="133" t="s">
        <v>12</v>
      </c>
      <c r="AC3" s="133" t="s">
        <v>119</v>
      </c>
      <c r="AD3" s="133" t="s">
        <v>120</v>
      </c>
      <c r="AE3" s="133" t="s">
        <v>12</v>
      </c>
    </row>
    <row r="4" spans="1:31" s="134" customFormat="1" ht="30.75" customHeight="1">
      <c r="A4" s="135">
        <v>1</v>
      </c>
      <c r="B4" s="132" t="s">
        <v>55</v>
      </c>
      <c r="C4" s="136">
        <v>0</v>
      </c>
      <c r="D4" s="135">
        <v>0</v>
      </c>
      <c r="E4" s="137">
        <v>0</v>
      </c>
      <c r="F4" s="137">
        <v>0</v>
      </c>
      <c r="G4" s="138">
        <v>0</v>
      </c>
      <c r="H4" s="137">
        <v>0</v>
      </c>
      <c r="I4" s="137">
        <v>0</v>
      </c>
      <c r="J4" s="138">
        <v>0</v>
      </c>
      <c r="K4" s="137">
        <v>0</v>
      </c>
      <c r="L4" s="137">
        <v>0</v>
      </c>
      <c r="M4" s="138">
        <v>0</v>
      </c>
      <c r="N4" s="137">
        <v>0</v>
      </c>
      <c r="O4" s="137">
        <v>0</v>
      </c>
      <c r="P4" s="138">
        <v>0</v>
      </c>
      <c r="Q4" s="137">
        <v>0</v>
      </c>
      <c r="R4" s="137">
        <v>0</v>
      </c>
      <c r="S4" s="138">
        <v>0</v>
      </c>
      <c r="T4" s="137">
        <v>0</v>
      </c>
      <c r="U4" s="137">
        <v>0</v>
      </c>
      <c r="V4" s="138">
        <v>0</v>
      </c>
      <c r="W4" s="137">
        <v>0</v>
      </c>
      <c r="X4" s="137">
        <v>0</v>
      </c>
      <c r="Y4" s="138">
        <v>0</v>
      </c>
      <c r="Z4" s="137">
        <v>0</v>
      </c>
      <c r="AA4" s="137">
        <v>0</v>
      </c>
      <c r="AB4" s="138">
        <v>0</v>
      </c>
      <c r="AC4" s="138">
        <v>0</v>
      </c>
      <c r="AD4" s="138">
        <v>0</v>
      </c>
      <c r="AE4" s="138">
        <v>0</v>
      </c>
    </row>
    <row r="5" spans="1:31" s="134" customFormat="1" ht="21.75" customHeight="1">
      <c r="A5" s="135">
        <v>2</v>
      </c>
      <c r="B5" s="139" t="s">
        <v>15</v>
      </c>
      <c r="C5" s="136">
        <v>46</v>
      </c>
      <c r="D5" s="135">
        <v>45</v>
      </c>
      <c r="E5" s="137">
        <v>5279</v>
      </c>
      <c r="F5" s="137">
        <v>2743</v>
      </c>
      <c r="G5" s="138">
        <v>8022</v>
      </c>
      <c r="H5" s="137">
        <v>1366</v>
      </c>
      <c r="I5" s="137">
        <v>715</v>
      </c>
      <c r="J5" s="138">
        <v>2081</v>
      </c>
      <c r="K5" s="137">
        <v>99204</v>
      </c>
      <c r="L5" s="137">
        <v>79662</v>
      </c>
      <c r="M5" s="138">
        <v>178866</v>
      </c>
      <c r="N5" s="137">
        <v>202215</v>
      </c>
      <c r="O5" s="137">
        <v>130119</v>
      </c>
      <c r="P5" s="138">
        <v>332334</v>
      </c>
      <c r="Q5" s="137">
        <v>2398</v>
      </c>
      <c r="R5" s="137">
        <v>1073</v>
      </c>
      <c r="S5" s="138">
        <v>3471</v>
      </c>
      <c r="T5" s="137">
        <v>482</v>
      </c>
      <c r="U5" s="137">
        <v>323</v>
      </c>
      <c r="V5" s="138">
        <v>805</v>
      </c>
      <c r="W5" s="137">
        <v>191</v>
      </c>
      <c r="X5" s="137">
        <v>131</v>
      </c>
      <c r="Y5" s="138">
        <v>322</v>
      </c>
      <c r="Z5" s="137">
        <v>2843</v>
      </c>
      <c r="AA5" s="137">
        <v>1509</v>
      </c>
      <c r="AB5" s="138">
        <v>4352</v>
      </c>
      <c r="AC5" s="138">
        <v>313978</v>
      </c>
      <c r="AD5" s="138">
        <v>216275</v>
      </c>
      <c r="AE5" s="138">
        <v>530253</v>
      </c>
    </row>
    <row r="6" spans="1:31" s="134" customFormat="1" ht="21.75" customHeight="1">
      <c r="A6" s="135">
        <v>3</v>
      </c>
      <c r="B6" s="139" t="s">
        <v>16</v>
      </c>
      <c r="C6" s="136">
        <v>3</v>
      </c>
      <c r="D6" s="135">
        <v>3</v>
      </c>
      <c r="E6" s="137">
        <v>773</v>
      </c>
      <c r="F6" s="137">
        <v>278</v>
      </c>
      <c r="G6" s="138">
        <v>1051</v>
      </c>
      <c r="H6" s="137">
        <v>22</v>
      </c>
      <c r="I6" s="137">
        <v>21</v>
      </c>
      <c r="J6" s="138">
        <v>43</v>
      </c>
      <c r="K6" s="137">
        <v>2129</v>
      </c>
      <c r="L6" s="137">
        <v>1271</v>
      </c>
      <c r="M6" s="138">
        <v>3400</v>
      </c>
      <c r="N6" s="137">
        <v>6892</v>
      </c>
      <c r="O6" s="137">
        <v>2525</v>
      </c>
      <c r="P6" s="138">
        <v>9417</v>
      </c>
      <c r="Q6" s="137">
        <v>39</v>
      </c>
      <c r="R6" s="137">
        <v>21</v>
      </c>
      <c r="S6" s="138">
        <v>60</v>
      </c>
      <c r="T6" s="137">
        <v>4524</v>
      </c>
      <c r="U6" s="137">
        <v>1324</v>
      </c>
      <c r="V6" s="138">
        <v>5848</v>
      </c>
      <c r="W6" s="137">
        <v>0</v>
      </c>
      <c r="X6" s="137">
        <v>0</v>
      </c>
      <c r="Y6" s="138">
        <v>0</v>
      </c>
      <c r="Z6" s="137">
        <v>0</v>
      </c>
      <c r="AA6" s="137">
        <v>0</v>
      </c>
      <c r="AB6" s="138">
        <v>0</v>
      </c>
      <c r="AC6" s="138">
        <v>14379</v>
      </c>
      <c r="AD6" s="138">
        <v>5440</v>
      </c>
      <c r="AE6" s="138">
        <v>19819</v>
      </c>
    </row>
    <row r="7" spans="1:31" s="134" customFormat="1" ht="21.75" customHeight="1">
      <c r="A7" s="135">
        <v>4</v>
      </c>
      <c r="B7" s="139" t="s">
        <v>17</v>
      </c>
      <c r="C7" s="136">
        <v>9</v>
      </c>
      <c r="D7" s="135">
        <v>9</v>
      </c>
      <c r="E7" s="137">
        <v>1053</v>
      </c>
      <c r="F7" s="137">
        <v>701</v>
      </c>
      <c r="G7" s="138">
        <v>1754</v>
      </c>
      <c r="H7" s="137">
        <v>39</v>
      </c>
      <c r="I7" s="137">
        <v>47</v>
      </c>
      <c r="J7" s="138">
        <v>86</v>
      </c>
      <c r="K7" s="137">
        <v>15336</v>
      </c>
      <c r="L7" s="137">
        <v>5260</v>
      </c>
      <c r="M7" s="138">
        <v>20596</v>
      </c>
      <c r="N7" s="137">
        <v>45313</v>
      </c>
      <c r="O7" s="137">
        <v>27206</v>
      </c>
      <c r="P7" s="138">
        <v>72519</v>
      </c>
      <c r="Q7" s="137">
        <v>1976</v>
      </c>
      <c r="R7" s="137">
        <v>150</v>
      </c>
      <c r="S7" s="138">
        <v>2126</v>
      </c>
      <c r="T7" s="137">
        <v>7</v>
      </c>
      <c r="U7" s="137">
        <v>4</v>
      </c>
      <c r="V7" s="138">
        <v>11</v>
      </c>
      <c r="W7" s="137">
        <v>27</v>
      </c>
      <c r="X7" s="137">
        <v>7</v>
      </c>
      <c r="Y7" s="138">
        <v>34</v>
      </c>
      <c r="Z7" s="137">
        <v>930</v>
      </c>
      <c r="AA7" s="137">
        <v>995</v>
      </c>
      <c r="AB7" s="138">
        <v>1925</v>
      </c>
      <c r="AC7" s="138">
        <v>64681</v>
      </c>
      <c r="AD7" s="138">
        <v>34370</v>
      </c>
      <c r="AE7" s="138">
        <v>99051</v>
      </c>
    </row>
    <row r="8" spans="1:31" s="134" customFormat="1" ht="21.75" customHeight="1">
      <c r="A8" s="135">
        <v>5</v>
      </c>
      <c r="B8" s="139" t="s">
        <v>18</v>
      </c>
      <c r="C8" s="136">
        <v>20</v>
      </c>
      <c r="D8" s="135">
        <v>20</v>
      </c>
      <c r="E8" s="137">
        <v>1150</v>
      </c>
      <c r="F8" s="137">
        <v>407</v>
      </c>
      <c r="G8" s="138">
        <v>1557</v>
      </c>
      <c r="H8" s="137">
        <v>0</v>
      </c>
      <c r="I8" s="137">
        <v>0</v>
      </c>
      <c r="J8" s="138">
        <v>0</v>
      </c>
      <c r="K8" s="137">
        <v>28705</v>
      </c>
      <c r="L8" s="137">
        <v>16977</v>
      </c>
      <c r="M8" s="138">
        <v>45682</v>
      </c>
      <c r="N8" s="137">
        <v>34287</v>
      </c>
      <c r="O8" s="137">
        <v>19129</v>
      </c>
      <c r="P8" s="138">
        <v>53416</v>
      </c>
      <c r="Q8" s="137">
        <v>313</v>
      </c>
      <c r="R8" s="137">
        <v>113</v>
      </c>
      <c r="S8" s="138">
        <v>426</v>
      </c>
      <c r="T8" s="137">
        <v>301</v>
      </c>
      <c r="U8" s="137">
        <v>45</v>
      </c>
      <c r="V8" s="138">
        <v>346</v>
      </c>
      <c r="W8" s="137">
        <v>8</v>
      </c>
      <c r="X8" s="137">
        <v>1</v>
      </c>
      <c r="Y8" s="138">
        <v>9</v>
      </c>
      <c r="Z8" s="137">
        <v>214</v>
      </c>
      <c r="AA8" s="137">
        <v>178</v>
      </c>
      <c r="AB8" s="138">
        <v>392</v>
      </c>
      <c r="AC8" s="138">
        <v>64978</v>
      </c>
      <c r="AD8" s="138">
        <v>36850</v>
      </c>
      <c r="AE8" s="138">
        <v>101828</v>
      </c>
    </row>
    <row r="9" spans="1:31" s="134" customFormat="1" ht="21.75" customHeight="1">
      <c r="A9" s="135">
        <v>6</v>
      </c>
      <c r="B9" s="139" t="s">
        <v>19</v>
      </c>
      <c r="C9" s="136">
        <v>3</v>
      </c>
      <c r="D9" s="135">
        <v>2</v>
      </c>
      <c r="E9" s="137">
        <v>274</v>
      </c>
      <c r="F9" s="137">
        <v>298</v>
      </c>
      <c r="G9" s="138">
        <v>572</v>
      </c>
      <c r="H9" s="137">
        <v>63</v>
      </c>
      <c r="I9" s="137">
        <v>109</v>
      </c>
      <c r="J9" s="138">
        <v>172</v>
      </c>
      <c r="K9" s="137">
        <v>3528</v>
      </c>
      <c r="L9" s="137">
        <v>5196</v>
      </c>
      <c r="M9" s="138">
        <v>8724</v>
      </c>
      <c r="N9" s="137">
        <v>11446</v>
      </c>
      <c r="O9" s="137">
        <v>3624</v>
      </c>
      <c r="P9" s="138">
        <v>15070</v>
      </c>
      <c r="Q9" s="137">
        <v>175</v>
      </c>
      <c r="R9" s="137">
        <v>242</v>
      </c>
      <c r="S9" s="138">
        <v>417</v>
      </c>
      <c r="T9" s="137">
        <v>69</v>
      </c>
      <c r="U9" s="137">
        <v>43</v>
      </c>
      <c r="V9" s="138">
        <v>112</v>
      </c>
      <c r="W9" s="137">
        <v>200</v>
      </c>
      <c r="X9" s="137">
        <v>109</v>
      </c>
      <c r="Y9" s="138">
        <v>309</v>
      </c>
      <c r="Z9" s="137">
        <v>49</v>
      </c>
      <c r="AA9" s="137">
        <v>262</v>
      </c>
      <c r="AB9" s="138">
        <v>311</v>
      </c>
      <c r="AC9" s="138">
        <v>15804</v>
      </c>
      <c r="AD9" s="138">
        <v>9883</v>
      </c>
      <c r="AE9" s="138">
        <v>25687</v>
      </c>
    </row>
    <row r="10" spans="1:31" s="134" customFormat="1" ht="21.75" customHeight="1">
      <c r="A10" s="135">
        <v>7</v>
      </c>
      <c r="B10" s="139" t="s">
        <v>56</v>
      </c>
      <c r="C10" s="136">
        <v>15</v>
      </c>
      <c r="D10" s="135">
        <v>15</v>
      </c>
      <c r="E10" s="137">
        <v>175</v>
      </c>
      <c r="F10" s="137">
        <v>194</v>
      </c>
      <c r="G10" s="138">
        <v>369</v>
      </c>
      <c r="H10" s="137">
        <v>149</v>
      </c>
      <c r="I10" s="137">
        <v>221</v>
      </c>
      <c r="J10" s="138">
        <v>370</v>
      </c>
      <c r="K10" s="137">
        <v>7206</v>
      </c>
      <c r="L10" s="137">
        <v>1489</v>
      </c>
      <c r="M10" s="138">
        <v>8695</v>
      </c>
      <c r="N10" s="137">
        <v>10304</v>
      </c>
      <c r="O10" s="137">
        <v>4562</v>
      </c>
      <c r="P10" s="138">
        <v>14866</v>
      </c>
      <c r="Q10" s="137">
        <v>1946</v>
      </c>
      <c r="R10" s="137">
        <v>682</v>
      </c>
      <c r="S10" s="138">
        <v>2628</v>
      </c>
      <c r="T10" s="137">
        <v>7005</v>
      </c>
      <c r="U10" s="137">
        <v>896</v>
      </c>
      <c r="V10" s="138">
        <v>7901</v>
      </c>
      <c r="W10" s="137">
        <v>29</v>
      </c>
      <c r="X10" s="137">
        <v>53</v>
      </c>
      <c r="Y10" s="138">
        <v>82</v>
      </c>
      <c r="Z10" s="137">
        <v>476</v>
      </c>
      <c r="AA10" s="137">
        <v>406</v>
      </c>
      <c r="AB10" s="138">
        <v>882</v>
      </c>
      <c r="AC10" s="138">
        <v>27290</v>
      </c>
      <c r="AD10" s="138">
        <v>8503</v>
      </c>
      <c r="AE10" s="138">
        <v>35793</v>
      </c>
    </row>
    <row r="11" spans="1:31" s="134" customFormat="1" ht="21.75" customHeight="1">
      <c r="A11" s="135">
        <v>8</v>
      </c>
      <c r="B11" s="139" t="s">
        <v>21</v>
      </c>
      <c r="C11" s="136">
        <v>0</v>
      </c>
      <c r="D11" s="135">
        <v>0</v>
      </c>
      <c r="E11" s="137">
        <v>0</v>
      </c>
      <c r="F11" s="137">
        <v>0</v>
      </c>
      <c r="G11" s="138">
        <v>0</v>
      </c>
      <c r="H11" s="137">
        <v>0</v>
      </c>
      <c r="I11" s="137">
        <v>0</v>
      </c>
      <c r="J11" s="138">
        <v>0</v>
      </c>
      <c r="K11" s="137">
        <v>95</v>
      </c>
      <c r="L11" s="137">
        <v>24</v>
      </c>
      <c r="M11" s="138">
        <v>119</v>
      </c>
      <c r="N11" s="137">
        <v>0</v>
      </c>
      <c r="O11" s="137">
        <v>0</v>
      </c>
      <c r="P11" s="138">
        <v>0</v>
      </c>
      <c r="Q11" s="137">
        <v>0</v>
      </c>
      <c r="R11" s="137">
        <v>0</v>
      </c>
      <c r="S11" s="138">
        <v>0</v>
      </c>
      <c r="T11" s="137">
        <v>0</v>
      </c>
      <c r="U11" s="137">
        <v>0</v>
      </c>
      <c r="V11" s="138">
        <v>0</v>
      </c>
      <c r="W11" s="137">
        <v>0</v>
      </c>
      <c r="X11" s="137">
        <v>0</v>
      </c>
      <c r="Y11" s="138">
        <v>0</v>
      </c>
      <c r="Z11" s="137">
        <v>0</v>
      </c>
      <c r="AA11" s="137">
        <v>0</v>
      </c>
      <c r="AB11" s="138">
        <v>0</v>
      </c>
      <c r="AC11" s="138">
        <v>95</v>
      </c>
      <c r="AD11" s="138">
        <v>24</v>
      </c>
      <c r="AE11" s="138">
        <v>119</v>
      </c>
    </row>
    <row r="12" spans="1:31" s="134" customFormat="1" ht="21.75" customHeight="1">
      <c r="A12" s="135">
        <v>9</v>
      </c>
      <c r="B12" s="139" t="s">
        <v>22</v>
      </c>
      <c r="C12" s="136">
        <v>0</v>
      </c>
      <c r="D12" s="135">
        <v>0</v>
      </c>
      <c r="E12" s="137">
        <v>0</v>
      </c>
      <c r="F12" s="137">
        <v>0</v>
      </c>
      <c r="G12" s="138">
        <v>0</v>
      </c>
      <c r="H12" s="137">
        <v>0</v>
      </c>
      <c r="I12" s="137">
        <v>0</v>
      </c>
      <c r="J12" s="138">
        <v>0</v>
      </c>
      <c r="K12" s="137">
        <v>0</v>
      </c>
      <c r="L12" s="137">
        <v>0</v>
      </c>
      <c r="M12" s="138">
        <v>0</v>
      </c>
      <c r="N12" s="137">
        <v>0</v>
      </c>
      <c r="O12" s="137">
        <v>0</v>
      </c>
      <c r="P12" s="138">
        <v>0</v>
      </c>
      <c r="Q12" s="137">
        <v>0</v>
      </c>
      <c r="R12" s="137">
        <v>0</v>
      </c>
      <c r="S12" s="138">
        <v>0</v>
      </c>
      <c r="T12" s="137">
        <v>0</v>
      </c>
      <c r="U12" s="137">
        <v>0</v>
      </c>
      <c r="V12" s="138">
        <v>0</v>
      </c>
      <c r="W12" s="137">
        <v>0</v>
      </c>
      <c r="X12" s="137">
        <v>0</v>
      </c>
      <c r="Y12" s="138">
        <v>0</v>
      </c>
      <c r="Z12" s="137">
        <v>0</v>
      </c>
      <c r="AA12" s="137">
        <v>0</v>
      </c>
      <c r="AB12" s="138">
        <v>0</v>
      </c>
      <c r="AC12" s="138">
        <v>0</v>
      </c>
      <c r="AD12" s="138">
        <v>0</v>
      </c>
      <c r="AE12" s="138">
        <v>0</v>
      </c>
    </row>
    <row r="13" spans="1:31" s="134" customFormat="1" ht="21.75" customHeight="1">
      <c r="A13" s="135">
        <v>10</v>
      </c>
      <c r="B13" s="139" t="s">
        <v>23</v>
      </c>
      <c r="C13" s="136">
        <v>26</v>
      </c>
      <c r="D13" s="135">
        <v>21</v>
      </c>
      <c r="E13" s="137">
        <v>3906</v>
      </c>
      <c r="F13" s="137">
        <v>3102</v>
      </c>
      <c r="G13" s="138">
        <v>7008</v>
      </c>
      <c r="H13" s="137">
        <v>2430</v>
      </c>
      <c r="I13" s="137">
        <v>1994</v>
      </c>
      <c r="J13" s="138">
        <v>4424</v>
      </c>
      <c r="K13" s="137">
        <v>201079</v>
      </c>
      <c r="L13" s="137">
        <v>107440</v>
      </c>
      <c r="M13" s="138">
        <v>308519</v>
      </c>
      <c r="N13" s="137">
        <v>344236</v>
      </c>
      <c r="O13" s="137">
        <v>223372</v>
      </c>
      <c r="P13" s="138">
        <v>567608</v>
      </c>
      <c r="Q13" s="137">
        <v>11093</v>
      </c>
      <c r="R13" s="137">
        <v>5207</v>
      </c>
      <c r="S13" s="138">
        <v>16300</v>
      </c>
      <c r="T13" s="137">
        <v>23988</v>
      </c>
      <c r="U13" s="137">
        <v>27019</v>
      </c>
      <c r="V13" s="138">
        <v>51007</v>
      </c>
      <c r="W13" s="137">
        <v>1746</v>
      </c>
      <c r="X13" s="137">
        <v>937</v>
      </c>
      <c r="Y13" s="138">
        <v>2683</v>
      </c>
      <c r="Z13" s="137">
        <v>1425</v>
      </c>
      <c r="AA13" s="137">
        <v>426</v>
      </c>
      <c r="AB13" s="138">
        <v>1851</v>
      </c>
      <c r="AC13" s="138">
        <v>589903</v>
      </c>
      <c r="AD13" s="138">
        <v>369497</v>
      </c>
      <c r="AE13" s="138">
        <v>959400</v>
      </c>
    </row>
    <row r="14" spans="1:31" s="134" customFormat="1" ht="21.75" customHeight="1">
      <c r="A14" s="135">
        <v>11</v>
      </c>
      <c r="B14" s="139" t="s">
        <v>24</v>
      </c>
      <c r="C14" s="136">
        <v>2</v>
      </c>
      <c r="D14" s="135">
        <v>2</v>
      </c>
      <c r="E14" s="137">
        <v>8</v>
      </c>
      <c r="F14" s="137">
        <v>7</v>
      </c>
      <c r="G14" s="138">
        <v>15</v>
      </c>
      <c r="H14" s="137">
        <v>0</v>
      </c>
      <c r="I14" s="137">
        <v>0</v>
      </c>
      <c r="J14" s="138">
        <v>0</v>
      </c>
      <c r="K14" s="137">
        <v>383</v>
      </c>
      <c r="L14" s="137">
        <v>751</v>
      </c>
      <c r="M14" s="138">
        <v>1134</v>
      </c>
      <c r="N14" s="137">
        <v>360</v>
      </c>
      <c r="O14" s="137">
        <v>52</v>
      </c>
      <c r="P14" s="138">
        <v>412</v>
      </c>
      <c r="Q14" s="137">
        <v>0</v>
      </c>
      <c r="R14" s="137">
        <v>0</v>
      </c>
      <c r="S14" s="138">
        <v>0</v>
      </c>
      <c r="T14" s="137">
        <v>0</v>
      </c>
      <c r="U14" s="137">
        <v>0</v>
      </c>
      <c r="V14" s="138">
        <v>0</v>
      </c>
      <c r="W14" s="137">
        <v>0</v>
      </c>
      <c r="X14" s="137">
        <v>0</v>
      </c>
      <c r="Y14" s="138">
        <v>0</v>
      </c>
      <c r="Z14" s="137">
        <v>0</v>
      </c>
      <c r="AA14" s="137">
        <v>0</v>
      </c>
      <c r="AB14" s="138">
        <v>0</v>
      </c>
      <c r="AC14" s="138">
        <v>751</v>
      </c>
      <c r="AD14" s="138">
        <v>810</v>
      </c>
      <c r="AE14" s="138">
        <v>1561</v>
      </c>
    </row>
    <row r="15" spans="1:31" s="134" customFormat="1" ht="21.75" customHeight="1">
      <c r="A15" s="135">
        <v>12</v>
      </c>
      <c r="B15" s="139" t="s">
        <v>25</v>
      </c>
      <c r="C15" s="136">
        <v>36</v>
      </c>
      <c r="D15" s="135">
        <v>36</v>
      </c>
      <c r="E15" s="137">
        <v>1431</v>
      </c>
      <c r="F15" s="137">
        <v>770</v>
      </c>
      <c r="G15" s="138">
        <v>2201</v>
      </c>
      <c r="H15" s="137">
        <v>485</v>
      </c>
      <c r="I15" s="137">
        <v>343</v>
      </c>
      <c r="J15" s="138">
        <v>828</v>
      </c>
      <c r="K15" s="137">
        <v>20426</v>
      </c>
      <c r="L15" s="137">
        <v>18070</v>
      </c>
      <c r="M15" s="138">
        <v>38496</v>
      </c>
      <c r="N15" s="137">
        <v>118767</v>
      </c>
      <c r="O15" s="137">
        <v>105306</v>
      </c>
      <c r="P15" s="138">
        <v>224073</v>
      </c>
      <c r="Q15" s="137">
        <v>1348</v>
      </c>
      <c r="R15" s="137">
        <v>1101</v>
      </c>
      <c r="S15" s="138">
        <v>2449</v>
      </c>
      <c r="T15" s="137">
        <v>4596</v>
      </c>
      <c r="U15" s="137">
        <v>1655</v>
      </c>
      <c r="V15" s="138">
        <v>6251</v>
      </c>
      <c r="W15" s="137">
        <v>73</v>
      </c>
      <c r="X15" s="137">
        <v>97</v>
      </c>
      <c r="Y15" s="138">
        <v>170</v>
      </c>
      <c r="Z15" s="137">
        <v>1498</v>
      </c>
      <c r="AA15" s="137">
        <v>1172</v>
      </c>
      <c r="AB15" s="138">
        <v>2670</v>
      </c>
      <c r="AC15" s="138">
        <v>148624</v>
      </c>
      <c r="AD15" s="138">
        <v>128514</v>
      </c>
      <c r="AE15" s="138">
        <v>277138</v>
      </c>
    </row>
    <row r="16" spans="1:31" s="134" customFormat="1" ht="21.75" customHeight="1">
      <c r="A16" s="135">
        <v>13</v>
      </c>
      <c r="B16" s="139" t="s">
        <v>26</v>
      </c>
      <c r="C16" s="136">
        <v>21</v>
      </c>
      <c r="D16" s="135">
        <v>21</v>
      </c>
      <c r="E16" s="137">
        <v>1042</v>
      </c>
      <c r="F16" s="137">
        <v>978</v>
      </c>
      <c r="G16" s="138">
        <v>2020</v>
      </c>
      <c r="H16" s="137">
        <v>346</v>
      </c>
      <c r="I16" s="137">
        <v>396</v>
      </c>
      <c r="J16" s="138">
        <v>742</v>
      </c>
      <c r="K16" s="137">
        <v>24120</v>
      </c>
      <c r="L16" s="137">
        <v>19558</v>
      </c>
      <c r="M16" s="138">
        <v>43678</v>
      </c>
      <c r="N16" s="137">
        <v>41693</v>
      </c>
      <c r="O16" s="137">
        <v>13448</v>
      </c>
      <c r="P16" s="138">
        <v>55141</v>
      </c>
      <c r="Q16" s="137">
        <v>652</v>
      </c>
      <c r="R16" s="137">
        <v>603</v>
      </c>
      <c r="S16" s="138">
        <v>1255</v>
      </c>
      <c r="T16" s="137">
        <v>1368</v>
      </c>
      <c r="U16" s="137">
        <v>318</v>
      </c>
      <c r="V16" s="138">
        <v>1686</v>
      </c>
      <c r="W16" s="137">
        <v>301</v>
      </c>
      <c r="X16" s="137">
        <v>178</v>
      </c>
      <c r="Y16" s="138">
        <v>479</v>
      </c>
      <c r="Z16" s="137">
        <v>2057</v>
      </c>
      <c r="AA16" s="137">
        <v>1044</v>
      </c>
      <c r="AB16" s="138">
        <v>3101</v>
      </c>
      <c r="AC16" s="138">
        <v>71579</v>
      </c>
      <c r="AD16" s="138">
        <v>36523</v>
      </c>
      <c r="AE16" s="138">
        <v>108102</v>
      </c>
    </row>
    <row r="17" spans="1:31" s="134" customFormat="1" ht="21.75" customHeight="1">
      <c r="A17" s="135">
        <v>14</v>
      </c>
      <c r="B17" s="139" t="s">
        <v>27</v>
      </c>
      <c r="C17" s="136">
        <v>18</v>
      </c>
      <c r="D17" s="135">
        <v>17</v>
      </c>
      <c r="E17" s="137">
        <v>445</v>
      </c>
      <c r="F17" s="137">
        <v>231</v>
      </c>
      <c r="G17" s="138">
        <v>676</v>
      </c>
      <c r="H17" s="137">
        <v>120</v>
      </c>
      <c r="I17" s="137">
        <v>204</v>
      </c>
      <c r="J17" s="138">
        <v>324</v>
      </c>
      <c r="K17" s="137">
        <v>7918</v>
      </c>
      <c r="L17" s="137">
        <v>7571</v>
      </c>
      <c r="M17" s="138">
        <v>15489</v>
      </c>
      <c r="N17" s="137">
        <v>17229</v>
      </c>
      <c r="O17" s="137">
        <v>6073</v>
      </c>
      <c r="P17" s="138">
        <v>23302</v>
      </c>
      <c r="Q17" s="137">
        <v>690</v>
      </c>
      <c r="R17" s="137">
        <v>474</v>
      </c>
      <c r="S17" s="138">
        <v>1164</v>
      </c>
      <c r="T17" s="137">
        <v>770</v>
      </c>
      <c r="U17" s="137">
        <v>63</v>
      </c>
      <c r="V17" s="138">
        <v>833</v>
      </c>
      <c r="W17" s="137">
        <v>125</v>
      </c>
      <c r="X17" s="137">
        <v>68</v>
      </c>
      <c r="Y17" s="138">
        <v>193</v>
      </c>
      <c r="Z17" s="137">
        <v>195</v>
      </c>
      <c r="AA17" s="137">
        <v>34</v>
      </c>
      <c r="AB17" s="138">
        <v>229</v>
      </c>
      <c r="AC17" s="138">
        <v>27492</v>
      </c>
      <c r="AD17" s="138">
        <v>14718</v>
      </c>
      <c r="AE17" s="138">
        <v>42210</v>
      </c>
    </row>
    <row r="18" spans="1:31" s="134" customFormat="1" ht="21.75" customHeight="1">
      <c r="A18" s="135">
        <v>15</v>
      </c>
      <c r="B18" s="139" t="s">
        <v>57</v>
      </c>
      <c r="C18" s="136">
        <v>10</v>
      </c>
      <c r="D18" s="135">
        <v>8</v>
      </c>
      <c r="E18" s="137">
        <v>311</v>
      </c>
      <c r="F18" s="137">
        <v>262</v>
      </c>
      <c r="G18" s="138">
        <v>573</v>
      </c>
      <c r="H18" s="137">
        <v>791</v>
      </c>
      <c r="I18" s="137">
        <v>618</v>
      </c>
      <c r="J18" s="138">
        <v>1409</v>
      </c>
      <c r="K18" s="137">
        <v>7848</v>
      </c>
      <c r="L18" s="137">
        <v>7383</v>
      </c>
      <c r="M18" s="138">
        <v>15231</v>
      </c>
      <c r="N18" s="137">
        <v>10346</v>
      </c>
      <c r="O18" s="137">
        <v>4264</v>
      </c>
      <c r="P18" s="138">
        <v>14610</v>
      </c>
      <c r="Q18" s="137">
        <v>22</v>
      </c>
      <c r="R18" s="137">
        <v>17</v>
      </c>
      <c r="S18" s="138">
        <v>39</v>
      </c>
      <c r="T18" s="137">
        <v>249</v>
      </c>
      <c r="U18" s="137">
        <v>27</v>
      </c>
      <c r="V18" s="138">
        <v>276</v>
      </c>
      <c r="W18" s="137">
        <v>0</v>
      </c>
      <c r="X18" s="137">
        <v>0</v>
      </c>
      <c r="Y18" s="138">
        <v>0</v>
      </c>
      <c r="Z18" s="137">
        <v>0</v>
      </c>
      <c r="AA18" s="137">
        <v>0</v>
      </c>
      <c r="AB18" s="138">
        <v>0</v>
      </c>
      <c r="AC18" s="138">
        <v>19567</v>
      </c>
      <c r="AD18" s="138">
        <v>12571</v>
      </c>
      <c r="AE18" s="138">
        <v>32138</v>
      </c>
    </row>
    <row r="19" spans="1:31" s="134" customFormat="1" ht="21.75" customHeight="1">
      <c r="A19" s="135">
        <v>16</v>
      </c>
      <c r="B19" s="139" t="s">
        <v>29</v>
      </c>
      <c r="C19" s="136">
        <v>12</v>
      </c>
      <c r="D19" s="135">
        <v>9</v>
      </c>
      <c r="E19" s="137">
        <v>89</v>
      </c>
      <c r="F19" s="137">
        <v>0</v>
      </c>
      <c r="G19" s="138">
        <v>89</v>
      </c>
      <c r="H19" s="137">
        <v>29</v>
      </c>
      <c r="I19" s="137">
        <v>0</v>
      </c>
      <c r="J19" s="138">
        <v>29</v>
      </c>
      <c r="K19" s="137">
        <v>5100</v>
      </c>
      <c r="L19" s="137">
        <v>3672</v>
      </c>
      <c r="M19" s="138">
        <v>8772</v>
      </c>
      <c r="N19" s="137">
        <v>5493</v>
      </c>
      <c r="O19" s="137">
        <v>803</v>
      </c>
      <c r="P19" s="138">
        <v>6296</v>
      </c>
      <c r="Q19" s="137">
        <v>0</v>
      </c>
      <c r="R19" s="137">
        <v>0</v>
      </c>
      <c r="S19" s="138">
        <v>0</v>
      </c>
      <c r="T19" s="137">
        <v>8</v>
      </c>
      <c r="U19" s="137">
        <v>18</v>
      </c>
      <c r="V19" s="138">
        <v>26</v>
      </c>
      <c r="W19" s="137">
        <v>0</v>
      </c>
      <c r="X19" s="137">
        <v>0</v>
      </c>
      <c r="Y19" s="138">
        <v>0</v>
      </c>
      <c r="Z19" s="137">
        <v>630</v>
      </c>
      <c r="AA19" s="137">
        <v>137</v>
      </c>
      <c r="AB19" s="138">
        <v>767</v>
      </c>
      <c r="AC19" s="138">
        <v>11349</v>
      </c>
      <c r="AD19" s="138">
        <v>4630</v>
      </c>
      <c r="AE19" s="138">
        <v>15979</v>
      </c>
    </row>
    <row r="20" spans="1:31" s="134" customFormat="1" ht="21.75" customHeight="1">
      <c r="A20" s="135">
        <v>17</v>
      </c>
      <c r="B20" s="139" t="s">
        <v>30</v>
      </c>
      <c r="C20" s="136">
        <v>43</v>
      </c>
      <c r="D20" s="135">
        <v>43</v>
      </c>
      <c r="E20" s="137">
        <v>4991</v>
      </c>
      <c r="F20" s="137">
        <v>2496</v>
      </c>
      <c r="G20" s="138">
        <v>7487</v>
      </c>
      <c r="H20" s="137">
        <v>436</v>
      </c>
      <c r="I20" s="137">
        <v>403</v>
      </c>
      <c r="J20" s="138">
        <v>839</v>
      </c>
      <c r="K20" s="137">
        <v>67262</v>
      </c>
      <c r="L20" s="137">
        <v>59460</v>
      </c>
      <c r="M20" s="138">
        <v>126722</v>
      </c>
      <c r="N20" s="137">
        <v>62977</v>
      </c>
      <c r="O20" s="137">
        <v>74792</v>
      </c>
      <c r="P20" s="138">
        <v>137769</v>
      </c>
      <c r="Q20" s="137">
        <v>1863</v>
      </c>
      <c r="R20" s="137">
        <v>1700</v>
      </c>
      <c r="S20" s="138">
        <v>3563</v>
      </c>
      <c r="T20" s="137">
        <v>2020</v>
      </c>
      <c r="U20" s="137">
        <v>1112</v>
      </c>
      <c r="V20" s="138">
        <v>3132</v>
      </c>
      <c r="W20" s="137">
        <v>279</v>
      </c>
      <c r="X20" s="137">
        <v>185</v>
      </c>
      <c r="Y20" s="138">
        <v>464</v>
      </c>
      <c r="Z20" s="137">
        <v>580</v>
      </c>
      <c r="AA20" s="137">
        <v>541</v>
      </c>
      <c r="AB20" s="138">
        <v>1121</v>
      </c>
      <c r="AC20" s="138">
        <v>140408</v>
      </c>
      <c r="AD20" s="138">
        <v>140689</v>
      </c>
      <c r="AE20" s="138">
        <v>281097</v>
      </c>
    </row>
    <row r="21" spans="1:31" s="134" customFormat="1" ht="21.75" customHeight="1">
      <c r="A21" s="135">
        <v>18</v>
      </c>
      <c r="B21" s="139" t="s">
        <v>31</v>
      </c>
      <c r="C21" s="136">
        <v>16</v>
      </c>
      <c r="D21" s="135">
        <v>16</v>
      </c>
      <c r="E21" s="137">
        <v>1071</v>
      </c>
      <c r="F21" s="137">
        <v>1177</v>
      </c>
      <c r="G21" s="138">
        <v>2248</v>
      </c>
      <c r="H21" s="137">
        <v>184</v>
      </c>
      <c r="I21" s="137">
        <v>408</v>
      </c>
      <c r="J21" s="138">
        <v>592</v>
      </c>
      <c r="K21" s="137">
        <v>13387</v>
      </c>
      <c r="L21" s="137">
        <v>14279</v>
      </c>
      <c r="M21" s="138">
        <v>27666</v>
      </c>
      <c r="N21" s="137">
        <v>33495</v>
      </c>
      <c r="O21" s="137">
        <v>16980</v>
      </c>
      <c r="P21" s="138">
        <v>50475</v>
      </c>
      <c r="Q21" s="137">
        <v>8</v>
      </c>
      <c r="R21" s="137">
        <v>21</v>
      </c>
      <c r="S21" s="138">
        <v>29</v>
      </c>
      <c r="T21" s="137">
        <v>89</v>
      </c>
      <c r="U21" s="137">
        <v>3</v>
      </c>
      <c r="V21" s="138">
        <v>92</v>
      </c>
      <c r="W21" s="137">
        <v>97</v>
      </c>
      <c r="X21" s="137">
        <v>8</v>
      </c>
      <c r="Y21" s="138">
        <v>105</v>
      </c>
      <c r="Z21" s="137">
        <v>319</v>
      </c>
      <c r="AA21" s="137">
        <v>352</v>
      </c>
      <c r="AB21" s="138">
        <v>671</v>
      </c>
      <c r="AC21" s="138">
        <v>48650</v>
      </c>
      <c r="AD21" s="138">
        <v>33228</v>
      </c>
      <c r="AE21" s="138">
        <v>81878</v>
      </c>
    </row>
    <row r="22" spans="1:31" s="134" customFormat="1" ht="21.75" customHeight="1">
      <c r="A22" s="135">
        <v>19</v>
      </c>
      <c r="B22" s="139" t="s">
        <v>32</v>
      </c>
      <c r="C22" s="136">
        <v>0</v>
      </c>
      <c r="D22" s="135">
        <v>0</v>
      </c>
      <c r="E22" s="137">
        <v>0</v>
      </c>
      <c r="F22" s="137">
        <v>0</v>
      </c>
      <c r="G22" s="138">
        <v>0</v>
      </c>
      <c r="H22" s="137">
        <v>0</v>
      </c>
      <c r="I22" s="137">
        <v>0</v>
      </c>
      <c r="J22" s="138">
        <v>0</v>
      </c>
      <c r="K22" s="137">
        <v>0</v>
      </c>
      <c r="L22" s="137">
        <v>0</v>
      </c>
      <c r="M22" s="138">
        <v>0</v>
      </c>
      <c r="N22" s="137">
        <v>0</v>
      </c>
      <c r="O22" s="137">
        <v>0</v>
      </c>
      <c r="P22" s="138">
        <v>0</v>
      </c>
      <c r="Q22" s="137">
        <v>0</v>
      </c>
      <c r="R22" s="137">
        <v>0</v>
      </c>
      <c r="S22" s="138">
        <v>0</v>
      </c>
      <c r="T22" s="137">
        <v>0</v>
      </c>
      <c r="U22" s="137">
        <v>0</v>
      </c>
      <c r="V22" s="138">
        <v>0</v>
      </c>
      <c r="W22" s="137">
        <v>0</v>
      </c>
      <c r="X22" s="137">
        <v>0</v>
      </c>
      <c r="Y22" s="138">
        <v>0</v>
      </c>
      <c r="Z22" s="137">
        <v>0</v>
      </c>
      <c r="AA22" s="137">
        <v>0</v>
      </c>
      <c r="AB22" s="138">
        <v>0</v>
      </c>
      <c r="AC22" s="138">
        <v>0</v>
      </c>
      <c r="AD22" s="138">
        <v>0</v>
      </c>
      <c r="AE22" s="138">
        <v>0</v>
      </c>
    </row>
    <row r="23" spans="1:31" s="134" customFormat="1" ht="21.75" customHeight="1">
      <c r="A23" s="135">
        <v>20</v>
      </c>
      <c r="B23" s="139" t="s">
        <v>33</v>
      </c>
      <c r="C23" s="136">
        <v>28</v>
      </c>
      <c r="D23" s="135">
        <v>25</v>
      </c>
      <c r="E23" s="137">
        <v>598</v>
      </c>
      <c r="F23" s="137">
        <v>312</v>
      </c>
      <c r="G23" s="138">
        <v>910</v>
      </c>
      <c r="H23" s="137">
        <v>382</v>
      </c>
      <c r="I23" s="137">
        <v>318</v>
      </c>
      <c r="J23" s="138">
        <v>700</v>
      </c>
      <c r="K23" s="137">
        <v>14282</v>
      </c>
      <c r="L23" s="137">
        <v>8793</v>
      </c>
      <c r="M23" s="138">
        <v>23075</v>
      </c>
      <c r="N23" s="137">
        <v>75959</v>
      </c>
      <c r="O23" s="137">
        <v>31718</v>
      </c>
      <c r="P23" s="138">
        <v>107677</v>
      </c>
      <c r="Q23" s="137">
        <v>24527</v>
      </c>
      <c r="R23" s="137">
        <v>16192</v>
      </c>
      <c r="S23" s="138">
        <v>40719</v>
      </c>
      <c r="T23" s="137">
        <v>21386</v>
      </c>
      <c r="U23" s="137">
        <v>7359</v>
      </c>
      <c r="V23" s="138">
        <v>28745</v>
      </c>
      <c r="W23" s="137">
        <v>231</v>
      </c>
      <c r="X23" s="137">
        <v>129</v>
      </c>
      <c r="Y23" s="138">
        <v>360</v>
      </c>
      <c r="Z23" s="137">
        <v>0</v>
      </c>
      <c r="AA23" s="137">
        <v>0</v>
      </c>
      <c r="AB23" s="138">
        <v>0</v>
      </c>
      <c r="AC23" s="138">
        <v>137365</v>
      </c>
      <c r="AD23" s="138">
        <v>64821</v>
      </c>
      <c r="AE23" s="138">
        <v>202186</v>
      </c>
    </row>
    <row r="24" spans="1:31" s="134" customFormat="1" ht="21.75" customHeight="1">
      <c r="A24" s="135">
        <v>21</v>
      </c>
      <c r="B24" s="139" t="s">
        <v>34</v>
      </c>
      <c r="C24" s="136">
        <v>44</v>
      </c>
      <c r="D24" s="135">
        <v>44</v>
      </c>
      <c r="E24" s="137">
        <v>3158</v>
      </c>
      <c r="F24" s="137">
        <v>1310</v>
      </c>
      <c r="G24" s="138">
        <v>4468</v>
      </c>
      <c r="H24" s="137">
        <v>960</v>
      </c>
      <c r="I24" s="137">
        <v>584</v>
      </c>
      <c r="J24" s="138">
        <v>1544</v>
      </c>
      <c r="K24" s="137">
        <v>77791</v>
      </c>
      <c r="L24" s="137">
        <v>57210</v>
      </c>
      <c r="M24" s="138">
        <v>135001</v>
      </c>
      <c r="N24" s="137">
        <v>239291</v>
      </c>
      <c r="O24" s="137">
        <v>137344</v>
      </c>
      <c r="P24" s="138">
        <v>376635</v>
      </c>
      <c r="Q24" s="137">
        <v>2461</v>
      </c>
      <c r="R24" s="137">
        <v>1469</v>
      </c>
      <c r="S24" s="138">
        <v>3930</v>
      </c>
      <c r="T24" s="137">
        <v>14521</v>
      </c>
      <c r="U24" s="137">
        <v>9931</v>
      </c>
      <c r="V24" s="138">
        <v>24452</v>
      </c>
      <c r="W24" s="137">
        <v>2273</v>
      </c>
      <c r="X24" s="137">
        <v>1921</v>
      </c>
      <c r="Y24" s="138">
        <v>4194</v>
      </c>
      <c r="Z24" s="137">
        <v>2009</v>
      </c>
      <c r="AA24" s="137">
        <v>957</v>
      </c>
      <c r="AB24" s="138">
        <v>2966</v>
      </c>
      <c r="AC24" s="138">
        <v>342464</v>
      </c>
      <c r="AD24" s="138">
        <v>210726</v>
      </c>
      <c r="AE24" s="138">
        <v>553190</v>
      </c>
    </row>
    <row r="25" spans="1:31" s="134" customFormat="1" ht="21.75" customHeight="1">
      <c r="A25" s="135">
        <v>22</v>
      </c>
      <c r="B25" s="139" t="s">
        <v>35</v>
      </c>
      <c r="C25" s="136">
        <v>3</v>
      </c>
      <c r="D25" s="135">
        <v>3</v>
      </c>
      <c r="E25" s="137">
        <v>445</v>
      </c>
      <c r="F25" s="137">
        <v>417</v>
      </c>
      <c r="G25" s="138">
        <v>862</v>
      </c>
      <c r="H25" s="137">
        <v>0</v>
      </c>
      <c r="I25" s="137">
        <v>0</v>
      </c>
      <c r="J25" s="138">
        <v>0</v>
      </c>
      <c r="K25" s="137">
        <v>1002</v>
      </c>
      <c r="L25" s="137">
        <v>1134</v>
      </c>
      <c r="M25" s="138">
        <v>2136</v>
      </c>
      <c r="N25" s="137">
        <v>598</v>
      </c>
      <c r="O25" s="137">
        <v>474</v>
      </c>
      <c r="P25" s="138">
        <v>1072</v>
      </c>
      <c r="Q25" s="137">
        <v>24</v>
      </c>
      <c r="R25" s="137">
        <v>16</v>
      </c>
      <c r="S25" s="138">
        <v>40</v>
      </c>
      <c r="T25" s="137">
        <v>68</v>
      </c>
      <c r="U25" s="137">
        <v>38</v>
      </c>
      <c r="V25" s="138">
        <v>106</v>
      </c>
      <c r="W25" s="137">
        <v>4</v>
      </c>
      <c r="X25" s="137">
        <v>6</v>
      </c>
      <c r="Y25" s="138">
        <v>10</v>
      </c>
      <c r="Z25" s="137">
        <v>11</v>
      </c>
      <c r="AA25" s="137">
        <v>20</v>
      </c>
      <c r="AB25" s="138">
        <v>31</v>
      </c>
      <c r="AC25" s="138">
        <v>2152</v>
      </c>
      <c r="AD25" s="138">
        <v>2105</v>
      </c>
      <c r="AE25" s="138">
        <v>4257</v>
      </c>
    </row>
    <row r="26" spans="1:31" s="134" customFormat="1" ht="21.75" customHeight="1">
      <c r="A26" s="135">
        <v>23</v>
      </c>
      <c r="B26" s="139" t="s">
        <v>36</v>
      </c>
      <c r="C26" s="136">
        <v>9</v>
      </c>
      <c r="D26" s="135">
        <v>5</v>
      </c>
      <c r="E26" s="137">
        <v>354</v>
      </c>
      <c r="F26" s="137">
        <v>412</v>
      </c>
      <c r="G26" s="138">
        <v>766</v>
      </c>
      <c r="H26" s="137">
        <v>23</v>
      </c>
      <c r="I26" s="137">
        <v>33</v>
      </c>
      <c r="J26" s="138">
        <v>56</v>
      </c>
      <c r="K26" s="137">
        <v>959</v>
      </c>
      <c r="L26" s="137">
        <v>1570</v>
      </c>
      <c r="M26" s="138">
        <v>2529</v>
      </c>
      <c r="N26" s="137">
        <v>971</v>
      </c>
      <c r="O26" s="137">
        <v>569</v>
      </c>
      <c r="P26" s="138">
        <v>1540</v>
      </c>
      <c r="Q26" s="137">
        <v>56</v>
      </c>
      <c r="R26" s="137">
        <v>50</v>
      </c>
      <c r="S26" s="138">
        <v>106</v>
      </c>
      <c r="T26" s="137">
        <v>0</v>
      </c>
      <c r="U26" s="137">
        <v>10</v>
      </c>
      <c r="V26" s="138">
        <v>10</v>
      </c>
      <c r="W26" s="137">
        <v>4</v>
      </c>
      <c r="X26" s="137">
        <v>1</v>
      </c>
      <c r="Y26" s="138">
        <v>5</v>
      </c>
      <c r="Z26" s="137">
        <v>115</v>
      </c>
      <c r="AA26" s="137">
        <v>173</v>
      </c>
      <c r="AB26" s="138">
        <v>288</v>
      </c>
      <c r="AC26" s="138">
        <v>2482</v>
      </c>
      <c r="AD26" s="138">
        <v>2818</v>
      </c>
      <c r="AE26" s="138">
        <v>5300</v>
      </c>
    </row>
    <row r="27" spans="1:31" s="134" customFormat="1" ht="21.75" customHeight="1">
      <c r="A27" s="135">
        <v>24</v>
      </c>
      <c r="B27" s="139" t="s">
        <v>37</v>
      </c>
      <c r="C27" s="136">
        <v>3</v>
      </c>
      <c r="D27" s="135">
        <v>3</v>
      </c>
      <c r="E27" s="137">
        <v>34</v>
      </c>
      <c r="F27" s="137">
        <v>29</v>
      </c>
      <c r="G27" s="138">
        <v>63</v>
      </c>
      <c r="H27" s="137">
        <v>10</v>
      </c>
      <c r="I27" s="137">
        <v>25</v>
      </c>
      <c r="J27" s="138">
        <v>35</v>
      </c>
      <c r="K27" s="137">
        <v>474</v>
      </c>
      <c r="L27" s="137">
        <v>419</v>
      </c>
      <c r="M27" s="138">
        <v>893</v>
      </c>
      <c r="N27" s="137">
        <v>370</v>
      </c>
      <c r="O27" s="137">
        <v>143</v>
      </c>
      <c r="P27" s="138">
        <v>513</v>
      </c>
      <c r="Q27" s="137">
        <v>0</v>
      </c>
      <c r="R27" s="137">
        <v>0</v>
      </c>
      <c r="S27" s="138">
        <v>0</v>
      </c>
      <c r="T27" s="137">
        <v>0</v>
      </c>
      <c r="U27" s="137">
        <v>0</v>
      </c>
      <c r="V27" s="138">
        <v>0</v>
      </c>
      <c r="W27" s="137">
        <v>0</v>
      </c>
      <c r="X27" s="137">
        <v>0</v>
      </c>
      <c r="Y27" s="138">
        <v>0</v>
      </c>
      <c r="Z27" s="137">
        <v>0</v>
      </c>
      <c r="AA27" s="137">
        <v>0</v>
      </c>
      <c r="AB27" s="138">
        <v>0</v>
      </c>
      <c r="AC27" s="138">
        <v>888</v>
      </c>
      <c r="AD27" s="138">
        <v>616</v>
      </c>
      <c r="AE27" s="138">
        <v>1504</v>
      </c>
    </row>
    <row r="28" spans="1:31" s="134" customFormat="1" ht="21.75" customHeight="1">
      <c r="A28" s="135">
        <v>25</v>
      </c>
      <c r="B28" s="139" t="s">
        <v>38</v>
      </c>
      <c r="C28" s="136">
        <v>4</v>
      </c>
      <c r="D28" s="135">
        <v>4</v>
      </c>
      <c r="E28" s="137">
        <v>76</v>
      </c>
      <c r="F28" s="137">
        <v>81</v>
      </c>
      <c r="G28" s="138">
        <v>157</v>
      </c>
      <c r="H28" s="137">
        <v>0</v>
      </c>
      <c r="I28" s="137">
        <v>12</v>
      </c>
      <c r="J28" s="138">
        <v>12</v>
      </c>
      <c r="K28" s="137">
        <v>8764</v>
      </c>
      <c r="L28" s="137">
        <v>496</v>
      </c>
      <c r="M28" s="138">
        <v>9260</v>
      </c>
      <c r="N28" s="137">
        <v>3070</v>
      </c>
      <c r="O28" s="137">
        <v>235</v>
      </c>
      <c r="P28" s="138">
        <v>3305</v>
      </c>
      <c r="Q28" s="137">
        <v>260</v>
      </c>
      <c r="R28" s="137">
        <v>0</v>
      </c>
      <c r="S28" s="138">
        <v>260</v>
      </c>
      <c r="T28" s="137">
        <v>535</v>
      </c>
      <c r="U28" s="137">
        <v>0</v>
      </c>
      <c r="V28" s="138">
        <v>535</v>
      </c>
      <c r="W28" s="137">
        <v>0</v>
      </c>
      <c r="X28" s="137">
        <v>0</v>
      </c>
      <c r="Y28" s="138">
        <v>0</v>
      </c>
      <c r="Z28" s="137">
        <v>43</v>
      </c>
      <c r="AA28" s="137">
        <v>0</v>
      </c>
      <c r="AB28" s="138">
        <v>43</v>
      </c>
      <c r="AC28" s="138">
        <v>12748</v>
      </c>
      <c r="AD28" s="138">
        <v>824</v>
      </c>
      <c r="AE28" s="138">
        <v>13572</v>
      </c>
    </row>
    <row r="29" spans="1:31" s="134" customFormat="1" ht="21.75" customHeight="1">
      <c r="A29" s="135">
        <v>26</v>
      </c>
      <c r="B29" s="139" t="s">
        <v>39</v>
      </c>
      <c r="C29" s="136">
        <v>18</v>
      </c>
      <c r="D29" s="135">
        <v>18</v>
      </c>
      <c r="E29" s="137">
        <v>349</v>
      </c>
      <c r="F29" s="137">
        <v>154</v>
      </c>
      <c r="G29" s="138">
        <v>503</v>
      </c>
      <c r="H29" s="137">
        <v>330</v>
      </c>
      <c r="I29" s="137">
        <v>413</v>
      </c>
      <c r="J29" s="138">
        <v>743</v>
      </c>
      <c r="K29" s="137">
        <v>7302</v>
      </c>
      <c r="L29" s="137">
        <v>6760</v>
      </c>
      <c r="M29" s="138">
        <v>14062</v>
      </c>
      <c r="N29" s="137">
        <v>20271</v>
      </c>
      <c r="O29" s="137">
        <v>11653</v>
      </c>
      <c r="P29" s="138">
        <v>31924</v>
      </c>
      <c r="Q29" s="137">
        <v>65</v>
      </c>
      <c r="R29" s="137">
        <v>31</v>
      </c>
      <c r="S29" s="138">
        <v>96</v>
      </c>
      <c r="T29" s="137">
        <v>4</v>
      </c>
      <c r="U29" s="137">
        <v>3</v>
      </c>
      <c r="V29" s="138">
        <v>7</v>
      </c>
      <c r="W29" s="137">
        <v>14</v>
      </c>
      <c r="X29" s="137">
        <v>16</v>
      </c>
      <c r="Y29" s="138">
        <v>30</v>
      </c>
      <c r="Z29" s="137">
        <v>71</v>
      </c>
      <c r="AA29" s="137">
        <v>42</v>
      </c>
      <c r="AB29" s="138">
        <v>113</v>
      </c>
      <c r="AC29" s="138">
        <v>28406</v>
      </c>
      <c r="AD29" s="138">
        <v>19072</v>
      </c>
      <c r="AE29" s="138">
        <v>47478</v>
      </c>
    </row>
    <row r="30" spans="1:31" s="134" customFormat="1" ht="21.75" customHeight="1">
      <c r="A30" s="135">
        <v>27</v>
      </c>
      <c r="B30" s="139" t="s">
        <v>40</v>
      </c>
      <c r="C30" s="136">
        <v>4</v>
      </c>
      <c r="D30" s="135">
        <v>2</v>
      </c>
      <c r="E30" s="137">
        <v>2129</v>
      </c>
      <c r="F30" s="137">
        <v>1277</v>
      </c>
      <c r="G30" s="138">
        <v>3406</v>
      </c>
      <c r="H30" s="137">
        <v>19</v>
      </c>
      <c r="I30" s="137">
        <v>8</v>
      </c>
      <c r="J30" s="138">
        <v>27</v>
      </c>
      <c r="K30" s="137">
        <v>264</v>
      </c>
      <c r="L30" s="137">
        <v>89</v>
      </c>
      <c r="M30" s="138">
        <v>353</v>
      </c>
      <c r="N30" s="137">
        <v>230</v>
      </c>
      <c r="O30" s="137">
        <v>84</v>
      </c>
      <c r="P30" s="138">
        <v>314</v>
      </c>
      <c r="Q30" s="137">
        <v>0</v>
      </c>
      <c r="R30" s="137">
        <v>0</v>
      </c>
      <c r="S30" s="138">
        <v>0</v>
      </c>
      <c r="T30" s="137">
        <v>0</v>
      </c>
      <c r="U30" s="137">
        <v>0</v>
      </c>
      <c r="V30" s="138">
        <v>0</v>
      </c>
      <c r="W30" s="137">
        <v>0</v>
      </c>
      <c r="X30" s="137">
        <v>0</v>
      </c>
      <c r="Y30" s="138">
        <v>0</v>
      </c>
      <c r="Z30" s="137">
        <v>0</v>
      </c>
      <c r="AA30" s="137">
        <v>0</v>
      </c>
      <c r="AB30" s="138">
        <v>0</v>
      </c>
      <c r="AC30" s="138">
        <v>2642</v>
      </c>
      <c r="AD30" s="138">
        <v>1458</v>
      </c>
      <c r="AE30" s="138">
        <v>4100</v>
      </c>
    </row>
    <row r="31" spans="1:31" s="134" customFormat="1" ht="21.75" customHeight="1">
      <c r="A31" s="135">
        <v>28</v>
      </c>
      <c r="B31" s="139" t="s">
        <v>41</v>
      </c>
      <c r="C31" s="136">
        <v>17</v>
      </c>
      <c r="D31" s="135">
        <v>16</v>
      </c>
      <c r="E31" s="137">
        <v>892</v>
      </c>
      <c r="F31" s="137">
        <v>1020</v>
      </c>
      <c r="G31" s="138">
        <v>1912</v>
      </c>
      <c r="H31" s="137">
        <v>140</v>
      </c>
      <c r="I31" s="137">
        <v>292</v>
      </c>
      <c r="J31" s="138">
        <v>432</v>
      </c>
      <c r="K31" s="137">
        <v>73665</v>
      </c>
      <c r="L31" s="137">
        <v>8829</v>
      </c>
      <c r="M31" s="138">
        <v>82494</v>
      </c>
      <c r="N31" s="137">
        <v>79251</v>
      </c>
      <c r="O31" s="137">
        <v>12618</v>
      </c>
      <c r="P31" s="138">
        <v>91869</v>
      </c>
      <c r="Q31" s="137">
        <v>8036</v>
      </c>
      <c r="R31" s="137">
        <v>368</v>
      </c>
      <c r="S31" s="138">
        <v>8404</v>
      </c>
      <c r="T31" s="137">
        <v>5249</v>
      </c>
      <c r="U31" s="137">
        <v>629</v>
      </c>
      <c r="V31" s="138">
        <v>5878</v>
      </c>
      <c r="W31" s="137">
        <v>971</v>
      </c>
      <c r="X31" s="137">
        <v>344</v>
      </c>
      <c r="Y31" s="138">
        <v>1315</v>
      </c>
      <c r="Z31" s="137">
        <v>412</v>
      </c>
      <c r="AA31" s="137">
        <v>218</v>
      </c>
      <c r="AB31" s="138">
        <v>630</v>
      </c>
      <c r="AC31" s="138">
        <v>168616</v>
      </c>
      <c r="AD31" s="138">
        <v>24318</v>
      </c>
      <c r="AE31" s="138">
        <v>192934</v>
      </c>
    </row>
    <row r="32" spans="1:31" s="134" customFormat="1" ht="21.75" customHeight="1">
      <c r="A32" s="135">
        <v>29</v>
      </c>
      <c r="B32" s="139" t="s">
        <v>42</v>
      </c>
      <c r="C32" s="136">
        <v>43</v>
      </c>
      <c r="D32" s="135">
        <v>28</v>
      </c>
      <c r="E32" s="137">
        <v>1816</v>
      </c>
      <c r="F32" s="137">
        <v>1148</v>
      </c>
      <c r="G32" s="138">
        <v>2964</v>
      </c>
      <c r="H32" s="137">
        <v>85</v>
      </c>
      <c r="I32" s="137">
        <v>110</v>
      </c>
      <c r="J32" s="138">
        <v>195</v>
      </c>
      <c r="K32" s="137">
        <v>15844</v>
      </c>
      <c r="L32" s="137">
        <v>14270</v>
      </c>
      <c r="M32" s="138">
        <v>30114</v>
      </c>
      <c r="N32" s="137">
        <v>49457</v>
      </c>
      <c r="O32" s="137">
        <v>26922</v>
      </c>
      <c r="P32" s="138">
        <v>76379</v>
      </c>
      <c r="Q32" s="137">
        <v>752</v>
      </c>
      <c r="R32" s="137">
        <v>254</v>
      </c>
      <c r="S32" s="138">
        <v>1006</v>
      </c>
      <c r="T32" s="137">
        <v>4211</v>
      </c>
      <c r="U32" s="137">
        <v>491</v>
      </c>
      <c r="V32" s="138">
        <v>4702</v>
      </c>
      <c r="W32" s="137">
        <v>994</v>
      </c>
      <c r="X32" s="137">
        <v>564</v>
      </c>
      <c r="Y32" s="138">
        <v>1558</v>
      </c>
      <c r="Z32" s="137">
        <v>192</v>
      </c>
      <c r="AA32" s="137">
        <v>134</v>
      </c>
      <c r="AB32" s="138">
        <v>326</v>
      </c>
      <c r="AC32" s="138">
        <v>73351</v>
      </c>
      <c r="AD32" s="138">
        <v>43893</v>
      </c>
      <c r="AE32" s="138">
        <v>117244</v>
      </c>
    </row>
    <row r="33" spans="1:31" s="134" customFormat="1" ht="21.75" customHeight="1">
      <c r="A33" s="135">
        <v>30</v>
      </c>
      <c r="B33" s="139" t="s">
        <v>43</v>
      </c>
      <c r="C33" s="136">
        <v>6</v>
      </c>
      <c r="D33" s="135">
        <v>4</v>
      </c>
      <c r="E33" s="137">
        <v>0</v>
      </c>
      <c r="F33" s="137">
        <v>0</v>
      </c>
      <c r="G33" s="138">
        <v>0</v>
      </c>
      <c r="H33" s="137">
        <v>0</v>
      </c>
      <c r="I33" s="137">
        <v>0</v>
      </c>
      <c r="J33" s="138">
        <v>0</v>
      </c>
      <c r="K33" s="137">
        <v>3329</v>
      </c>
      <c r="L33" s="137">
        <v>249</v>
      </c>
      <c r="M33" s="138">
        <v>3578</v>
      </c>
      <c r="N33" s="137">
        <v>1864</v>
      </c>
      <c r="O33" s="137">
        <v>1052</v>
      </c>
      <c r="P33" s="138">
        <v>2916</v>
      </c>
      <c r="Q33" s="137">
        <v>0</v>
      </c>
      <c r="R33" s="137">
        <v>0</v>
      </c>
      <c r="S33" s="138">
        <v>0</v>
      </c>
      <c r="T33" s="137">
        <v>0</v>
      </c>
      <c r="U33" s="137">
        <v>0</v>
      </c>
      <c r="V33" s="138">
        <v>0</v>
      </c>
      <c r="W33" s="137">
        <v>0</v>
      </c>
      <c r="X33" s="137">
        <v>0</v>
      </c>
      <c r="Y33" s="138">
        <v>0</v>
      </c>
      <c r="Z33" s="137">
        <v>33</v>
      </c>
      <c r="AA33" s="137">
        <v>25</v>
      </c>
      <c r="AB33" s="138">
        <v>58</v>
      </c>
      <c r="AC33" s="138">
        <v>5226</v>
      </c>
      <c r="AD33" s="138">
        <v>1326</v>
      </c>
      <c r="AE33" s="138">
        <v>6552</v>
      </c>
    </row>
    <row r="34" spans="1:31" s="134" customFormat="1" ht="21.75" customHeight="1">
      <c r="A34" s="135">
        <v>31</v>
      </c>
      <c r="B34" s="139" t="s">
        <v>44</v>
      </c>
      <c r="C34" s="136">
        <v>59</v>
      </c>
      <c r="D34" s="135">
        <v>55</v>
      </c>
      <c r="E34" s="137">
        <v>4708</v>
      </c>
      <c r="F34" s="137">
        <v>2834</v>
      </c>
      <c r="G34" s="138">
        <v>7542</v>
      </c>
      <c r="H34" s="137">
        <v>1440</v>
      </c>
      <c r="I34" s="137">
        <v>1749</v>
      </c>
      <c r="J34" s="138">
        <v>3189</v>
      </c>
      <c r="K34" s="137">
        <v>176293</v>
      </c>
      <c r="L34" s="137">
        <v>140962</v>
      </c>
      <c r="M34" s="138">
        <v>317255</v>
      </c>
      <c r="N34" s="137">
        <v>332013</v>
      </c>
      <c r="O34" s="137">
        <v>257689</v>
      </c>
      <c r="P34" s="138">
        <v>589702</v>
      </c>
      <c r="Q34" s="137">
        <v>11511</v>
      </c>
      <c r="R34" s="137">
        <v>5459</v>
      </c>
      <c r="S34" s="138">
        <v>16970</v>
      </c>
      <c r="T34" s="137">
        <v>12595</v>
      </c>
      <c r="U34" s="137">
        <v>8435</v>
      </c>
      <c r="V34" s="138">
        <v>21030</v>
      </c>
      <c r="W34" s="137">
        <v>4853</v>
      </c>
      <c r="X34" s="137">
        <v>4885</v>
      </c>
      <c r="Y34" s="138">
        <v>9738</v>
      </c>
      <c r="Z34" s="137">
        <v>7409</v>
      </c>
      <c r="AA34" s="137">
        <v>3708</v>
      </c>
      <c r="AB34" s="138">
        <v>11117</v>
      </c>
      <c r="AC34" s="138">
        <v>550822</v>
      </c>
      <c r="AD34" s="138">
        <v>425721</v>
      </c>
      <c r="AE34" s="138">
        <v>976543</v>
      </c>
    </row>
    <row r="35" spans="1:31" s="134" customFormat="1" ht="21.75" customHeight="1">
      <c r="A35" s="135">
        <v>32</v>
      </c>
      <c r="B35" s="139" t="s">
        <v>45</v>
      </c>
      <c r="C35" s="136">
        <v>3</v>
      </c>
      <c r="D35" s="135">
        <v>3</v>
      </c>
      <c r="E35" s="137">
        <v>81</v>
      </c>
      <c r="F35" s="137">
        <v>30</v>
      </c>
      <c r="G35" s="138">
        <v>111</v>
      </c>
      <c r="H35" s="137">
        <v>0</v>
      </c>
      <c r="I35" s="137">
        <v>0</v>
      </c>
      <c r="J35" s="138">
        <v>0</v>
      </c>
      <c r="K35" s="137">
        <v>6710</v>
      </c>
      <c r="L35" s="137">
        <v>4821</v>
      </c>
      <c r="M35" s="138">
        <v>11531</v>
      </c>
      <c r="N35" s="137">
        <v>4857</v>
      </c>
      <c r="O35" s="137">
        <v>2113</v>
      </c>
      <c r="P35" s="138">
        <v>6970</v>
      </c>
      <c r="Q35" s="137">
        <v>50</v>
      </c>
      <c r="R35" s="137">
        <v>44</v>
      </c>
      <c r="S35" s="138">
        <v>94</v>
      </c>
      <c r="T35" s="137">
        <v>19</v>
      </c>
      <c r="U35" s="137">
        <v>10</v>
      </c>
      <c r="V35" s="138">
        <v>29</v>
      </c>
      <c r="W35" s="137">
        <v>0</v>
      </c>
      <c r="X35" s="137">
        <v>0</v>
      </c>
      <c r="Y35" s="138">
        <v>0</v>
      </c>
      <c r="Z35" s="137">
        <v>0</v>
      </c>
      <c r="AA35" s="137">
        <v>0</v>
      </c>
      <c r="AB35" s="138">
        <v>0</v>
      </c>
      <c r="AC35" s="138">
        <v>11717</v>
      </c>
      <c r="AD35" s="138">
        <v>7018</v>
      </c>
      <c r="AE35" s="138">
        <v>18735</v>
      </c>
    </row>
    <row r="36" spans="1:31" s="134" customFormat="1" ht="21.75" customHeight="1">
      <c r="A36" s="135">
        <v>33</v>
      </c>
      <c r="B36" s="139" t="s">
        <v>47</v>
      </c>
      <c r="C36" s="136">
        <v>56</v>
      </c>
      <c r="D36" s="135">
        <v>41</v>
      </c>
      <c r="E36" s="137">
        <v>3556</v>
      </c>
      <c r="F36" s="137">
        <v>1622</v>
      </c>
      <c r="G36" s="138">
        <v>5178</v>
      </c>
      <c r="H36" s="137">
        <v>645</v>
      </c>
      <c r="I36" s="137">
        <v>576</v>
      </c>
      <c r="J36" s="138">
        <v>1221</v>
      </c>
      <c r="K36" s="137">
        <v>46439</v>
      </c>
      <c r="L36" s="137">
        <v>25086</v>
      </c>
      <c r="M36" s="138">
        <v>71525</v>
      </c>
      <c r="N36" s="137">
        <v>116149</v>
      </c>
      <c r="O36" s="137">
        <v>40358</v>
      </c>
      <c r="P36" s="138">
        <v>156507</v>
      </c>
      <c r="Q36" s="137">
        <v>3928</v>
      </c>
      <c r="R36" s="137">
        <v>1891</v>
      </c>
      <c r="S36" s="138">
        <v>5819</v>
      </c>
      <c r="T36" s="137">
        <v>5401</v>
      </c>
      <c r="U36" s="137">
        <v>2089</v>
      </c>
      <c r="V36" s="138">
        <v>7490</v>
      </c>
      <c r="W36" s="137">
        <v>1367</v>
      </c>
      <c r="X36" s="137">
        <v>689</v>
      </c>
      <c r="Y36" s="138">
        <v>2056</v>
      </c>
      <c r="Z36" s="137">
        <v>2364</v>
      </c>
      <c r="AA36" s="137">
        <v>783</v>
      </c>
      <c r="AB36" s="138">
        <v>3147</v>
      </c>
      <c r="AC36" s="138">
        <v>179849</v>
      </c>
      <c r="AD36" s="138">
        <v>73094</v>
      </c>
      <c r="AE36" s="138">
        <v>252943</v>
      </c>
    </row>
    <row r="37" spans="1:31" s="134" customFormat="1" ht="21.75" customHeight="1">
      <c r="A37" s="135">
        <v>34</v>
      </c>
      <c r="B37" s="139" t="s">
        <v>58</v>
      </c>
      <c r="C37" s="136">
        <v>18</v>
      </c>
      <c r="D37" s="135">
        <v>14</v>
      </c>
      <c r="E37" s="137">
        <v>1645</v>
      </c>
      <c r="F37" s="137">
        <v>667</v>
      </c>
      <c r="G37" s="138">
        <v>2312</v>
      </c>
      <c r="H37" s="137">
        <v>3</v>
      </c>
      <c r="I37" s="137">
        <v>11</v>
      </c>
      <c r="J37" s="138">
        <v>14</v>
      </c>
      <c r="K37" s="137">
        <v>5044</v>
      </c>
      <c r="L37" s="137">
        <v>3074</v>
      </c>
      <c r="M37" s="138">
        <v>8118</v>
      </c>
      <c r="N37" s="137">
        <v>8366</v>
      </c>
      <c r="O37" s="137">
        <v>4114</v>
      </c>
      <c r="P37" s="138">
        <v>12480</v>
      </c>
      <c r="Q37" s="137">
        <v>656</v>
      </c>
      <c r="R37" s="137">
        <v>583</v>
      </c>
      <c r="S37" s="138">
        <v>1239</v>
      </c>
      <c r="T37" s="137">
        <v>809</v>
      </c>
      <c r="U37" s="137">
        <v>452</v>
      </c>
      <c r="V37" s="138">
        <v>1261</v>
      </c>
      <c r="W37" s="137">
        <v>0</v>
      </c>
      <c r="X37" s="137">
        <v>0</v>
      </c>
      <c r="Y37" s="138">
        <v>0</v>
      </c>
      <c r="Z37" s="137">
        <v>20</v>
      </c>
      <c r="AA37" s="137">
        <v>24</v>
      </c>
      <c r="AB37" s="138">
        <v>44</v>
      </c>
      <c r="AC37" s="138">
        <v>16543</v>
      </c>
      <c r="AD37" s="138">
        <v>8925</v>
      </c>
      <c r="AE37" s="138">
        <v>25468</v>
      </c>
    </row>
    <row r="38" spans="1:31" s="134" customFormat="1" ht="21.75" customHeight="1">
      <c r="A38" s="135">
        <v>35</v>
      </c>
      <c r="B38" s="139" t="s">
        <v>48</v>
      </c>
      <c r="C38" s="136">
        <v>26</v>
      </c>
      <c r="D38" s="135">
        <v>22</v>
      </c>
      <c r="E38" s="137">
        <v>1969</v>
      </c>
      <c r="F38" s="137">
        <v>828</v>
      </c>
      <c r="G38" s="138">
        <v>2797</v>
      </c>
      <c r="H38" s="137">
        <v>651</v>
      </c>
      <c r="I38" s="137">
        <v>749</v>
      </c>
      <c r="J38" s="138">
        <v>1400</v>
      </c>
      <c r="K38" s="137">
        <v>52342</v>
      </c>
      <c r="L38" s="137">
        <v>59690</v>
      </c>
      <c r="M38" s="138">
        <v>112032</v>
      </c>
      <c r="N38" s="137">
        <v>26202</v>
      </c>
      <c r="O38" s="137">
        <v>12300</v>
      </c>
      <c r="P38" s="138">
        <v>38502</v>
      </c>
      <c r="Q38" s="137">
        <v>421</v>
      </c>
      <c r="R38" s="137">
        <v>319</v>
      </c>
      <c r="S38" s="138">
        <v>740</v>
      </c>
      <c r="T38" s="137">
        <v>238</v>
      </c>
      <c r="U38" s="137">
        <v>115</v>
      </c>
      <c r="V38" s="138">
        <v>353</v>
      </c>
      <c r="W38" s="137">
        <v>498</v>
      </c>
      <c r="X38" s="137">
        <v>533</v>
      </c>
      <c r="Y38" s="138">
        <v>1031</v>
      </c>
      <c r="Z38" s="137">
        <v>1374</v>
      </c>
      <c r="AA38" s="137">
        <v>453</v>
      </c>
      <c r="AB38" s="138">
        <v>1827</v>
      </c>
      <c r="AC38" s="138">
        <v>83695</v>
      </c>
      <c r="AD38" s="138">
        <v>74987</v>
      </c>
      <c r="AE38" s="138">
        <v>158682</v>
      </c>
    </row>
    <row r="39" spans="1:31" s="140" customFormat="1" ht="21.75" customHeight="1">
      <c r="A39" s="330" t="s">
        <v>49</v>
      </c>
      <c r="B39" s="330"/>
      <c r="C39" s="133">
        <v>621</v>
      </c>
      <c r="D39" s="133">
        <v>554</v>
      </c>
      <c r="E39" s="139">
        <v>43808</v>
      </c>
      <c r="F39" s="139">
        <v>25785</v>
      </c>
      <c r="G39" s="139">
        <v>69593</v>
      </c>
      <c r="H39" s="139">
        <v>11148</v>
      </c>
      <c r="I39" s="139">
        <v>10359</v>
      </c>
      <c r="J39" s="139">
        <v>21507</v>
      </c>
      <c r="K39" s="139">
        <v>994230</v>
      </c>
      <c r="L39" s="139">
        <v>681515</v>
      </c>
      <c r="M39" s="139">
        <v>1675745</v>
      </c>
      <c r="N39" s="139">
        <v>1903972</v>
      </c>
      <c r="O39" s="139">
        <v>1171641</v>
      </c>
      <c r="P39" s="139">
        <v>3075613</v>
      </c>
      <c r="Q39" s="139">
        <v>75270</v>
      </c>
      <c r="R39" s="139">
        <v>38080</v>
      </c>
      <c r="S39" s="139">
        <v>113350</v>
      </c>
      <c r="T39" s="139">
        <v>110512</v>
      </c>
      <c r="U39" s="139">
        <v>62412</v>
      </c>
      <c r="V39" s="139">
        <v>172924</v>
      </c>
      <c r="W39" s="139">
        <v>14285</v>
      </c>
      <c r="X39" s="139">
        <v>10862</v>
      </c>
      <c r="Y39" s="139">
        <v>25147</v>
      </c>
      <c r="Z39" s="139">
        <v>25269</v>
      </c>
      <c r="AA39" s="139">
        <v>13593</v>
      </c>
      <c r="AB39" s="139">
        <v>38862</v>
      </c>
      <c r="AC39" s="139">
        <v>3178494</v>
      </c>
      <c r="AD39" s="139">
        <v>2014247</v>
      </c>
      <c r="AE39" s="139">
        <v>5192741</v>
      </c>
    </row>
    <row r="40" spans="1:31">
      <c r="A40" s="141" t="s">
        <v>287</v>
      </c>
    </row>
    <row r="42" spans="1:31">
      <c r="AE42" s="142">
        <f>AE39+'8CollegeAct'!AE40</f>
        <v>16744257</v>
      </c>
    </row>
    <row r="43" spans="1:31">
      <c r="AE43">
        <v>633730</v>
      </c>
    </row>
    <row r="44" spans="1:31">
      <c r="AE44" s="291">
        <f>AE42/AE43</f>
        <v>26.421752165748821</v>
      </c>
    </row>
  </sheetData>
  <mergeCells count="13">
    <mergeCell ref="Z2:AB2"/>
    <mergeCell ref="AC2:AE2"/>
    <mergeCell ref="A2:A3"/>
    <mergeCell ref="B2:B3"/>
    <mergeCell ref="C2:D2"/>
    <mergeCell ref="E2:G2"/>
    <mergeCell ref="H2:J2"/>
    <mergeCell ref="K2:M2"/>
    <mergeCell ref="A39:B39"/>
    <mergeCell ref="N2:P2"/>
    <mergeCell ref="Q2:S2"/>
    <mergeCell ref="T2:V2"/>
    <mergeCell ref="W2:Y2"/>
  </mergeCells>
  <printOptions horizontalCentered="1"/>
  <pageMargins left="0.45" right="0.15" top="0.52" bottom="0.28999999999999998" header="0.2" footer="0.16"/>
  <pageSetup paperSize="9" scale="80" firstPageNumber="13" orientation="portrait" useFirstPageNumber="1" r:id="rId1"/>
  <headerFooter>
    <oddFooter>&amp;L&amp;"Arial,Italic"&amp;9AISHE 2010-11&amp;RT-&amp;P</oddFooter>
  </headerFooter>
  <colBreaks count="2" manualBreakCount="2">
    <brk id="13" max="1048575" man="1"/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F40"/>
  <sheetViews>
    <sheetView view="pageBreakPreview" topLeftCell="A22" zoomScaleSheetLayoutView="100" workbookViewId="0">
      <selection activeCell="P40" activeCellId="1" sqref="A40:B40 P40"/>
    </sheetView>
  </sheetViews>
  <sheetFormatPr defaultRowHeight="15.75"/>
  <cols>
    <col min="1" max="1" width="5.140625" style="142" customWidth="1"/>
    <col min="2" max="2" width="22.28515625" style="142" customWidth="1"/>
    <col min="3" max="3" width="8.7109375" style="142" customWidth="1"/>
    <col min="4" max="4" width="11" style="142" customWidth="1"/>
    <col min="5" max="5" width="6.5703125" style="142" customWidth="1"/>
    <col min="6" max="7" width="7.85546875" style="142" customWidth="1"/>
    <col min="8" max="8" width="6.5703125" style="142" customWidth="1"/>
    <col min="9" max="9" width="7.85546875" style="142" customWidth="1"/>
    <col min="10" max="10" width="6.42578125" style="142" customWidth="1"/>
    <col min="11" max="11" width="8.5703125" style="142" customWidth="1"/>
    <col min="12" max="15" width="9.140625" style="142"/>
    <col min="16" max="16" width="10.28515625" style="142" customWidth="1"/>
    <col min="17" max="17" width="6.85546875" style="142" customWidth="1"/>
    <col min="18" max="19" width="8.42578125" style="142" customWidth="1"/>
    <col min="20" max="20" width="7.7109375" style="142" customWidth="1"/>
    <col min="21" max="22" width="8.42578125" style="142" customWidth="1"/>
    <col min="23" max="23" width="6.85546875" style="142" customWidth="1"/>
    <col min="24" max="25" width="8.42578125" style="142" customWidth="1"/>
    <col min="26" max="26" width="6.85546875" style="142" customWidth="1"/>
    <col min="27" max="28" width="8.42578125" style="142" customWidth="1"/>
    <col min="29" max="30" width="9.140625" style="142"/>
    <col min="31" max="31" width="10.42578125" style="142" customWidth="1"/>
    <col min="32" max="32" width="12.140625" style="142" customWidth="1"/>
    <col min="33" max="16384" width="9.140625" style="142"/>
  </cols>
  <sheetData>
    <row r="1" spans="1:32" s="168" customFormat="1" ht="27" customHeight="1">
      <c r="B1" s="117" t="s">
        <v>299</v>
      </c>
      <c r="C1" s="104" t="s">
        <v>289</v>
      </c>
      <c r="N1" s="104" t="s">
        <v>289</v>
      </c>
      <c r="W1" s="104" t="s">
        <v>289</v>
      </c>
    </row>
    <row r="2" spans="1:32" s="130" customFormat="1" ht="24.75" customHeight="1">
      <c r="A2" s="334" t="s">
        <v>116</v>
      </c>
      <c r="B2" s="336" t="s">
        <v>2</v>
      </c>
      <c r="C2" s="331" t="s">
        <v>290</v>
      </c>
      <c r="D2" s="333"/>
      <c r="E2" s="331" t="s">
        <v>121</v>
      </c>
      <c r="F2" s="332"/>
      <c r="G2" s="333"/>
      <c r="H2" s="331" t="s">
        <v>122</v>
      </c>
      <c r="I2" s="332"/>
      <c r="J2" s="333"/>
      <c r="K2" s="331" t="s">
        <v>117</v>
      </c>
      <c r="L2" s="332"/>
      <c r="M2" s="333"/>
      <c r="N2" s="331" t="s">
        <v>118</v>
      </c>
      <c r="O2" s="332"/>
      <c r="P2" s="333"/>
      <c r="Q2" s="331" t="s">
        <v>123</v>
      </c>
      <c r="R2" s="332"/>
      <c r="S2" s="333"/>
      <c r="T2" s="331" t="s">
        <v>124</v>
      </c>
      <c r="U2" s="332"/>
      <c r="V2" s="333"/>
      <c r="W2" s="331" t="s">
        <v>125</v>
      </c>
      <c r="X2" s="332"/>
      <c r="Y2" s="333"/>
      <c r="Z2" s="331" t="s">
        <v>126</v>
      </c>
      <c r="AA2" s="332"/>
      <c r="AB2" s="333"/>
      <c r="AC2" s="331" t="s">
        <v>67</v>
      </c>
      <c r="AD2" s="332"/>
      <c r="AE2" s="333"/>
      <c r="AF2" s="336" t="s">
        <v>291</v>
      </c>
    </row>
    <row r="3" spans="1:32" s="134" customFormat="1" ht="24.75" customHeight="1">
      <c r="A3" s="335"/>
      <c r="B3" s="336"/>
      <c r="C3" s="131" t="s">
        <v>12</v>
      </c>
      <c r="D3" s="131" t="s">
        <v>292</v>
      </c>
      <c r="E3" s="133" t="s">
        <v>119</v>
      </c>
      <c r="F3" s="133" t="s">
        <v>120</v>
      </c>
      <c r="G3" s="133" t="s">
        <v>12</v>
      </c>
      <c r="H3" s="133" t="s">
        <v>119</v>
      </c>
      <c r="I3" s="133" t="s">
        <v>120</v>
      </c>
      <c r="J3" s="133" t="s">
        <v>12</v>
      </c>
      <c r="K3" s="133" t="s">
        <v>119</v>
      </c>
      <c r="L3" s="133" t="s">
        <v>120</v>
      </c>
      <c r="M3" s="133" t="s">
        <v>12</v>
      </c>
      <c r="N3" s="133" t="s">
        <v>119</v>
      </c>
      <c r="O3" s="133" t="s">
        <v>120</v>
      </c>
      <c r="P3" s="133" t="s">
        <v>12</v>
      </c>
      <c r="Q3" s="133" t="s">
        <v>119</v>
      </c>
      <c r="R3" s="133" t="s">
        <v>120</v>
      </c>
      <c r="S3" s="133" t="s">
        <v>12</v>
      </c>
      <c r="T3" s="133" t="s">
        <v>119</v>
      </c>
      <c r="U3" s="133" t="s">
        <v>120</v>
      </c>
      <c r="V3" s="133" t="s">
        <v>12</v>
      </c>
      <c r="W3" s="133" t="s">
        <v>119</v>
      </c>
      <c r="X3" s="133" t="s">
        <v>120</v>
      </c>
      <c r="Y3" s="133" t="s">
        <v>12</v>
      </c>
      <c r="Z3" s="133" t="s">
        <v>119</v>
      </c>
      <c r="AA3" s="133" t="s">
        <v>120</v>
      </c>
      <c r="AB3" s="133" t="s">
        <v>12</v>
      </c>
      <c r="AC3" s="133" t="s">
        <v>119</v>
      </c>
      <c r="AD3" s="133" t="s">
        <v>120</v>
      </c>
      <c r="AE3" s="133" t="s">
        <v>12</v>
      </c>
      <c r="AF3" s="336"/>
    </row>
    <row r="4" spans="1:32" s="134" customFormat="1" ht="15" customHeight="1">
      <c r="A4" s="143">
        <v>1</v>
      </c>
      <c r="B4" s="143">
        <v>2</v>
      </c>
      <c r="C4" s="143">
        <v>3</v>
      </c>
      <c r="D4" s="143">
        <v>4</v>
      </c>
      <c r="E4" s="143">
        <v>5</v>
      </c>
      <c r="F4" s="143">
        <v>6</v>
      </c>
      <c r="G4" s="143">
        <v>7</v>
      </c>
      <c r="H4" s="143">
        <v>8</v>
      </c>
      <c r="I4" s="143">
        <v>9</v>
      </c>
      <c r="J4" s="143">
        <v>10</v>
      </c>
      <c r="K4" s="143">
        <v>11</v>
      </c>
      <c r="L4" s="143">
        <v>12</v>
      </c>
      <c r="M4" s="143">
        <v>13</v>
      </c>
      <c r="N4" s="143">
        <v>14</v>
      </c>
      <c r="O4" s="143">
        <v>15</v>
      </c>
      <c r="P4" s="143">
        <v>16</v>
      </c>
      <c r="Q4" s="143">
        <v>17</v>
      </c>
      <c r="R4" s="143">
        <v>18</v>
      </c>
      <c r="S4" s="143">
        <v>19</v>
      </c>
      <c r="T4" s="143">
        <v>20</v>
      </c>
      <c r="U4" s="143">
        <v>21</v>
      </c>
      <c r="V4" s="143">
        <v>22</v>
      </c>
      <c r="W4" s="143">
        <v>23</v>
      </c>
      <c r="X4" s="143">
        <v>24</v>
      </c>
      <c r="Y4" s="143">
        <v>25</v>
      </c>
      <c r="Z4" s="143">
        <v>26</v>
      </c>
      <c r="AA4" s="143">
        <v>27</v>
      </c>
      <c r="AB4" s="143">
        <v>28</v>
      </c>
      <c r="AC4" s="143">
        <v>29</v>
      </c>
      <c r="AD4" s="143">
        <v>30</v>
      </c>
      <c r="AE4" s="143">
        <v>31</v>
      </c>
      <c r="AF4" s="143">
        <v>32</v>
      </c>
    </row>
    <row r="5" spans="1:32" s="134" customFormat="1" ht="30.75" customHeight="1">
      <c r="A5" s="135">
        <v>1</v>
      </c>
      <c r="B5" s="132" t="s">
        <v>55</v>
      </c>
      <c r="C5" s="144">
        <v>6</v>
      </c>
      <c r="D5" s="145">
        <v>5</v>
      </c>
      <c r="E5" s="138">
        <v>15</v>
      </c>
      <c r="F5" s="138">
        <v>1</v>
      </c>
      <c r="G5" s="138">
        <v>16</v>
      </c>
      <c r="H5" s="138">
        <v>0</v>
      </c>
      <c r="I5" s="138">
        <v>0</v>
      </c>
      <c r="J5" s="138">
        <v>0</v>
      </c>
      <c r="K5" s="138">
        <v>33</v>
      </c>
      <c r="L5" s="138">
        <v>126</v>
      </c>
      <c r="M5" s="138">
        <v>159</v>
      </c>
      <c r="N5" s="138">
        <v>963</v>
      </c>
      <c r="O5" s="138">
        <v>1320</v>
      </c>
      <c r="P5" s="138">
        <v>2283</v>
      </c>
      <c r="Q5" s="138">
        <v>0</v>
      </c>
      <c r="R5" s="138">
        <v>0</v>
      </c>
      <c r="S5" s="138">
        <v>0</v>
      </c>
      <c r="T5" s="138">
        <v>0</v>
      </c>
      <c r="U5" s="138">
        <v>0</v>
      </c>
      <c r="V5" s="138">
        <v>0</v>
      </c>
      <c r="W5" s="138">
        <v>0</v>
      </c>
      <c r="X5" s="138">
        <v>0</v>
      </c>
      <c r="Y5" s="138">
        <v>0</v>
      </c>
      <c r="Z5" s="138">
        <v>0</v>
      </c>
      <c r="AA5" s="138">
        <v>0</v>
      </c>
      <c r="AB5" s="138">
        <v>0</v>
      </c>
      <c r="AC5" s="138">
        <v>1011</v>
      </c>
      <c r="AD5" s="138">
        <v>1447</v>
      </c>
      <c r="AE5" s="138">
        <v>2458</v>
      </c>
      <c r="AF5" s="146">
        <v>491.6</v>
      </c>
    </row>
    <row r="6" spans="1:32" s="134" customFormat="1" ht="21.75" customHeight="1">
      <c r="A6" s="135">
        <v>2</v>
      </c>
      <c r="B6" s="139" t="s">
        <v>15</v>
      </c>
      <c r="C6" s="144">
        <v>4780</v>
      </c>
      <c r="D6" s="145">
        <v>3611</v>
      </c>
      <c r="E6" s="138">
        <v>156</v>
      </c>
      <c r="F6" s="138">
        <v>34</v>
      </c>
      <c r="G6" s="138">
        <v>190</v>
      </c>
      <c r="H6" s="138">
        <v>97</v>
      </c>
      <c r="I6" s="138">
        <v>100</v>
      </c>
      <c r="J6" s="138">
        <v>197</v>
      </c>
      <c r="K6" s="138">
        <v>136876</v>
      </c>
      <c r="L6" s="138">
        <v>90334</v>
      </c>
      <c r="M6" s="138">
        <v>227210</v>
      </c>
      <c r="N6" s="138">
        <v>890626</v>
      </c>
      <c r="O6" s="138">
        <v>650956</v>
      </c>
      <c r="P6" s="138">
        <v>1541582</v>
      </c>
      <c r="Q6" s="138">
        <v>414</v>
      </c>
      <c r="R6" s="138">
        <v>223</v>
      </c>
      <c r="S6" s="138">
        <v>637</v>
      </c>
      <c r="T6" s="138">
        <v>5044</v>
      </c>
      <c r="U6" s="138">
        <v>1569</v>
      </c>
      <c r="V6" s="138">
        <v>6613</v>
      </c>
      <c r="W6" s="138">
        <v>942</v>
      </c>
      <c r="X6" s="138">
        <v>1418</v>
      </c>
      <c r="Y6" s="138">
        <v>2360</v>
      </c>
      <c r="Z6" s="138">
        <v>985</v>
      </c>
      <c r="AA6" s="138">
        <v>818</v>
      </c>
      <c r="AB6" s="138">
        <v>1803</v>
      </c>
      <c r="AC6" s="138">
        <v>1035140</v>
      </c>
      <c r="AD6" s="138">
        <v>745452</v>
      </c>
      <c r="AE6" s="138">
        <v>1780592</v>
      </c>
      <c r="AF6" s="146">
        <v>493.10218775962335</v>
      </c>
    </row>
    <row r="7" spans="1:32" s="134" customFormat="1" ht="21.75" customHeight="1">
      <c r="A7" s="135">
        <v>3</v>
      </c>
      <c r="B7" s="139" t="s">
        <v>16</v>
      </c>
      <c r="C7" s="144">
        <v>19</v>
      </c>
      <c r="D7" s="145">
        <v>9</v>
      </c>
      <c r="E7" s="138">
        <v>0</v>
      </c>
      <c r="F7" s="138">
        <v>0</v>
      </c>
      <c r="G7" s="138">
        <v>0</v>
      </c>
      <c r="H7" s="138">
        <v>0</v>
      </c>
      <c r="I7" s="138">
        <v>0</v>
      </c>
      <c r="J7" s="138">
        <v>0</v>
      </c>
      <c r="K7" s="138">
        <v>0</v>
      </c>
      <c r="L7" s="138">
        <v>0</v>
      </c>
      <c r="M7" s="138">
        <v>0</v>
      </c>
      <c r="N7" s="138">
        <v>11015</v>
      </c>
      <c r="O7" s="138">
        <v>6469</v>
      </c>
      <c r="P7" s="138">
        <v>17484</v>
      </c>
      <c r="Q7" s="138">
        <v>0</v>
      </c>
      <c r="R7" s="138">
        <v>0</v>
      </c>
      <c r="S7" s="138">
        <v>0</v>
      </c>
      <c r="T7" s="138">
        <v>0</v>
      </c>
      <c r="U7" s="138">
        <v>0</v>
      </c>
      <c r="V7" s="138">
        <v>0</v>
      </c>
      <c r="W7" s="138">
        <v>0</v>
      </c>
      <c r="X7" s="138">
        <v>0</v>
      </c>
      <c r="Y7" s="138">
        <v>0</v>
      </c>
      <c r="Z7" s="138">
        <v>0</v>
      </c>
      <c r="AA7" s="138">
        <v>0</v>
      </c>
      <c r="AB7" s="138">
        <v>0</v>
      </c>
      <c r="AC7" s="138">
        <v>11015</v>
      </c>
      <c r="AD7" s="138">
        <v>6469</v>
      </c>
      <c r="AE7" s="138">
        <v>17484</v>
      </c>
      <c r="AF7" s="146">
        <v>1942.6666666666667</v>
      </c>
    </row>
    <row r="8" spans="1:32" s="134" customFormat="1" ht="21.75" customHeight="1">
      <c r="A8" s="135">
        <v>4</v>
      </c>
      <c r="B8" s="139" t="s">
        <v>17</v>
      </c>
      <c r="C8" s="144">
        <v>485</v>
      </c>
      <c r="D8" s="145">
        <v>172</v>
      </c>
      <c r="E8" s="138">
        <v>24</v>
      </c>
      <c r="F8" s="138">
        <v>13</v>
      </c>
      <c r="G8" s="138">
        <v>37</v>
      </c>
      <c r="H8" s="138">
        <v>0</v>
      </c>
      <c r="I8" s="138">
        <v>3</v>
      </c>
      <c r="J8" s="138">
        <v>3</v>
      </c>
      <c r="K8" s="138">
        <v>1545</v>
      </c>
      <c r="L8" s="138">
        <v>1997</v>
      </c>
      <c r="M8" s="138">
        <v>3542</v>
      </c>
      <c r="N8" s="138">
        <v>79996</v>
      </c>
      <c r="O8" s="138">
        <v>88935</v>
      </c>
      <c r="P8" s="138">
        <v>168931</v>
      </c>
      <c r="Q8" s="138">
        <v>134</v>
      </c>
      <c r="R8" s="138">
        <v>168</v>
      </c>
      <c r="S8" s="138">
        <v>302</v>
      </c>
      <c r="T8" s="138">
        <v>161</v>
      </c>
      <c r="U8" s="138">
        <v>145</v>
      </c>
      <c r="V8" s="138">
        <v>306</v>
      </c>
      <c r="W8" s="138">
        <v>252</v>
      </c>
      <c r="X8" s="138">
        <v>177</v>
      </c>
      <c r="Y8" s="138">
        <v>429</v>
      </c>
      <c r="Z8" s="138">
        <v>42</v>
      </c>
      <c r="AA8" s="138">
        <v>6</v>
      </c>
      <c r="AB8" s="138">
        <v>48</v>
      </c>
      <c r="AC8" s="138">
        <v>82154</v>
      </c>
      <c r="AD8" s="138">
        <v>91444</v>
      </c>
      <c r="AE8" s="138">
        <v>173598</v>
      </c>
      <c r="AF8" s="146">
        <v>1009.2906976744187</v>
      </c>
    </row>
    <row r="9" spans="1:32" s="134" customFormat="1" ht="21.75" customHeight="1">
      <c r="A9" s="135">
        <v>5</v>
      </c>
      <c r="B9" s="139" t="s">
        <v>18</v>
      </c>
      <c r="C9" s="144">
        <v>629</v>
      </c>
      <c r="D9" s="145">
        <v>524</v>
      </c>
      <c r="E9" s="138">
        <v>68</v>
      </c>
      <c r="F9" s="138">
        <v>4</v>
      </c>
      <c r="G9" s="138">
        <v>72</v>
      </c>
      <c r="H9" s="138">
        <v>0</v>
      </c>
      <c r="I9" s="138">
        <v>0</v>
      </c>
      <c r="J9" s="138">
        <v>0</v>
      </c>
      <c r="K9" s="138">
        <v>13675</v>
      </c>
      <c r="L9" s="138">
        <v>9376</v>
      </c>
      <c r="M9" s="138">
        <v>23051</v>
      </c>
      <c r="N9" s="138">
        <v>535581</v>
      </c>
      <c r="O9" s="138">
        <v>378605</v>
      </c>
      <c r="P9" s="138">
        <v>914186</v>
      </c>
      <c r="Q9" s="138">
        <v>218</v>
      </c>
      <c r="R9" s="138">
        <v>117</v>
      </c>
      <c r="S9" s="138">
        <v>335</v>
      </c>
      <c r="T9" s="138">
        <v>632</v>
      </c>
      <c r="U9" s="138">
        <v>383</v>
      </c>
      <c r="V9" s="138">
        <v>1015</v>
      </c>
      <c r="W9" s="138">
        <v>641</v>
      </c>
      <c r="X9" s="138">
        <v>537</v>
      </c>
      <c r="Y9" s="138">
        <v>1178</v>
      </c>
      <c r="Z9" s="138">
        <v>353</v>
      </c>
      <c r="AA9" s="138">
        <v>53</v>
      </c>
      <c r="AB9" s="138">
        <v>406</v>
      </c>
      <c r="AC9" s="138">
        <v>551168</v>
      </c>
      <c r="AD9" s="138">
        <v>389075</v>
      </c>
      <c r="AE9" s="138">
        <v>940243</v>
      </c>
      <c r="AF9" s="146">
        <v>1794.3568702290077</v>
      </c>
    </row>
    <row r="10" spans="1:32" s="134" customFormat="1" ht="21.75" customHeight="1">
      <c r="A10" s="135">
        <v>6</v>
      </c>
      <c r="B10" s="139" t="s">
        <v>19</v>
      </c>
      <c r="C10" s="144">
        <v>27</v>
      </c>
      <c r="D10" s="145">
        <v>13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278</v>
      </c>
      <c r="L10" s="138">
        <v>776</v>
      </c>
      <c r="M10" s="138">
        <v>1054</v>
      </c>
      <c r="N10" s="138">
        <v>1001</v>
      </c>
      <c r="O10" s="138">
        <v>7279</v>
      </c>
      <c r="P10" s="138">
        <v>8280</v>
      </c>
      <c r="Q10" s="138">
        <v>0</v>
      </c>
      <c r="R10" s="138">
        <v>110</v>
      </c>
      <c r="S10" s="138">
        <v>110</v>
      </c>
      <c r="T10" s="138">
        <v>887</v>
      </c>
      <c r="U10" s="138">
        <v>140</v>
      </c>
      <c r="V10" s="138">
        <v>1027</v>
      </c>
      <c r="W10" s="138">
        <v>0</v>
      </c>
      <c r="X10" s="138">
        <v>0</v>
      </c>
      <c r="Y10" s="138">
        <v>0</v>
      </c>
      <c r="Z10" s="138">
        <v>0</v>
      </c>
      <c r="AA10" s="138">
        <v>0</v>
      </c>
      <c r="AB10" s="138">
        <v>0</v>
      </c>
      <c r="AC10" s="138">
        <v>2166</v>
      </c>
      <c r="AD10" s="138">
        <v>8305</v>
      </c>
      <c r="AE10" s="138">
        <v>10471</v>
      </c>
      <c r="AF10" s="146">
        <v>805.46153846153845</v>
      </c>
    </row>
    <row r="11" spans="1:32" s="134" customFormat="1" ht="21.75" customHeight="1">
      <c r="A11" s="135">
        <v>7</v>
      </c>
      <c r="B11" s="139" t="s">
        <v>56</v>
      </c>
      <c r="C11" s="144">
        <v>574</v>
      </c>
      <c r="D11" s="145">
        <v>408</v>
      </c>
      <c r="E11" s="138">
        <v>59</v>
      </c>
      <c r="F11" s="138">
        <v>76</v>
      </c>
      <c r="G11" s="138">
        <v>135</v>
      </c>
      <c r="H11" s="138">
        <v>54</v>
      </c>
      <c r="I11" s="138">
        <v>73</v>
      </c>
      <c r="J11" s="138">
        <v>127</v>
      </c>
      <c r="K11" s="138">
        <v>10028</v>
      </c>
      <c r="L11" s="138">
        <v>11648</v>
      </c>
      <c r="M11" s="138">
        <v>21676</v>
      </c>
      <c r="N11" s="138">
        <v>141111</v>
      </c>
      <c r="O11" s="138">
        <v>94000</v>
      </c>
      <c r="P11" s="138">
        <v>235111</v>
      </c>
      <c r="Q11" s="138">
        <v>1646</v>
      </c>
      <c r="R11" s="138">
        <v>1456</v>
      </c>
      <c r="S11" s="138">
        <v>3102</v>
      </c>
      <c r="T11" s="138">
        <v>1756</v>
      </c>
      <c r="U11" s="138">
        <v>1201</v>
      </c>
      <c r="V11" s="138">
        <v>2957</v>
      </c>
      <c r="W11" s="138">
        <v>93</v>
      </c>
      <c r="X11" s="138">
        <v>66</v>
      </c>
      <c r="Y11" s="138">
        <v>159</v>
      </c>
      <c r="Z11" s="138">
        <v>116</v>
      </c>
      <c r="AA11" s="138">
        <v>95</v>
      </c>
      <c r="AB11" s="138">
        <v>211</v>
      </c>
      <c r="AC11" s="138">
        <v>154863</v>
      </c>
      <c r="AD11" s="138">
        <v>108615</v>
      </c>
      <c r="AE11" s="138">
        <v>263478</v>
      </c>
      <c r="AF11" s="146">
        <v>645.77941176470586</v>
      </c>
    </row>
    <row r="12" spans="1:32" s="134" customFormat="1" ht="21.75" customHeight="1">
      <c r="A12" s="135">
        <v>8</v>
      </c>
      <c r="B12" s="139" t="s">
        <v>21</v>
      </c>
      <c r="C12" s="144">
        <v>4</v>
      </c>
      <c r="D12" s="145">
        <v>1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101</v>
      </c>
      <c r="O12" s="138">
        <v>122</v>
      </c>
      <c r="P12" s="138">
        <v>223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8">
        <v>0</v>
      </c>
      <c r="X12" s="138">
        <v>0</v>
      </c>
      <c r="Y12" s="138">
        <v>0</v>
      </c>
      <c r="Z12" s="138">
        <v>0</v>
      </c>
      <c r="AA12" s="138">
        <v>0</v>
      </c>
      <c r="AB12" s="138">
        <v>0</v>
      </c>
      <c r="AC12" s="138">
        <v>101</v>
      </c>
      <c r="AD12" s="138">
        <v>122</v>
      </c>
      <c r="AE12" s="138">
        <v>223</v>
      </c>
      <c r="AF12" s="146">
        <v>223</v>
      </c>
    </row>
    <row r="13" spans="1:32" s="134" customFormat="1" ht="21.75" customHeight="1">
      <c r="A13" s="135">
        <v>9</v>
      </c>
      <c r="B13" s="139" t="s">
        <v>22</v>
      </c>
      <c r="C13" s="144">
        <v>3</v>
      </c>
      <c r="D13" s="145">
        <v>3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356</v>
      </c>
      <c r="O13" s="138">
        <v>456</v>
      </c>
      <c r="P13" s="138">
        <v>812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8">
        <v>0</v>
      </c>
      <c r="W13" s="138">
        <v>0</v>
      </c>
      <c r="X13" s="138">
        <v>0</v>
      </c>
      <c r="Y13" s="138">
        <v>0</v>
      </c>
      <c r="Z13" s="138">
        <v>0</v>
      </c>
      <c r="AA13" s="138">
        <v>0</v>
      </c>
      <c r="AB13" s="138">
        <v>0</v>
      </c>
      <c r="AC13" s="138">
        <v>356</v>
      </c>
      <c r="AD13" s="138">
        <v>456</v>
      </c>
      <c r="AE13" s="138">
        <v>812</v>
      </c>
      <c r="AF13" s="146">
        <v>270.66666666666669</v>
      </c>
    </row>
    <row r="14" spans="1:32" s="134" customFormat="1" ht="21.75" customHeight="1">
      <c r="A14" s="135">
        <v>10</v>
      </c>
      <c r="B14" s="139" t="s">
        <v>23</v>
      </c>
      <c r="C14" s="144">
        <v>184</v>
      </c>
      <c r="D14" s="145">
        <v>139</v>
      </c>
      <c r="E14" s="138">
        <v>23</v>
      </c>
      <c r="F14" s="138">
        <v>93</v>
      </c>
      <c r="G14" s="138">
        <v>116</v>
      </c>
      <c r="H14" s="138">
        <v>0</v>
      </c>
      <c r="I14" s="138">
        <v>0</v>
      </c>
      <c r="J14" s="138">
        <v>0</v>
      </c>
      <c r="K14" s="138">
        <v>3669</v>
      </c>
      <c r="L14" s="138">
        <v>5416</v>
      </c>
      <c r="M14" s="138">
        <v>9085</v>
      </c>
      <c r="N14" s="138">
        <v>67992</v>
      </c>
      <c r="O14" s="138">
        <v>71344</v>
      </c>
      <c r="P14" s="138">
        <v>139336</v>
      </c>
      <c r="Q14" s="138">
        <v>299</v>
      </c>
      <c r="R14" s="138">
        <v>217</v>
      </c>
      <c r="S14" s="138">
        <v>516</v>
      </c>
      <c r="T14" s="138">
        <v>165</v>
      </c>
      <c r="U14" s="138">
        <v>419</v>
      </c>
      <c r="V14" s="138">
        <v>584</v>
      </c>
      <c r="W14" s="138">
        <v>298</v>
      </c>
      <c r="X14" s="138">
        <v>388</v>
      </c>
      <c r="Y14" s="138">
        <v>686</v>
      </c>
      <c r="Z14" s="138">
        <v>0</v>
      </c>
      <c r="AA14" s="138">
        <v>0</v>
      </c>
      <c r="AB14" s="138">
        <v>0</v>
      </c>
      <c r="AC14" s="138">
        <v>72446</v>
      </c>
      <c r="AD14" s="138">
        <v>77877</v>
      </c>
      <c r="AE14" s="138">
        <v>150323</v>
      </c>
      <c r="AF14" s="146">
        <v>1081.4604316546763</v>
      </c>
    </row>
    <row r="15" spans="1:32" s="134" customFormat="1" ht="21.75" customHeight="1">
      <c r="A15" s="135">
        <v>11</v>
      </c>
      <c r="B15" s="139" t="s">
        <v>24</v>
      </c>
      <c r="C15" s="144">
        <v>47</v>
      </c>
      <c r="D15" s="145">
        <v>33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370</v>
      </c>
      <c r="L15" s="138">
        <v>628</v>
      </c>
      <c r="M15" s="138">
        <v>998</v>
      </c>
      <c r="N15" s="138">
        <v>8531</v>
      </c>
      <c r="O15" s="138">
        <v>13627</v>
      </c>
      <c r="P15" s="138">
        <v>22158</v>
      </c>
      <c r="Q15" s="138">
        <v>10</v>
      </c>
      <c r="R15" s="138">
        <v>7</v>
      </c>
      <c r="S15" s="138">
        <v>17</v>
      </c>
      <c r="T15" s="138">
        <v>19</v>
      </c>
      <c r="U15" s="138">
        <v>55</v>
      </c>
      <c r="V15" s="138">
        <v>74</v>
      </c>
      <c r="W15" s="138">
        <v>0</v>
      </c>
      <c r="X15" s="138">
        <v>11</v>
      </c>
      <c r="Y15" s="138">
        <v>11</v>
      </c>
      <c r="Z15" s="138">
        <v>0</v>
      </c>
      <c r="AA15" s="138">
        <v>0</v>
      </c>
      <c r="AB15" s="138">
        <v>0</v>
      </c>
      <c r="AC15" s="138">
        <v>8930</v>
      </c>
      <c r="AD15" s="138">
        <v>14328</v>
      </c>
      <c r="AE15" s="138">
        <v>23258</v>
      </c>
      <c r="AF15" s="146">
        <v>704.78787878787875</v>
      </c>
    </row>
    <row r="16" spans="1:32" s="134" customFormat="1" ht="21.75" customHeight="1">
      <c r="A16" s="135">
        <v>12</v>
      </c>
      <c r="B16" s="139" t="s">
        <v>25</v>
      </c>
      <c r="C16" s="144">
        <v>1815</v>
      </c>
      <c r="D16" s="145">
        <v>1557</v>
      </c>
      <c r="E16" s="138">
        <v>313</v>
      </c>
      <c r="F16" s="138">
        <v>128</v>
      </c>
      <c r="G16" s="138">
        <v>441</v>
      </c>
      <c r="H16" s="138">
        <v>82</v>
      </c>
      <c r="I16" s="138">
        <v>68</v>
      </c>
      <c r="J16" s="138">
        <v>150</v>
      </c>
      <c r="K16" s="138">
        <v>33279</v>
      </c>
      <c r="L16" s="138">
        <v>31144</v>
      </c>
      <c r="M16" s="138">
        <v>64423</v>
      </c>
      <c r="N16" s="138">
        <v>448407</v>
      </c>
      <c r="O16" s="138">
        <v>350367</v>
      </c>
      <c r="P16" s="138">
        <v>798774</v>
      </c>
      <c r="Q16" s="138">
        <v>1441</v>
      </c>
      <c r="R16" s="138">
        <v>1354</v>
      </c>
      <c r="S16" s="138">
        <v>2795</v>
      </c>
      <c r="T16" s="138">
        <v>82947</v>
      </c>
      <c r="U16" s="138">
        <v>15809</v>
      </c>
      <c r="V16" s="138">
        <v>98756</v>
      </c>
      <c r="W16" s="138">
        <v>1841</v>
      </c>
      <c r="X16" s="138">
        <v>1041</v>
      </c>
      <c r="Y16" s="138">
        <v>2882</v>
      </c>
      <c r="Z16" s="138">
        <v>1806</v>
      </c>
      <c r="AA16" s="138">
        <v>1414</v>
      </c>
      <c r="AB16" s="138">
        <v>3220</v>
      </c>
      <c r="AC16" s="138">
        <v>570116</v>
      </c>
      <c r="AD16" s="138">
        <v>401325</v>
      </c>
      <c r="AE16" s="138">
        <v>971441</v>
      </c>
      <c r="AF16" s="146">
        <v>623.91843288375082</v>
      </c>
    </row>
    <row r="17" spans="1:32" s="134" customFormat="1" ht="21.75" customHeight="1">
      <c r="A17" s="135">
        <v>13</v>
      </c>
      <c r="B17" s="139" t="s">
        <v>26</v>
      </c>
      <c r="C17" s="144">
        <v>1054</v>
      </c>
      <c r="D17" s="145">
        <v>266</v>
      </c>
      <c r="E17" s="138">
        <v>90</v>
      </c>
      <c r="F17" s="138">
        <v>128</v>
      </c>
      <c r="G17" s="138">
        <v>218</v>
      </c>
      <c r="H17" s="138">
        <v>1</v>
      </c>
      <c r="I17" s="138">
        <v>319</v>
      </c>
      <c r="J17" s="138">
        <v>320</v>
      </c>
      <c r="K17" s="138">
        <v>6272</v>
      </c>
      <c r="L17" s="138">
        <v>10173</v>
      </c>
      <c r="M17" s="138">
        <v>16445</v>
      </c>
      <c r="N17" s="138">
        <v>106683</v>
      </c>
      <c r="O17" s="138">
        <v>74638</v>
      </c>
      <c r="P17" s="138">
        <v>181321</v>
      </c>
      <c r="Q17" s="138">
        <v>237</v>
      </c>
      <c r="R17" s="138">
        <v>203</v>
      </c>
      <c r="S17" s="138">
        <v>440</v>
      </c>
      <c r="T17" s="138">
        <v>1138</v>
      </c>
      <c r="U17" s="138">
        <v>1984</v>
      </c>
      <c r="V17" s="138">
        <v>3122</v>
      </c>
      <c r="W17" s="138">
        <v>244</v>
      </c>
      <c r="X17" s="138">
        <v>205</v>
      </c>
      <c r="Y17" s="138">
        <v>449</v>
      </c>
      <c r="Z17" s="138">
        <v>1374</v>
      </c>
      <c r="AA17" s="138">
        <v>145</v>
      </c>
      <c r="AB17" s="138">
        <v>1519</v>
      </c>
      <c r="AC17" s="138">
        <v>116039</v>
      </c>
      <c r="AD17" s="138">
        <v>87795</v>
      </c>
      <c r="AE17" s="138">
        <v>203834</v>
      </c>
      <c r="AF17" s="146">
        <v>766.29323308270682</v>
      </c>
    </row>
    <row r="18" spans="1:32" s="134" customFormat="1" ht="21.75" customHeight="1">
      <c r="A18" s="135">
        <v>14</v>
      </c>
      <c r="B18" s="139" t="s">
        <v>27</v>
      </c>
      <c r="C18" s="144">
        <v>297</v>
      </c>
      <c r="D18" s="145">
        <v>234</v>
      </c>
      <c r="E18" s="138">
        <v>0</v>
      </c>
      <c r="F18" s="138">
        <v>0</v>
      </c>
      <c r="G18" s="138">
        <v>0</v>
      </c>
      <c r="H18" s="138">
        <v>5</v>
      </c>
      <c r="I18" s="138">
        <v>13</v>
      </c>
      <c r="J18" s="138">
        <v>18</v>
      </c>
      <c r="K18" s="138">
        <v>1678</v>
      </c>
      <c r="L18" s="138">
        <v>3043</v>
      </c>
      <c r="M18" s="138">
        <v>4721</v>
      </c>
      <c r="N18" s="138">
        <v>55948</v>
      </c>
      <c r="O18" s="138">
        <v>63704</v>
      </c>
      <c r="P18" s="138">
        <v>119652</v>
      </c>
      <c r="Q18" s="138">
        <v>162</v>
      </c>
      <c r="R18" s="138">
        <v>337</v>
      </c>
      <c r="S18" s="138">
        <v>499</v>
      </c>
      <c r="T18" s="138">
        <v>30</v>
      </c>
      <c r="U18" s="138">
        <v>30</v>
      </c>
      <c r="V18" s="138">
        <v>60</v>
      </c>
      <c r="W18" s="138">
        <v>76</v>
      </c>
      <c r="X18" s="138">
        <v>160</v>
      </c>
      <c r="Y18" s="138">
        <v>236</v>
      </c>
      <c r="Z18" s="138">
        <v>0</v>
      </c>
      <c r="AA18" s="138">
        <v>0</v>
      </c>
      <c r="AB18" s="138">
        <v>0</v>
      </c>
      <c r="AC18" s="138">
        <v>57899</v>
      </c>
      <c r="AD18" s="138">
        <v>67287</v>
      </c>
      <c r="AE18" s="138">
        <v>125186</v>
      </c>
      <c r="AF18" s="146">
        <v>534.982905982906</v>
      </c>
    </row>
    <row r="19" spans="1:32" s="134" customFormat="1" ht="21.75" customHeight="1">
      <c r="A19" s="135">
        <v>15</v>
      </c>
      <c r="B19" s="139" t="s">
        <v>57</v>
      </c>
      <c r="C19" s="144">
        <v>216</v>
      </c>
      <c r="D19" s="145">
        <v>118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1968</v>
      </c>
      <c r="L19" s="138">
        <v>2005</v>
      </c>
      <c r="M19" s="138">
        <v>3973</v>
      </c>
      <c r="N19" s="138">
        <v>82390</v>
      </c>
      <c r="O19" s="138">
        <v>77839</v>
      </c>
      <c r="P19" s="138">
        <v>160229</v>
      </c>
      <c r="Q19" s="138">
        <v>4</v>
      </c>
      <c r="R19" s="138">
        <v>0</v>
      </c>
      <c r="S19" s="138">
        <v>4</v>
      </c>
      <c r="T19" s="138">
        <v>70</v>
      </c>
      <c r="U19" s="138">
        <v>0</v>
      </c>
      <c r="V19" s="138">
        <v>70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84432</v>
      </c>
      <c r="AD19" s="138">
        <v>79844</v>
      </c>
      <c r="AE19" s="138">
        <v>164276</v>
      </c>
      <c r="AF19" s="146">
        <v>1392.1694915254238</v>
      </c>
    </row>
    <row r="20" spans="1:32" s="134" customFormat="1" ht="21.75" customHeight="1">
      <c r="A20" s="135">
        <v>16</v>
      </c>
      <c r="B20" s="139" t="s">
        <v>29</v>
      </c>
      <c r="C20" s="144">
        <v>187</v>
      </c>
      <c r="D20" s="145">
        <v>37</v>
      </c>
      <c r="E20" s="138">
        <v>0</v>
      </c>
      <c r="F20" s="138">
        <v>24</v>
      </c>
      <c r="G20" s="138">
        <v>24</v>
      </c>
      <c r="H20" s="138">
        <v>0</v>
      </c>
      <c r="I20" s="138">
        <v>0</v>
      </c>
      <c r="J20" s="138">
        <v>0</v>
      </c>
      <c r="K20" s="138">
        <v>3531</v>
      </c>
      <c r="L20" s="138">
        <v>3131</v>
      </c>
      <c r="M20" s="138">
        <v>6662</v>
      </c>
      <c r="N20" s="138">
        <v>46258</v>
      </c>
      <c r="O20" s="138">
        <v>34640</v>
      </c>
      <c r="P20" s="138">
        <v>80898</v>
      </c>
      <c r="Q20" s="138">
        <v>3</v>
      </c>
      <c r="R20" s="138">
        <v>19</v>
      </c>
      <c r="S20" s="138">
        <v>22</v>
      </c>
      <c r="T20" s="138">
        <v>154</v>
      </c>
      <c r="U20" s="138">
        <v>166</v>
      </c>
      <c r="V20" s="138">
        <v>320</v>
      </c>
      <c r="W20" s="138">
        <v>0</v>
      </c>
      <c r="X20" s="138">
        <v>0</v>
      </c>
      <c r="Y20" s="138">
        <v>0</v>
      </c>
      <c r="Z20" s="138">
        <v>0</v>
      </c>
      <c r="AA20" s="138">
        <v>0</v>
      </c>
      <c r="AB20" s="138">
        <v>0</v>
      </c>
      <c r="AC20" s="138">
        <v>49946</v>
      </c>
      <c r="AD20" s="138">
        <v>37980</v>
      </c>
      <c r="AE20" s="138">
        <v>87926</v>
      </c>
      <c r="AF20" s="146">
        <v>2376.3783783783783</v>
      </c>
    </row>
    <row r="21" spans="1:32" s="134" customFormat="1" ht="21.75" customHeight="1">
      <c r="A21" s="135">
        <v>17</v>
      </c>
      <c r="B21" s="139" t="s">
        <v>30</v>
      </c>
      <c r="C21" s="144">
        <v>3098</v>
      </c>
      <c r="D21" s="145">
        <v>2844</v>
      </c>
      <c r="E21" s="138">
        <v>326</v>
      </c>
      <c r="F21" s="138">
        <v>125</v>
      </c>
      <c r="G21" s="138">
        <v>451</v>
      </c>
      <c r="H21" s="138">
        <v>69</v>
      </c>
      <c r="I21" s="138">
        <v>88</v>
      </c>
      <c r="J21" s="138">
        <v>157</v>
      </c>
      <c r="K21" s="138">
        <v>41943</v>
      </c>
      <c r="L21" s="138">
        <v>30986</v>
      </c>
      <c r="M21" s="138">
        <v>72929</v>
      </c>
      <c r="N21" s="138">
        <v>585887</v>
      </c>
      <c r="O21" s="138">
        <v>507150</v>
      </c>
      <c r="P21" s="138">
        <v>1093037</v>
      </c>
      <c r="Q21" s="138">
        <v>616</v>
      </c>
      <c r="R21" s="138">
        <v>929</v>
      </c>
      <c r="S21" s="138">
        <v>1545</v>
      </c>
      <c r="T21" s="138">
        <v>2135</v>
      </c>
      <c r="U21" s="138">
        <v>3272</v>
      </c>
      <c r="V21" s="138">
        <v>5407</v>
      </c>
      <c r="W21" s="138">
        <v>653</v>
      </c>
      <c r="X21" s="138">
        <v>1579</v>
      </c>
      <c r="Y21" s="138">
        <v>2232</v>
      </c>
      <c r="Z21" s="138">
        <v>1404</v>
      </c>
      <c r="AA21" s="138">
        <v>991</v>
      </c>
      <c r="AB21" s="138">
        <v>2395</v>
      </c>
      <c r="AC21" s="138">
        <v>633033</v>
      </c>
      <c r="AD21" s="138">
        <v>545120</v>
      </c>
      <c r="AE21" s="138">
        <v>1178153</v>
      </c>
      <c r="AF21" s="146">
        <v>414.25914205344583</v>
      </c>
    </row>
    <row r="22" spans="1:32" s="134" customFormat="1" ht="21.75" customHeight="1">
      <c r="A22" s="135">
        <v>18</v>
      </c>
      <c r="B22" s="139" t="s">
        <v>31</v>
      </c>
      <c r="C22" s="144">
        <v>962</v>
      </c>
      <c r="D22" s="145">
        <v>556</v>
      </c>
      <c r="E22" s="138">
        <v>347</v>
      </c>
      <c r="F22" s="138">
        <v>274</v>
      </c>
      <c r="G22" s="138">
        <v>621</v>
      </c>
      <c r="H22" s="138">
        <v>2</v>
      </c>
      <c r="I22" s="138">
        <v>5</v>
      </c>
      <c r="J22" s="138">
        <v>7</v>
      </c>
      <c r="K22" s="138">
        <v>9356</v>
      </c>
      <c r="L22" s="138">
        <v>21266</v>
      </c>
      <c r="M22" s="138">
        <v>30622</v>
      </c>
      <c r="N22" s="138">
        <v>113751</v>
      </c>
      <c r="O22" s="138">
        <v>161791</v>
      </c>
      <c r="P22" s="138">
        <v>275542</v>
      </c>
      <c r="Q22" s="138">
        <v>22</v>
      </c>
      <c r="R22" s="138">
        <v>112</v>
      </c>
      <c r="S22" s="138">
        <v>134</v>
      </c>
      <c r="T22" s="138">
        <v>24</v>
      </c>
      <c r="U22" s="138">
        <v>691</v>
      </c>
      <c r="V22" s="138">
        <v>715</v>
      </c>
      <c r="W22" s="138">
        <v>192</v>
      </c>
      <c r="X22" s="138">
        <v>1041</v>
      </c>
      <c r="Y22" s="138">
        <v>1233</v>
      </c>
      <c r="Z22" s="138">
        <v>427</v>
      </c>
      <c r="AA22" s="138">
        <v>533</v>
      </c>
      <c r="AB22" s="138">
        <v>960</v>
      </c>
      <c r="AC22" s="138">
        <v>124121</v>
      </c>
      <c r="AD22" s="138">
        <v>185713</v>
      </c>
      <c r="AE22" s="138">
        <v>309834</v>
      </c>
      <c r="AF22" s="146">
        <v>557.25539568345323</v>
      </c>
    </row>
    <row r="23" spans="1:32" s="134" customFormat="1" ht="21.75" customHeight="1">
      <c r="A23" s="135">
        <v>19</v>
      </c>
      <c r="B23" s="139" t="s">
        <v>32</v>
      </c>
      <c r="C23" s="144">
        <v>0</v>
      </c>
      <c r="D23" s="145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46"/>
    </row>
    <row r="24" spans="1:32" s="134" customFormat="1" ht="21.75" customHeight="1">
      <c r="A24" s="135">
        <v>20</v>
      </c>
      <c r="B24" s="139" t="s">
        <v>33</v>
      </c>
      <c r="C24" s="144">
        <v>2009</v>
      </c>
      <c r="D24" s="145">
        <v>396</v>
      </c>
      <c r="E24" s="138">
        <v>577</v>
      </c>
      <c r="F24" s="138">
        <v>1638</v>
      </c>
      <c r="G24" s="138">
        <v>2215</v>
      </c>
      <c r="H24" s="138">
        <v>109</v>
      </c>
      <c r="I24" s="138">
        <v>78</v>
      </c>
      <c r="J24" s="138">
        <v>187</v>
      </c>
      <c r="K24" s="138">
        <v>11347</v>
      </c>
      <c r="L24" s="138">
        <v>19306</v>
      </c>
      <c r="M24" s="138">
        <v>30653</v>
      </c>
      <c r="N24" s="138">
        <v>109284</v>
      </c>
      <c r="O24" s="138">
        <v>93251</v>
      </c>
      <c r="P24" s="138">
        <v>202535</v>
      </c>
      <c r="Q24" s="138">
        <v>448</v>
      </c>
      <c r="R24" s="138">
        <v>345</v>
      </c>
      <c r="S24" s="138">
        <v>793</v>
      </c>
      <c r="T24" s="138">
        <v>3747</v>
      </c>
      <c r="U24" s="138">
        <v>1231</v>
      </c>
      <c r="V24" s="138">
        <v>4978</v>
      </c>
      <c r="W24" s="138">
        <v>179</v>
      </c>
      <c r="X24" s="138">
        <v>240</v>
      </c>
      <c r="Y24" s="138">
        <v>419</v>
      </c>
      <c r="Z24" s="138">
        <v>156</v>
      </c>
      <c r="AA24" s="138">
        <v>82</v>
      </c>
      <c r="AB24" s="138">
        <v>238</v>
      </c>
      <c r="AC24" s="138">
        <v>125847</v>
      </c>
      <c r="AD24" s="138">
        <v>116171</v>
      </c>
      <c r="AE24" s="138">
        <v>242018</v>
      </c>
      <c r="AF24" s="146">
        <v>611.1565656565657</v>
      </c>
    </row>
    <row r="25" spans="1:32" s="134" customFormat="1" ht="21.75" customHeight="1">
      <c r="A25" s="135">
        <v>21</v>
      </c>
      <c r="B25" s="139" t="s">
        <v>34</v>
      </c>
      <c r="C25" s="144">
        <v>4512</v>
      </c>
      <c r="D25" s="145">
        <v>1524</v>
      </c>
      <c r="E25" s="138">
        <v>619</v>
      </c>
      <c r="F25" s="138">
        <v>276</v>
      </c>
      <c r="G25" s="138">
        <v>895</v>
      </c>
      <c r="H25" s="138">
        <v>234</v>
      </c>
      <c r="I25" s="138">
        <v>166</v>
      </c>
      <c r="J25" s="138">
        <v>400</v>
      </c>
      <c r="K25" s="138">
        <v>56102</v>
      </c>
      <c r="L25" s="138">
        <v>46184</v>
      </c>
      <c r="M25" s="138">
        <v>102286</v>
      </c>
      <c r="N25" s="138">
        <v>590635</v>
      </c>
      <c r="O25" s="138">
        <v>446503</v>
      </c>
      <c r="P25" s="138">
        <v>1037138</v>
      </c>
      <c r="Q25" s="138">
        <v>1064</v>
      </c>
      <c r="R25" s="138">
        <v>1103</v>
      </c>
      <c r="S25" s="138">
        <v>2167</v>
      </c>
      <c r="T25" s="138">
        <v>2157</v>
      </c>
      <c r="U25" s="138">
        <v>2091</v>
      </c>
      <c r="V25" s="138">
        <v>4248</v>
      </c>
      <c r="W25" s="138">
        <v>1339</v>
      </c>
      <c r="X25" s="138">
        <v>1365</v>
      </c>
      <c r="Y25" s="138">
        <v>2704</v>
      </c>
      <c r="Z25" s="138">
        <v>1101</v>
      </c>
      <c r="AA25" s="138">
        <v>800</v>
      </c>
      <c r="AB25" s="138">
        <v>1901</v>
      </c>
      <c r="AC25" s="138">
        <v>653251</v>
      </c>
      <c r="AD25" s="138">
        <v>498488</v>
      </c>
      <c r="AE25" s="138">
        <v>1151739</v>
      </c>
      <c r="AF25" s="146">
        <v>755.73425196850394</v>
      </c>
    </row>
    <row r="26" spans="1:32" s="134" customFormat="1" ht="21.75" customHeight="1">
      <c r="A26" s="135">
        <v>22</v>
      </c>
      <c r="B26" s="139" t="s">
        <v>35</v>
      </c>
      <c r="C26" s="144">
        <v>78</v>
      </c>
      <c r="D26" s="145">
        <v>19</v>
      </c>
      <c r="E26" s="138">
        <v>0</v>
      </c>
      <c r="F26" s="138">
        <v>0</v>
      </c>
      <c r="G26" s="138">
        <v>0</v>
      </c>
      <c r="H26" s="138">
        <v>2</v>
      </c>
      <c r="I26" s="138">
        <v>5</v>
      </c>
      <c r="J26" s="138">
        <v>7</v>
      </c>
      <c r="K26" s="138">
        <v>198</v>
      </c>
      <c r="L26" s="138">
        <v>88</v>
      </c>
      <c r="M26" s="138">
        <v>286</v>
      </c>
      <c r="N26" s="138">
        <v>17753</v>
      </c>
      <c r="O26" s="138">
        <v>16042</v>
      </c>
      <c r="P26" s="138">
        <v>33795</v>
      </c>
      <c r="Q26" s="138">
        <v>2</v>
      </c>
      <c r="R26" s="138">
        <v>0</v>
      </c>
      <c r="S26" s="138">
        <v>2</v>
      </c>
      <c r="T26" s="138">
        <v>25</v>
      </c>
      <c r="U26" s="138">
        <v>0</v>
      </c>
      <c r="V26" s="138">
        <v>25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17980</v>
      </c>
      <c r="AD26" s="138">
        <v>16135</v>
      </c>
      <c r="AE26" s="138">
        <v>34115</v>
      </c>
      <c r="AF26" s="146">
        <v>1795.5263157894738</v>
      </c>
    </row>
    <row r="27" spans="1:32" s="134" customFormat="1" ht="21.75" customHeight="1">
      <c r="A27" s="135">
        <v>23</v>
      </c>
      <c r="B27" s="139" t="s">
        <v>36</v>
      </c>
      <c r="C27" s="144">
        <v>61</v>
      </c>
      <c r="D27" s="145">
        <v>24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115</v>
      </c>
      <c r="L27" s="138">
        <v>129</v>
      </c>
      <c r="M27" s="138">
        <v>244</v>
      </c>
      <c r="N27" s="138">
        <v>12330</v>
      </c>
      <c r="O27" s="138">
        <v>13935</v>
      </c>
      <c r="P27" s="138">
        <v>26265</v>
      </c>
      <c r="Q27" s="138">
        <v>11</v>
      </c>
      <c r="R27" s="138">
        <v>13</v>
      </c>
      <c r="S27" s="138">
        <v>24</v>
      </c>
      <c r="T27" s="138">
        <v>0</v>
      </c>
      <c r="U27" s="138">
        <v>29</v>
      </c>
      <c r="V27" s="138">
        <v>29</v>
      </c>
      <c r="W27" s="138">
        <v>0</v>
      </c>
      <c r="X27" s="138">
        <v>0</v>
      </c>
      <c r="Y27" s="138">
        <v>0</v>
      </c>
      <c r="Z27" s="138">
        <v>0</v>
      </c>
      <c r="AA27" s="138">
        <v>0</v>
      </c>
      <c r="AB27" s="138">
        <v>0</v>
      </c>
      <c r="AC27" s="138">
        <v>12456</v>
      </c>
      <c r="AD27" s="138">
        <v>14106</v>
      </c>
      <c r="AE27" s="138">
        <v>26562</v>
      </c>
      <c r="AF27" s="146">
        <v>1106.75</v>
      </c>
    </row>
    <row r="28" spans="1:32" s="134" customFormat="1" ht="21.75" customHeight="1">
      <c r="A28" s="135">
        <v>24</v>
      </c>
      <c r="B28" s="139" t="s">
        <v>37</v>
      </c>
      <c r="C28" s="144">
        <v>29</v>
      </c>
      <c r="D28" s="145">
        <v>28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66</v>
      </c>
      <c r="L28" s="138">
        <v>33</v>
      </c>
      <c r="M28" s="138">
        <v>99</v>
      </c>
      <c r="N28" s="138">
        <v>10131</v>
      </c>
      <c r="O28" s="138">
        <v>9317</v>
      </c>
      <c r="P28" s="138">
        <v>19448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10197</v>
      </c>
      <c r="AD28" s="138">
        <v>9350</v>
      </c>
      <c r="AE28" s="138">
        <v>19547</v>
      </c>
      <c r="AF28" s="146">
        <v>698.10714285714289</v>
      </c>
    </row>
    <row r="29" spans="1:32" s="134" customFormat="1" ht="21.75" customHeight="1">
      <c r="A29" s="135">
        <v>25</v>
      </c>
      <c r="B29" s="139" t="s">
        <v>38</v>
      </c>
      <c r="C29" s="147">
        <v>52</v>
      </c>
      <c r="D29" s="145">
        <v>52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20694</v>
      </c>
      <c r="O29" s="138">
        <v>18847</v>
      </c>
      <c r="P29" s="138">
        <v>39541</v>
      </c>
      <c r="Q29" s="138">
        <v>0</v>
      </c>
      <c r="R29" s="138">
        <v>0</v>
      </c>
      <c r="S29" s="138">
        <v>0</v>
      </c>
      <c r="T29" s="138">
        <v>97</v>
      </c>
      <c r="U29" s="138">
        <v>173</v>
      </c>
      <c r="V29" s="138">
        <v>270</v>
      </c>
      <c r="W29" s="138">
        <v>0</v>
      </c>
      <c r="X29" s="138"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20791</v>
      </c>
      <c r="AD29" s="138">
        <v>19020</v>
      </c>
      <c r="AE29" s="138">
        <v>39811</v>
      </c>
      <c r="AF29" s="146">
        <v>765.59615384615381</v>
      </c>
    </row>
    <row r="30" spans="1:32" s="134" customFormat="1" ht="21.75" customHeight="1">
      <c r="A30" s="135">
        <v>26</v>
      </c>
      <c r="B30" s="139" t="s">
        <v>39</v>
      </c>
      <c r="C30" s="144">
        <v>1089</v>
      </c>
      <c r="D30" s="145">
        <v>390</v>
      </c>
      <c r="E30" s="138">
        <v>5</v>
      </c>
      <c r="F30" s="138">
        <v>3</v>
      </c>
      <c r="G30" s="138">
        <v>8</v>
      </c>
      <c r="H30" s="138">
        <v>430</v>
      </c>
      <c r="I30" s="138">
        <v>249</v>
      </c>
      <c r="J30" s="138">
        <v>679</v>
      </c>
      <c r="K30" s="138">
        <v>8377</v>
      </c>
      <c r="L30" s="138">
        <v>5730</v>
      </c>
      <c r="M30" s="138">
        <v>14107</v>
      </c>
      <c r="N30" s="138">
        <v>113034</v>
      </c>
      <c r="O30" s="138">
        <v>105426</v>
      </c>
      <c r="P30" s="138">
        <v>218460</v>
      </c>
      <c r="Q30" s="138">
        <v>134</v>
      </c>
      <c r="R30" s="138">
        <v>23</v>
      </c>
      <c r="S30" s="138">
        <v>157</v>
      </c>
      <c r="T30" s="138">
        <v>261</v>
      </c>
      <c r="U30" s="138">
        <v>79</v>
      </c>
      <c r="V30" s="138">
        <v>340</v>
      </c>
      <c r="W30" s="138">
        <v>110</v>
      </c>
      <c r="X30" s="138">
        <v>43</v>
      </c>
      <c r="Y30" s="138">
        <v>153</v>
      </c>
      <c r="Z30" s="138">
        <v>52</v>
      </c>
      <c r="AA30" s="138">
        <v>45</v>
      </c>
      <c r="AB30" s="138">
        <v>97</v>
      </c>
      <c r="AC30" s="138">
        <v>122403</v>
      </c>
      <c r="AD30" s="138">
        <v>111598</v>
      </c>
      <c r="AE30" s="138">
        <v>234001</v>
      </c>
      <c r="AF30" s="146">
        <v>600.00256410256407</v>
      </c>
    </row>
    <row r="31" spans="1:32" s="134" customFormat="1" ht="21.75" customHeight="1">
      <c r="A31" s="135">
        <v>27</v>
      </c>
      <c r="B31" s="139" t="s">
        <v>40</v>
      </c>
      <c r="C31" s="144">
        <v>82</v>
      </c>
      <c r="D31" s="145">
        <v>71</v>
      </c>
      <c r="E31" s="138">
        <v>18</v>
      </c>
      <c r="F31" s="138">
        <v>10</v>
      </c>
      <c r="G31" s="138">
        <v>28</v>
      </c>
      <c r="H31" s="138">
        <v>2</v>
      </c>
      <c r="I31" s="138">
        <v>17</v>
      </c>
      <c r="J31" s="138">
        <v>19</v>
      </c>
      <c r="K31" s="138">
        <v>1337</v>
      </c>
      <c r="L31" s="138">
        <v>1243</v>
      </c>
      <c r="M31" s="138">
        <v>2580</v>
      </c>
      <c r="N31" s="138">
        <v>14803</v>
      </c>
      <c r="O31" s="138">
        <v>16614</v>
      </c>
      <c r="P31" s="138">
        <v>31417</v>
      </c>
      <c r="Q31" s="138">
        <v>15</v>
      </c>
      <c r="R31" s="138">
        <v>4</v>
      </c>
      <c r="S31" s="138">
        <v>19</v>
      </c>
      <c r="T31" s="138">
        <v>0</v>
      </c>
      <c r="U31" s="138">
        <v>24</v>
      </c>
      <c r="V31" s="138">
        <v>24</v>
      </c>
      <c r="W31" s="138">
        <v>0</v>
      </c>
      <c r="X31" s="138">
        <v>180</v>
      </c>
      <c r="Y31" s="138">
        <v>180</v>
      </c>
      <c r="Z31" s="138">
        <v>0</v>
      </c>
      <c r="AA31" s="138">
        <v>0</v>
      </c>
      <c r="AB31" s="138">
        <v>0</v>
      </c>
      <c r="AC31" s="138">
        <v>16175</v>
      </c>
      <c r="AD31" s="138">
        <v>18092</v>
      </c>
      <c r="AE31" s="138">
        <v>34267</v>
      </c>
      <c r="AF31" s="146">
        <v>482.63380281690144</v>
      </c>
    </row>
    <row r="32" spans="1:32" s="134" customFormat="1" ht="21.75" customHeight="1">
      <c r="A32" s="135">
        <v>28</v>
      </c>
      <c r="B32" s="139" t="s">
        <v>41</v>
      </c>
      <c r="C32" s="144">
        <v>956</v>
      </c>
      <c r="D32" s="145">
        <v>232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7193</v>
      </c>
      <c r="L32" s="138">
        <v>10232</v>
      </c>
      <c r="M32" s="138">
        <v>17425</v>
      </c>
      <c r="N32" s="138">
        <v>84423</v>
      </c>
      <c r="O32" s="138">
        <v>63821</v>
      </c>
      <c r="P32" s="138">
        <v>148244</v>
      </c>
      <c r="Q32" s="138">
        <v>294</v>
      </c>
      <c r="R32" s="138">
        <v>515</v>
      </c>
      <c r="S32" s="138">
        <v>809</v>
      </c>
      <c r="T32" s="138">
        <v>284</v>
      </c>
      <c r="U32" s="138">
        <v>718</v>
      </c>
      <c r="V32" s="138">
        <v>1002</v>
      </c>
      <c r="W32" s="138">
        <v>51</v>
      </c>
      <c r="X32" s="138">
        <v>211</v>
      </c>
      <c r="Y32" s="138">
        <v>262</v>
      </c>
      <c r="Z32" s="138">
        <v>90</v>
      </c>
      <c r="AA32" s="138">
        <v>39</v>
      </c>
      <c r="AB32" s="138">
        <v>129</v>
      </c>
      <c r="AC32" s="138">
        <v>92335</v>
      </c>
      <c r="AD32" s="138">
        <v>75536</v>
      </c>
      <c r="AE32" s="138">
        <v>167871</v>
      </c>
      <c r="AF32" s="146">
        <v>723.58189655172418</v>
      </c>
    </row>
    <row r="33" spans="1:32" s="134" customFormat="1" ht="21.75" customHeight="1">
      <c r="A33" s="135">
        <v>29</v>
      </c>
      <c r="B33" s="139" t="s">
        <v>42</v>
      </c>
      <c r="C33" s="144">
        <v>2435</v>
      </c>
      <c r="D33" s="145">
        <v>713</v>
      </c>
      <c r="E33" s="138">
        <v>349</v>
      </c>
      <c r="F33" s="138">
        <v>242</v>
      </c>
      <c r="G33" s="138">
        <v>591</v>
      </c>
      <c r="H33" s="138">
        <v>45</v>
      </c>
      <c r="I33" s="138">
        <v>66</v>
      </c>
      <c r="J33" s="138">
        <v>111</v>
      </c>
      <c r="K33" s="138">
        <v>19370</v>
      </c>
      <c r="L33" s="138">
        <v>18298</v>
      </c>
      <c r="M33" s="138">
        <v>37668</v>
      </c>
      <c r="N33" s="138">
        <v>302900</v>
      </c>
      <c r="O33" s="138">
        <v>167910</v>
      </c>
      <c r="P33" s="138">
        <v>470810</v>
      </c>
      <c r="Q33" s="138">
        <v>493</v>
      </c>
      <c r="R33" s="138">
        <v>464</v>
      </c>
      <c r="S33" s="138">
        <v>957</v>
      </c>
      <c r="T33" s="138">
        <v>2429</v>
      </c>
      <c r="U33" s="138">
        <v>1897</v>
      </c>
      <c r="V33" s="138">
        <v>4326</v>
      </c>
      <c r="W33" s="138">
        <v>836</v>
      </c>
      <c r="X33" s="138">
        <v>731</v>
      </c>
      <c r="Y33" s="138">
        <v>1567</v>
      </c>
      <c r="Z33" s="138">
        <v>257</v>
      </c>
      <c r="AA33" s="138">
        <v>554</v>
      </c>
      <c r="AB33" s="138">
        <v>811</v>
      </c>
      <c r="AC33" s="138">
        <v>326679</v>
      </c>
      <c r="AD33" s="138">
        <v>190162</v>
      </c>
      <c r="AE33" s="138">
        <v>516841</v>
      </c>
      <c r="AF33" s="146">
        <v>724.88218793828889</v>
      </c>
    </row>
    <row r="34" spans="1:32" s="134" customFormat="1" ht="21.75" customHeight="1">
      <c r="A34" s="135">
        <v>30</v>
      </c>
      <c r="B34" s="139" t="s">
        <v>43</v>
      </c>
      <c r="C34" s="144">
        <v>11</v>
      </c>
      <c r="D34" s="145">
        <v>9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11</v>
      </c>
      <c r="L34" s="138">
        <v>14</v>
      </c>
      <c r="M34" s="138">
        <v>25</v>
      </c>
      <c r="N34" s="138">
        <v>3189</v>
      </c>
      <c r="O34" s="138">
        <v>3979</v>
      </c>
      <c r="P34" s="138">
        <v>7168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47</v>
      </c>
      <c r="AA34" s="138">
        <v>85</v>
      </c>
      <c r="AB34" s="138">
        <v>132</v>
      </c>
      <c r="AC34" s="138">
        <v>3247</v>
      </c>
      <c r="AD34" s="138">
        <v>4078</v>
      </c>
      <c r="AE34" s="138">
        <v>7325</v>
      </c>
      <c r="AF34" s="146">
        <v>813.88888888888891</v>
      </c>
    </row>
    <row r="35" spans="1:32" s="134" customFormat="1" ht="21.75" customHeight="1">
      <c r="A35" s="135">
        <v>31</v>
      </c>
      <c r="B35" s="139" t="s">
        <v>44</v>
      </c>
      <c r="C35" s="144">
        <v>1985</v>
      </c>
      <c r="D35" s="145">
        <v>1030</v>
      </c>
      <c r="E35" s="138">
        <v>217</v>
      </c>
      <c r="F35" s="138">
        <v>236</v>
      </c>
      <c r="G35" s="138">
        <v>453</v>
      </c>
      <c r="H35" s="138">
        <v>407</v>
      </c>
      <c r="I35" s="138">
        <v>1016</v>
      </c>
      <c r="J35" s="138">
        <v>1423</v>
      </c>
      <c r="K35" s="138">
        <v>29486</v>
      </c>
      <c r="L35" s="138">
        <v>32579</v>
      </c>
      <c r="M35" s="138">
        <v>62065</v>
      </c>
      <c r="N35" s="138">
        <v>261863</v>
      </c>
      <c r="O35" s="138">
        <v>259435</v>
      </c>
      <c r="P35" s="138">
        <v>521298</v>
      </c>
      <c r="Q35" s="138">
        <v>112</v>
      </c>
      <c r="R35" s="138">
        <v>68</v>
      </c>
      <c r="S35" s="138">
        <v>180</v>
      </c>
      <c r="T35" s="138">
        <v>72</v>
      </c>
      <c r="U35" s="138">
        <v>1892</v>
      </c>
      <c r="V35" s="138">
        <v>1964</v>
      </c>
      <c r="W35" s="138">
        <v>278</v>
      </c>
      <c r="X35" s="138">
        <v>2592</v>
      </c>
      <c r="Y35" s="138">
        <v>2870</v>
      </c>
      <c r="Z35" s="138">
        <v>573</v>
      </c>
      <c r="AA35" s="138">
        <v>276</v>
      </c>
      <c r="AB35" s="138">
        <v>849</v>
      </c>
      <c r="AC35" s="138">
        <v>293008</v>
      </c>
      <c r="AD35" s="138">
        <v>298094</v>
      </c>
      <c r="AE35" s="138">
        <v>591102</v>
      </c>
      <c r="AF35" s="146">
        <v>573.88543689320386</v>
      </c>
    </row>
    <row r="36" spans="1:32" s="134" customFormat="1" ht="21.75" customHeight="1">
      <c r="A36" s="135">
        <v>32</v>
      </c>
      <c r="B36" s="139" t="s">
        <v>45</v>
      </c>
      <c r="C36" s="144">
        <v>36</v>
      </c>
      <c r="D36" s="145">
        <v>35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9</v>
      </c>
      <c r="L36" s="138">
        <v>11</v>
      </c>
      <c r="M36" s="138">
        <v>20</v>
      </c>
      <c r="N36" s="138">
        <v>21204</v>
      </c>
      <c r="O36" s="138">
        <v>15217</v>
      </c>
      <c r="P36" s="138">
        <v>36421</v>
      </c>
      <c r="Q36" s="138">
        <v>0</v>
      </c>
      <c r="R36" s="138">
        <v>0</v>
      </c>
      <c r="S36" s="138">
        <v>0</v>
      </c>
      <c r="T36" s="138">
        <v>721</v>
      </c>
      <c r="U36" s="138">
        <v>832</v>
      </c>
      <c r="V36" s="138">
        <v>1553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21934</v>
      </c>
      <c r="AD36" s="138">
        <v>16060</v>
      </c>
      <c r="AE36" s="138">
        <v>37994</v>
      </c>
      <c r="AF36" s="146">
        <v>1085.5428571428572</v>
      </c>
    </row>
    <row r="37" spans="1:32" s="134" customFormat="1" ht="21.75" customHeight="1">
      <c r="A37" s="135">
        <v>33</v>
      </c>
      <c r="B37" s="139" t="s">
        <v>47</v>
      </c>
      <c r="C37" s="144">
        <v>4049</v>
      </c>
      <c r="D37" s="145">
        <v>913</v>
      </c>
      <c r="E37" s="138">
        <v>596</v>
      </c>
      <c r="F37" s="138">
        <v>464</v>
      </c>
      <c r="G37" s="138">
        <v>1060</v>
      </c>
      <c r="H37" s="138">
        <v>0</v>
      </c>
      <c r="I37" s="138">
        <v>0</v>
      </c>
      <c r="J37" s="138">
        <v>0</v>
      </c>
      <c r="K37" s="138">
        <v>43167</v>
      </c>
      <c r="L37" s="138">
        <v>57173</v>
      </c>
      <c r="M37" s="138">
        <v>100340</v>
      </c>
      <c r="N37" s="138">
        <v>557811</v>
      </c>
      <c r="O37" s="138">
        <v>567460</v>
      </c>
      <c r="P37" s="138">
        <v>1125271</v>
      </c>
      <c r="Q37" s="138">
        <v>464</v>
      </c>
      <c r="R37" s="138">
        <v>325</v>
      </c>
      <c r="S37" s="138">
        <v>789</v>
      </c>
      <c r="T37" s="138">
        <v>506</v>
      </c>
      <c r="U37" s="138">
        <v>542</v>
      </c>
      <c r="V37" s="138">
        <v>1048</v>
      </c>
      <c r="W37" s="138">
        <v>2274</v>
      </c>
      <c r="X37" s="138">
        <v>1526</v>
      </c>
      <c r="Y37" s="138">
        <v>3800</v>
      </c>
      <c r="Z37" s="138">
        <v>872</v>
      </c>
      <c r="AA37" s="138">
        <v>466</v>
      </c>
      <c r="AB37" s="138">
        <v>1338</v>
      </c>
      <c r="AC37" s="138">
        <v>605690</v>
      </c>
      <c r="AD37" s="138">
        <v>627956</v>
      </c>
      <c r="AE37" s="138">
        <v>1233646</v>
      </c>
      <c r="AF37" s="146">
        <v>1351.2004381161007</v>
      </c>
    </row>
    <row r="38" spans="1:32" s="134" customFormat="1" ht="21.75" customHeight="1">
      <c r="A38" s="135">
        <v>34</v>
      </c>
      <c r="B38" s="139" t="s">
        <v>58</v>
      </c>
      <c r="C38" s="144">
        <v>346</v>
      </c>
      <c r="D38" s="145">
        <v>165</v>
      </c>
      <c r="E38" s="138">
        <v>176</v>
      </c>
      <c r="F38" s="138">
        <v>165</v>
      </c>
      <c r="G38" s="138">
        <v>341</v>
      </c>
      <c r="H38" s="138">
        <v>0</v>
      </c>
      <c r="I38" s="138">
        <v>0</v>
      </c>
      <c r="J38" s="138">
        <v>0</v>
      </c>
      <c r="K38" s="138">
        <v>14598</v>
      </c>
      <c r="L38" s="138">
        <v>18212</v>
      </c>
      <c r="M38" s="138">
        <v>32810</v>
      </c>
      <c r="N38" s="138">
        <v>78861</v>
      </c>
      <c r="O38" s="138">
        <v>89100</v>
      </c>
      <c r="P38" s="138">
        <v>167961</v>
      </c>
      <c r="Q38" s="138">
        <v>59</v>
      </c>
      <c r="R38" s="138">
        <v>78</v>
      </c>
      <c r="S38" s="138">
        <v>137</v>
      </c>
      <c r="T38" s="138">
        <v>255</v>
      </c>
      <c r="U38" s="138">
        <v>272</v>
      </c>
      <c r="V38" s="138">
        <v>527</v>
      </c>
      <c r="W38" s="138">
        <v>40</v>
      </c>
      <c r="X38" s="138">
        <v>131</v>
      </c>
      <c r="Y38" s="138">
        <v>171</v>
      </c>
      <c r="Z38" s="138">
        <v>0</v>
      </c>
      <c r="AA38" s="138">
        <v>0</v>
      </c>
      <c r="AB38" s="138">
        <v>0</v>
      </c>
      <c r="AC38" s="138">
        <v>93989</v>
      </c>
      <c r="AD38" s="138">
        <v>107958</v>
      </c>
      <c r="AE38" s="138">
        <v>201947</v>
      </c>
      <c r="AF38" s="146">
        <v>1223.9212121212122</v>
      </c>
    </row>
    <row r="39" spans="1:32" s="134" customFormat="1" ht="21.75" customHeight="1">
      <c r="A39" s="135">
        <v>35</v>
      </c>
      <c r="B39" s="139" t="s">
        <v>48</v>
      </c>
      <c r="C39" s="144">
        <v>857</v>
      </c>
      <c r="D39" s="145">
        <v>368</v>
      </c>
      <c r="E39" s="138">
        <v>25</v>
      </c>
      <c r="F39" s="138">
        <v>11</v>
      </c>
      <c r="G39" s="138">
        <v>36</v>
      </c>
      <c r="H39" s="138">
        <v>0</v>
      </c>
      <c r="I39" s="138">
        <v>0</v>
      </c>
      <c r="J39" s="138">
        <v>0</v>
      </c>
      <c r="K39" s="138">
        <v>12897</v>
      </c>
      <c r="L39" s="138">
        <v>8577</v>
      </c>
      <c r="M39" s="138">
        <v>21474</v>
      </c>
      <c r="N39" s="138">
        <v>323823</v>
      </c>
      <c r="O39" s="138">
        <v>261718</v>
      </c>
      <c r="P39" s="138">
        <v>585541</v>
      </c>
      <c r="Q39" s="138">
        <v>318</v>
      </c>
      <c r="R39" s="138">
        <v>156</v>
      </c>
      <c r="S39" s="138">
        <v>474</v>
      </c>
      <c r="T39" s="138">
        <v>552</v>
      </c>
      <c r="U39" s="138">
        <v>469</v>
      </c>
      <c r="V39" s="138">
        <v>1021</v>
      </c>
      <c r="W39" s="138">
        <v>174</v>
      </c>
      <c r="X39" s="138">
        <v>98</v>
      </c>
      <c r="Y39" s="138">
        <v>272</v>
      </c>
      <c r="Z39" s="138">
        <v>254</v>
      </c>
      <c r="AA39" s="138">
        <v>68</v>
      </c>
      <c r="AB39" s="138">
        <v>322</v>
      </c>
      <c r="AC39" s="138">
        <v>338043</v>
      </c>
      <c r="AD39" s="138">
        <v>271097</v>
      </c>
      <c r="AE39" s="138">
        <v>609140</v>
      </c>
      <c r="AF39" s="146">
        <v>1655.2717391304348</v>
      </c>
    </row>
    <row r="40" spans="1:32" s="140" customFormat="1" ht="21.75" customHeight="1">
      <c r="A40" s="330" t="s">
        <v>49</v>
      </c>
      <c r="B40" s="330"/>
      <c r="C40" s="139">
        <v>32974</v>
      </c>
      <c r="D40" s="148">
        <v>16499</v>
      </c>
      <c r="E40" s="139">
        <v>4003</v>
      </c>
      <c r="F40" s="139">
        <v>3945</v>
      </c>
      <c r="G40" s="139">
        <v>7948</v>
      </c>
      <c r="H40" s="139">
        <v>1539</v>
      </c>
      <c r="I40" s="139">
        <v>2266</v>
      </c>
      <c r="J40" s="139">
        <v>3805</v>
      </c>
      <c r="K40" s="139">
        <v>468774</v>
      </c>
      <c r="L40" s="139">
        <v>439858</v>
      </c>
      <c r="M40" s="139">
        <v>908632</v>
      </c>
      <c r="N40" s="139">
        <v>5699335</v>
      </c>
      <c r="O40" s="139">
        <v>4731817</v>
      </c>
      <c r="P40" s="139">
        <v>10431152</v>
      </c>
      <c r="Q40" s="139">
        <v>8620</v>
      </c>
      <c r="R40" s="139">
        <v>8346</v>
      </c>
      <c r="S40" s="139">
        <v>16966</v>
      </c>
      <c r="T40" s="139">
        <v>106268</v>
      </c>
      <c r="U40" s="139">
        <v>36113</v>
      </c>
      <c r="V40" s="139">
        <v>142381</v>
      </c>
      <c r="W40" s="139">
        <v>10513</v>
      </c>
      <c r="X40" s="139">
        <v>13740</v>
      </c>
      <c r="Y40" s="139">
        <v>24253</v>
      </c>
      <c r="Z40" s="139">
        <v>9909</v>
      </c>
      <c r="AA40" s="139">
        <v>6470</v>
      </c>
      <c r="AB40" s="139">
        <v>16379</v>
      </c>
      <c r="AC40" s="139">
        <v>6308961</v>
      </c>
      <c r="AD40" s="139">
        <v>5242555</v>
      </c>
      <c r="AE40" s="139">
        <v>11551516</v>
      </c>
      <c r="AF40" s="146">
        <v>700.13431117037396</v>
      </c>
    </row>
  </sheetData>
  <mergeCells count="14">
    <mergeCell ref="AF2:AF3"/>
    <mergeCell ref="A40:B40"/>
    <mergeCell ref="N2:P2"/>
    <mergeCell ref="Q2:S2"/>
    <mergeCell ref="T2:V2"/>
    <mergeCell ref="W2:Y2"/>
    <mergeCell ref="Z2:AB2"/>
    <mergeCell ref="AC2:AE2"/>
    <mergeCell ref="A2:A3"/>
    <mergeCell ref="B2:B3"/>
    <mergeCell ref="C2:D2"/>
    <mergeCell ref="E2:G2"/>
    <mergeCell ref="H2:J2"/>
    <mergeCell ref="K2:M2"/>
  </mergeCells>
  <conditionalFormatting sqref="E5:AF40">
    <cfRule type="cellIs" dxfId="4" priority="1" operator="lessThan">
      <formula>0</formula>
    </cfRule>
  </conditionalFormatting>
  <pageMargins left="0.45" right="0.15" top="0.52" bottom="0.28999999999999998" header="0.2" footer="0.16"/>
  <pageSetup paperSize="9" scale="80" firstPageNumber="16" orientation="portrait" useFirstPageNumber="1" r:id="rId1"/>
  <headerFooter>
    <oddFooter>&amp;L&amp;"Arial,Italic"&amp;9AISHE 2010-11&amp;RT-&amp;P</oddFooter>
  </headerFooter>
  <colBreaks count="2" manualBreakCount="2">
    <brk id="13" max="38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46</vt:i4>
      </vt:variant>
    </vt:vector>
  </HeadingPairs>
  <TitlesOfParts>
    <vt:vector size="80" baseType="lpstr">
      <vt:lpstr>1UniNo</vt:lpstr>
      <vt:lpstr>2University-Specialisation</vt:lpstr>
      <vt:lpstr>3CollegeRange</vt:lpstr>
      <vt:lpstr>4CollegeIndicator</vt:lpstr>
      <vt:lpstr>5ManagementCollegeNo</vt:lpstr>
      <vt:lpstr>6TotalEnr</vt:lpstr>
      <vt:lpstr>6aTotalRegularEnr</vt:lpstr>
      <vt:lpstr>7UnivActwithConsUnit</vt:lpstr>
      <vt:lpstr>8CollegeAct</vt:lpstr>
      <vt:lpstr>9AllSAAct</vt:lpstr>
      <vt:lpstr>10CollegeEst</vt:lpstr>
      <vt:lpstr>11Programme</vt:lpstr>
      <vt:lpstr>12UGDisc</vt:lpstr>
      <vt:lpstr>13PGDisc</vt:lpstr>
      <vt:lpstr>14TotalEnrCategory</vt:lpstr>
      <vt:lpstr>15TotalEnrPWDMin</vt:lpstr>
      <vt:lpstr>16FS-countrylevel</vt:lpstr>
      <vt:lpstr>17FS-statelevel</vt:lpstr>
      <vt:lpstr>18FS-prog</vt:lpstr>
      <vt:lpstr>19GER</vt:lpstr>
      <vt:lpstr>20GPI</vt:lpstr>
      <vt:lpstr>21TeacherCategory</vt:lpstr>
      <vt:lpstr>22TeacherPost</vt:lpstr>
      <vt:lpstr>23StaffPost</vt:lpstr>
      <vt:lpstr>24StaffCategory</vt:lpstr>
      <vt:lpstr>ManagementCollegeNo (2)</vt:lpstr>
      <vt:lpstr>WomenCollege</vt:lpstr>
      <vt:lpstr>25CollegeTypeNo</vt:lpstr>
      <vt:lpstr>26RespondCollegeTypeNo</vt:lpstr>
      <vt:lpstr>27Pop2010-11Actual</vt:lpstr>
      <vt:lpstr>4CollegeIndicator (2)</vt:lpstr>
      <vt:lpstr>RespondingTypeCollege</vt:lpstr>
      <vt:lpstr>Paste</vt:lpstr>
      <vt:lpstr>StandaloneMgt</vt:lpstr>
      <vt:lpstr>'16FS-countrylevel'!_FilterDatabase</vt:lpstr>
      <vt:lpstr>'10CollegeEst'!Print_Area</vt:lpstr>
      <vt:lpstr>'11Programme'!Print_Area</vt:lpstr>
      <vt:lpstr>'12UGDisc'!Print_Area</vt:lpstr>
      <vt:lpstr>'13PGDisc'!Print_Area</vt:lpstr>
      <vt:lpstr>'14TotalEnrCategory'!Print_Area</vt:lpstr>
      <vt:lpstr>'15TotalEnrPWDMin'!Print_Area</vt:lpstr>
      <vt:lpstr>'19GER'!Print_Area</vt:lpstr>
      <vt:lpstr>'20GPI'!Print_Area</vt:lpstr>
      <vt:lpstr>'21TeacherCategory'!Print_Area</vt:lpstr>
      <vt:lpstr>'22TeacherPost'!Print_Area</vt:lpstr>
      <vt:lpstr>'23StaffPost'!Print_Area</vt:lpstr>
      <vt:lpstr>'24StaffCategory'!Print_Area</vt:lpstr>
      <vt:lpstr>'2University-Specialisation'!Print_Area</vt:lpstr>
      <vt:lpstr>'4CollegeIndicator'!Print_Area</vt:lpstr>
      <vt:lpstr>'4CollegeIndicator (2)'!Print_Area</vt:lpstr>
      <vt:lpstr>'5ManagementCollegeNo'!Print_Area</vt:lpstr>
      <vt:lpstr>'6aTotalRegularEnr'!Print_Area</vt:lpstr>
      <vt:lpstr>'6TotalEnr'!Print_Area</vt:lpstr>
      <vt:lpstr>'7UnivActwithConsUnit'!Print_Area</vt:lpstr>
      <vt:lpstr>'8CollegeAct'!Print_Area</vt:lpstr>
      <vt:lpstr>'9AllSAAct'!Print_Area</vt:lpstr>
      <vt:lpstr>'ManagementCollegeNo (2)'!Print_Area</vt:lpstr>
      <vt:lpstr>WomenCollege!Print_Area</vt:lpstr>
      <vt:lpstr>'10CollegeEst'!Print_Titles</vt:lpstr>
      <vt:lpstr>'11Programme'!Print_Titles</vt:lpstr>
      <vt:lpstr>'13PGDisc'!Print_Titles</vt:lpstr>
      <vt:lpstr>'14TotalEnrCategory'!Print_Titles</vt:lpstr>
      <vt:lpstr>'15TotalEnrPWDMin'!Print_Titles</vt:lpstr>
      <vt:lpstr>'16FS-countrylevel'!Print_Titles</vt:lpstr>
      <vt:lpstr>'17FS-statelevel'!Print_Titles</vt:lpstr>
      <vt:lpstr>'18FS-prog'!Print_Titles</vt:lpstr>
      <vt:lpstr>'20GPI'!Print_Titles</vt:lpstr>
      <vt:lpstr>'21TeacherCategory'!Print_Titles</vt:lpstr>
      <vt:lpstr>'22TeacherPost'!Print_Titles</vt:lpstr>
      <vt:lpstr>'23StaffPost'!Print_Titles</vt:lpstr>
      <vt:lpstr>'24StaffCategory'!Print_Titles</vt:lpstr>
      <vt:lpstr>'2University-Specialisation'!Print_Titles</vt:lpstr>
      <vt:lpstr>'5ManagementCollegeNo'!Print_Titles</vt:lpstr>
      <vt:lpstr>'6aTotalRegularEnr'!Print_Titles</vt:lpstr>
      <vt:lpstr>'6TotalEnr'!Print_Titles</vt:lpstr>
      <vt:lpstr>'7UnivActwithConsUnit'!Print_Titles</vt:lpstr>
      <vt:lpstr>'8CollegeAct'!Print_Titles</vt:lpstr>
      <vt:lpstr>'9AllSAAct'!Print_Titles</vt:lpstr>
      <vt:lpstr>'ManagementCollegeNo (2)'!Print_Titles</vt:lpstr>
      <vt:lpstr>WomenCollege!Print_Titles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Dir stats</cp:lastModifiedBy>
  <cp:lastPrinted>2013-09-23T12:06:15Z</cp:lastPrinted>
  <dcterms:created xsi:type="dcterms:W3CDTF">2012-10-13T19:39:23Z</dcterms:created>
  <dcterms:modified xsi:type="dcterms:W3CDTF">2013-11-06T11:28:46Z</dcterms:modified>
</cp:coreProperties>
</file>