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2120" windowHeight="8010"/>
  </bookViews>
  <sheets>
    <sheet name="Number" sheetId="1" r:id="rId1"/>
    <sheet name="%School" sheetId="35" r:id="rId2"/>
    <sheet name="Enrl" sheetId="36" r:id="rId3"/>
    <sheet name="%girls" sheetId="37" r:id="rId4"/>
    <sheet name="GER" sheetId="38" r:id="rId5"/>
    <sheet name="GERX" sheetId="40" r:id="rId6"/>
    <sheet name="GPI" sheetId="41" r:id="rId7"/>
    <sheet name="GPIX" sheetId="42" r:id="rId8"/>
    <sheet name="DropOut" sheetId="39" r:id="rId9"/>
    <sheet name="Teacher" sheetId="43" r:id="rId10"/>
    <sheet name="PTR" sheetId="44" r:id="rId11"/>
  </sheets>
  <definedNames>
    <definedName name="_xlnm.Print_Area" localSheetId="3">'%girls'!$A$1:$M$34</definedName>
    <definedName name="_xlnm.Print_Area" localSheetId="1">'%School'!$A$1:$U$23</definedName>
    <definedName name="_xlnm.Print_Area" localSheetId="8">DropOut!$A$1:$AB$26</definedName>
    <definedName name="_xlnm.Print_Area" localSheetId="2">Enrl!$A$1:$AK$35</definedName>
    <definedName name="_xlnm.Print_Area" localSheetId="4">GER!$A$1:$AB$30</definedName>
    <definedName name="_xlnm.Print_Area" localSheetId="5">GERX!$A$1:$P$39</definedName>
    <definedName name="_xlnm.Print_Area" localSheetId="6">GPI!$A$1:$J$29</definedName>
    <definedName name="_xlnm.Print_Area" localSheetId="7">GPIX!$A$1:$P$14</definedName>
    <definedName name="_xlnm.Print_Area" localSheetId="0">Number!$A$1:$F$33</definedName>
    <definedName name="_xlnm.Print_Area" localSheetId="10">PTR!$A$1:$I$34</definedName>
    <definedName name="_xlnm.Print_Area" localSheetId="9">Teacher!$A$1:$M$35</definedName>
    <definedName name="_xlnm.Print_Titles" localSheetId="3">'%girls'!$A:$A,'%girls'!$1:$2</definedName>
    <definedName name="_xlnm.Print_Titles" localSheetId="1">'%School'!$A:$A,'%School'!$2:$3</definedName>
    <definedName name="_xlnm.Print_Titles" localSheetId="8">DropOut!$A:$A,DropOut!$1:$4</definedName>
    <definedName name="_xlnm.Print_Titles" localSheetId="2">Enrl!$A:$A,Enrl!$1:$4</definedName>
    <definedName name="_xlnm.Print_Titles" localSheetId="4">GER!$A:$A,GER!$1:$4</definedName>
    <definedName name="_xlnm.Print_Titles" localSheetId="5">GERX!$A:$A,GERX!$1:$4</definedName>
    <definedName name="_xlnm.Print_Titles" localSheetId="6">GPI!$A:$A,GPI!$1:$3</definedName>
    <definedName name="_xlnm.Print_Titles" localSheetId="7">GPIX!$A:$A,GPIX!$1:$3</definedName>
    <definedName name="_xlnm.Print_Titles" localSheetId="10">PTR!$A:$A,PTR!$1:$3</definedName>
    <definedName name="_xlnm.Print_Titles" localSheetId="9">Teacher!$A:$A,Teacher!$1:$4</definedName>
  </definedNames>
  <calcPr calcId="125725"/>
</workbook>
</file>

<file path=xl/calcChain.xml><?xml version="1.0" encoding="utf-8"?>
<calcChain xmlns="http://schemas.openxmlformats.org/spreadsheetml/2006/main">
  <c r="L37" i="43"/>
  <c r="K37"/>
  <c r="F37"/>
  <c r="E37"/>
  <c r="C37"/>
  <c r="B37"/>
  <c r="L37" i="36"/>
  <c r="K37"/>
  <c r="C37"/>
  <c r="B37"/>
  <c r="G34" i="43"/>
  <c r="F33" i="44" l="1"/>
  <c r="G33"/>
  <c r="H33"/>
  <c r="I33"/>
  <c r="B33" i="37"/>
  <c r="C33"/>
  <c r="D33"/>
  <c r="E33"/>
  <c r="F33"/>
  <c r="G33"/>
  <c r="H33"/>
  <c r="I33"/>
  <c r="J33"/>
  <c r="K33"/>
  <c r="L33"/>
  <c r="M33"/>
  <c r="B68" i="36"/>
  <c r="C68"/>
  <c r="B40" i="39"/>
  <c r="C40"/>
  <c r="D40"/>
  <c r="B14" i="42"/>
  <c r="C14"/>
  <c r="D14"/>
  <c r="E14"/>
  <c r="F14"/>
  <c r="G14"/>
  <c r="H14"/>
  <c r="I14"/>
  <c r="J14"/>
  <c r="K14"/>
  <c r="L14"/>
  <c r="M14"/>
  <c r="N14"/>
  <c r="O14"/>
  <c r="P14"/>
  <c r="B29" i="41" l="1"/>
  <c r="C29"/>
  <c r="D29"/>
  <c r="E29"/>
  <c r="F29"/>
  <c r="G29"/>
  <c r="H29"/>
  <c r="I29"/>
  <c r="J29"/>
  <c r="E35" i="1"/>
  <c r="D35"/>
  <c r="C35"/>
  <c r="B35"/>
  <c r="S22" i="35"/>
  <c r="N22"/>
  <c r="I22"/>
  <c r="D22"/>
  <c r="F32" i="1"/>
  <c r="H37" i="36"/>
  <c r="S21" i="35"/>
  <c r="N21"/>
  <c r="I21"/>
  <c r="D21"/>
  <c r="S20" l="1"/>
  <c r="N20"/>
  <c r="I20"/>
  <c r="D20"/>
  <c r="K57" i="36"/>
  <c r="L57"/>
  <c r="D13" i="35"/>
  <c r="D12"/>
  <c r="D11"/>
  <c r="D10"/>
  <c r="D9"/>
  <c r="D8"/>
  <c r="D7"/>
  <c r="D6"/>
  <c r="D5"/>
  <c r="D4"/>
  <c r="I17"/>
  <c r="E21" i="1"/>
  <c r="E20"/>
  <c r="E19"/>
  <c r="E18"/>
  <c r="E17"/>
  <c r="E16"/>
  <c r="E15"/>
  <c r="E14"/>
  <c r="E13"/>
  <c r="E12"/>
  <c r="D34" i="39"/>
  <c r="D35"/>
  <c r="D36"/>
  <c r="D37"/>
  <c r="D38"/>
  <c r="D39"/>
  <c r="C33"/>
  <c r="C34"/>
  <c r="C35"/>
  <c r="C36"/>
  <c r="C37"/>
  <c r="C38"/>
  <c r="C39"/>
  <c r="C32"/>
  <c r="B32"/>
  <c r="B33"/>
  <c r="B34"/>
  <c r="B35"/>
  <c r="B36"/>
  <c r="B37"/>
  <c r="B38"/>
  <c r="B39"/>
  <c r="B36" i="38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D35"/>
  <c r="C35"/>
  <c r="B35"/>
  <c r="O37" i="36"/>
  <c r="T37"/>
  <c r="W37"/>
  <c r="X37"/>
  <c r="AA37"/>
  <c r="AF37"/>
  <c r="AI37"/>
  <c r="AJ37"/>
  <c r="J3" i="1" l="1"/>
  <c r="F3"/>
  <c r="F35" s="1"/>
  <c r="F4"/>
  <c r="F5"/>
  <c r="J4" s="1"/>
  <c r="F6"/>
  <c r="F7"/>
  <c r="J5" s="1"/>
  <c r="F8"/>
  <c r="F9"/>
  <c r="J6" s="1"/>
  <c r="F10"/>
  <c r="F11"/>
  <c r="J7" s="1"/>
  <c r="F12"/>
  <c r="F13"/>
  <c r="F14"/>
  <c r="F15"/>
  <c r="F16"/>
  <c r="F17"/>
  <c r="F18"/>
  <c r="F19"/>
  <c r="F20"/>
  <c r="F21"/>
  <c r="J8" s="1"/>
  <c r="F22"/>
  <c r="F23"/>
  <c r="F24"/>
  <c r="F25"/>
  <c r="F26"/>
  <c r="F27"/>
  <c r="F28"/>
  <c r="F29"/>
  <c r="F30"/>
  <c r="F31"/>
  <c r="I32" i="44"/>
  <c r="H32"/>
  <c r="G32"/>
  <c r="F32"/>
  <c r="I31"/>
  <c r="H31"/>
  <c r="G31"/>
  <c r="F31"/>
  <c r="I30"/>
  <c r="H30"/>
  <c r="G30"/>
  <c r="F30"/>
  <c r="I29"/>
  <c r="H29"/>
  <c r="G29"/>
  <c r="F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8"/>
  <c r="H18"/>
  <c r="G18"/>
  <c r="F18"/>
  <c r="I17"/>
  <c r="H17"/>
  <c r="G17"/>
  <c r="F17"/>
  <c r="I16"/>
  <c r="H16"/>
  <c r="G16"/>
  <c r="F16"/>
  <c r="I15"/>
  <c r="H15"/>
  <c r="G15"/>
  <c r="F15"/>
  <c r="I14"/>
  <c r="H14"/>
  <c r="G14"/>
  <c r="F14"/>
  <c r="I13"/>
  <c r="H13"/>
  <c r="G13"/>
  <c r="F13"/>
  <c r="I12"/>
  <c r="H12"/>
  <c r="G12"/>
  <c r="F12"/>
  <c r="I11"/>
  <c r="H11"/>
  <c r="G11"/>
  <c r="F11"/>
  <c r="I10"/>
  <c r="H10"/>
  <c r="G10"/>
  <c r="F10"/>
  <c r="I9"/>
  <c r="H9"/>
  <c r="G9"/>
  <c r="F9"/>
  <c r="I8"/>
  <c r="H8"/>
  <c r="G8"/>
  <c r="F8"/>
  <c r="I7"/>
  <c r="H7"/>
  <c r="G7"/>
  <c r="F7"/>
  <c r="I6"/>
  <c r="H6"/>
  <c r="G6"/>
  <c r="F6"/>
  <c r="I5"/>
  <c r="H5"/>
  <c r="G5"/>
  <c r="F5"/>
  <c r="I4"/>
  <c r="H4"/>
  <c r="G4"/>
  <c r="F4"/>
  <c r="E5"/>
  <c r="E11"/>
  <c r="E9"/>
  <c r="E7"/>
  <c r="J11" i="1" l="1"/>
  <c r="J10"/>
  <c r="J9"/>
  <c r="D6" i="4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M33"/>
  <c r="J33"/>
  <c r="G33"/>
  <c r="M32"/>
  <c r="J32"/>
  <c r="G32"/>
  <c r="M31"/>
  <c r="J31"/>
  <c r="G31"/>
  <c r="M30"/>
  <c r="J30"/>
  <c r="G30"/>
  <c r="M29"/>
  <c r="J29"/>
  <c r="G29"/>
  <c r="M28"/>
  <c r="J28"/>
  <c r="G28"/>
  <c r="M27"/>
  <c r="J27"/>
  <c r="G27"/>
  <c r="M26"/>
  <c r="J26"/>
  <c r="G26"/>
  <c r="M25"/>
  <c r="J25"/>
  <c r="G25"/>
  <c r="M24"/>
  <c r="J24"/>
  <c r="G24"/>
  <c r="M23"/>
  <c r="J23"/>
  <c r="G23"/>
  <c r="M22"/>
  <c r="J22"/>
  <c r="G22"/>
  <c r="M21"/>
  <c r="J21"/>
  <c r="G21"/>
  <c r="M20"/>
  <c r="J20"/>
  <c r="G20"/>
  <c r="M19"/>
  <c r="J19"/>
  <c r="G19"/>
  <c r="M18"/>
  <c r="J18"/>
  <c r="G18"/>
  <c r="M17"/>
  <c r="J17"/>
  <c r="G17"/>
  <c r="M16"/>
  <c r="J16"/>
  <c r="G16"/>
  <c r="M15"/>
  <c r="J15"/>
  <c r="G15"/>
  <c r="M14"/>
  <c r="J14"/>
  <c r="G14"/>
  <c r="M13"/>
  <c r="J13"/>
  <c r="G13"/>
  <c r="M12"/>
  <c r="J12"/>
  <c r="G12"/>
  <c r="M11"/>
  <c r="J11"/>
  <c r="G11"/>
  <c r="M10"/>
  <c r="J10"/>
  <c r="G10"/>
  <c r="M9"/>
  <c r="J9"/>
  <c r="G9"/>
  <c r="M8"/>
  <c r="J8"/>
  <c r="G8"/>
  <c r="M7"/>
  <c r="J7"/>
  <c r="G7"/>
  <c r="M6"/>
  <c r="J6"/>
  <c r="G6"/>
  <c r="M5"/>
  <c r="M37" s="1"/>
  <c r="J5"/>
  <c r="G5"/>
  <c r="G37" s="1"/>
  <c r="D5"/>
  <c r="D37" s="1"/>
  <c r="P13" i="42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P8"/>
  <c r="M8"/>
  <c r="J8"/>
  <c r="G8"/>
  <c r="D8"/>
  <c r="P7"/>
  <c r="M7"/>
  <c r="J7"/>
  <c r="G7"/>
  <c r="D7"/>
  <c r="P6"/>
  <c r="M6"/>
  <c r="J6"/>
  <c r="G6"/>
  <c r="D6"/>
  <c r="P5"/>
  <c r="M5"/>
  <c r="J5"/>
  <c r="G5"/>
  <c r="D5"/>
  <c r="P4"/>
  <c r="M4"/>
  <c r="J4"/>
  <c r="G4"/>
  <c r="D4"/>
  <c r="O13"/>
  <c r="L13"/>
  <c r="I13"/>
  <c r="F13"/>
  <c r="C13"/>
  <c r="O12"/>
  <c r="L12"/>
  <c r="I12"/>
  <c r="F12"/>
  <c r="C12"/>
  <c r="O11"/>
  <c r="L11"/>
  <c r="I11"/>
  <c r="F11"/>
  <c r="C11"/>
  <c r="O10"/>
  <c r="L10"/>
  <c r="I10"/>
  <c r="F10"/>
  <c r="C10"/>
  <c r="O9"/>
  <c r="L9"/>
  <c r="I9"/>
  <c r="F9"/>
  <c r="C9"/>
  <c r="O8"/>
  <c r="L8"/>
  <c r="I8"/>
  <c r="F8"/>
  <c r="C8"/>
  <c r="O7"/>
  <c r="L7"/>
  <c r="I7"/>
  <c r="F7"/>
  <c r="C7"/>
  <c r="O6"/>
  <c r="L6"/>
  <c r="I6"/>
  <c r="F6"/>
  <c r="C6"/>
  <c r="O5"/>
  <c r="L5"/>
  <c r="I5"/>
  <c r="F5"/>
  <c r="C5"/>
  <c r="O4"/>
  <c r="L4"/>
  <c r="I4"/>
  <c r="F4"/>
  <c r="C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  <c r="B4"/>
  <c r="B5"/>
  <c r="B6"/>
  <c r="B7"/>
  <c r="B8"/>
  <c r="B9"/>
  <c r="B10"/>
  <c r="B11"/>
  <c r="B12"/>
  <c r="B13"/>
  <c r="J28" i="41"/>
  <c r="I28"/>
  <c r="H28"/>
  <c r="G28"/>
  <c r="F28"/>
  <c r="E28"/>
  <c r="C40" s="1"/>
  <c r="D28"/>
  <c r="C28"/>
  <c r="B28"/>
  <c r="B40" s="1"/>
  <c r="J27"/>
  <c r="I27"/>
  <c r="H27"/>
  <c r="G27"/>
  <c r="F27"/>
  <c r="E27"/>
  <c r="C39" s="1"/>
  <c r="D27"/>
  <c r="C27"/>
  <c r="B27"/>
  <c r="B39" s="1"/>
  <c r="J26"/>
  <c r="I26"/>
  <c r="H26"/>
  <c r="G26"/>
  <c r="F26"/>
  <c r="E26"/>
  <c r="C38" s="1"/>
  <c r="D26"/>
  <c r="C26"/>
  <c r="B26"/>
  <c r="B38" s="1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C37" s="1"/>
  <c r="D18"/>
  <c r="C18"/>
  <c r="B18"/>
  <c r="B37" s="1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C36" s="1"/>
  <c r="D8"/>
  <c r="C8"/>
  <c r="B8"/>
  <c r="B36" s="1"/>
  <c r="J7"/>
  <c r="I7"/>
  <c r="H7"/>
  <c r="G7"/>
  <c r="F7"/>
  <c r="E7"/>
  <c r="C35" s="1"/>
  <c r="D7"/>
  <c r="C7"/>
  <c r="B7"/>
  <c r="B35" s="1"/>
  <c r="J6"/>
  <c r="I6"/>
  <c r="H6"/>
  <c r="G6"/>
  <c r="F6"/>
  <c r="E6"/>
  <c r="C34" s="1"/>
  <c r="D6"/>
  <c r="C6"/>
  <c r="B6"/>
  <c r="B34" s="1"/>
  <c r="J5"/>
  <c r="I5"/>
  <c r="H5"/>
  <c r="G5"/>
  <c r="F5"/>
  <c r="E5"/>
  <c r="C33" s="1"/>
  <c r="D5"/>
  <c r="C5"/>
  <c r="B5"/>
  <c r="B33" s="1"/>
  <c r="J4"/>
  <c r="I4"/>
  <c r="H4"/>
  <c r="G4"/>
  <c r="F4"/>
  <c r="E4"/>
  <c r="C32" s="1"/>
  <c r="D4"/>
  <c r="C4"/>
  <c r="B4"/>
  <c r="B32" s="1"/>
  <c r="AH31" i="36" l="1"/>
  <c r="J30" i="37" s="1"/>
  <c r="AK33" i="36"/>
  <c r="M32" i="37" s="1"/>
  <c r="AH33" i="36"/>
  <c r="J32" i="37" s="1"/>
  <c r="AE33" i="36"/>
  <c r="G32" i="37" s="1"/>
  <c r="AB33" i="36"/>
  <c r="D32" i="37" s="1"/>
  <c r="AK32" i="36"/>
  <c r="M31" i="37" s="1"/>
  <c r="AH32" i="36"/>
  <c r="J31" i="37" s="1"/>
  <c r="AE32" i="36"/>
  <c r="G31" i="37" s="1"/>
  <c r="AB32" i="36"/>
  <c r="D31" i="37" s="1"/>
  <c r="AK31" i="36"/>
  <c r="M30" i="37" s="1"/>
  <c r="AE31" i="36"/>
  <c r="G30" i="37" s="1"/>
  <c r="AB31" i="36"/>
  <c r="AK30"/>
  <c r="M29" i="37" s="1"/>
  <c r="AH30" i="36"/>
  <c r="J29" i="37" s="1"/>
  <c r="AE30" i="36"/>
  <c r="G29" i="37" s="1"/>
  <c r="AB30" i="36"/>
  <c r="D29" i="37" s="1"/>
  <c r="AK29" i="36"/>
  <c r="M28" i="37" s="1"/>
  <c r="AH29" i="36"/>
  <c r="J28" i="37" s="1"/>
  <c r="AE29" i="36"/>
  <c r="G28" i="37" s="1"/>
  <c r="AB29" i="36"/>
  <c r="D28" i="37" s="1"/>
  <c r="AK28" i="36"/>
  <c r="M27" i="37" s="1"/>
  <c r="AH28" i="36"/>
  <c r="J27" i="37" s="1"/>
  <c r="AE28" i="36"/>
  <c r="G27" i="37" s="1"/>
  <c r="AB28" i="36"/>
  <c r="D27" i="37" s="1"/>
  <c r="AK27" i="36"/>
  <c r="M26" i="37" s="1"/>
  <c r="AH27" i="36"/>
  <c r="J26" i="37" s="1"/>
  <c r="AE27" i="36"/>
  <c r="G26" i="37" s="1"/>
  <c r="AB27" i="36"/>
  <c r="D26" i="37" s="1"/>
  <c r="AK26" i="36"/>
  <c r="M25" i="37" s="1"/>
  <c r="AH26" i="36"/>
  <c r="J25" i="37" s="1"/>
  <c r="AE26" i="36"/>
  <c r="G25" i="37" s="1"/>
  <c r="AB26" i="36"/>
  <c r="D25" i="37" s="1"/>
  <c r="AK25" i="36"/>
  <c r="M24" i="37" s="1"/>
  <c r="AH25" i="36"/>
  <c r="J24" i="37" s="1"/>
  <c r="AE25" i="36"/>
  <c r="G24" i="37" s="1"/>
  <c r="AB25" i="36"/>
  <c r="D24" i="37" s="1"/>
  <c r="AK24" i="36"/>
  <c r="M23" i="37" s="1"/>
  <c r="AH24" i="36"/>
  <c r="J23" i="37" s="1"/>
  <c r="AE24" i="36"/>
  <c r="G23" i="37" s="1"/>
  <c r="AB24" i="36"/>
  <c r="D23" i="37" s="1"/>
  <c r="AK23" i="36"/>
  <c r="M22" i="37" s="1"/>
  <c r="AH23" i="36"/>
  <c r="J22" i="37" s="1"/>
  <c r="AE23" i="36"/>
  <c r="G22" i="37" s="1"/>
  <c r="AB23" i="36"/>
  <c r="D22" i="37" s="1"/>
  <c r="AK22" i="36"/>
  <c r="M21" i="37" s="1"/>
  <c r="AH22" i="36"/>
  <c r="J21" i="37" s="1"/>
  <c r="AE22" i="36"/>
  <c r="G21" i="37" s="1"/>
  <c r="AB22" i="36"/>
  <c r="D21" i="37" s="1"/>
  <c r="AK21" i="36"/>
  <c r="M20" i="37" s="1"/>
  <c r="AH21" i="36"/>
  <c r="J20" i="37" s="1"/>
  <c r="AE21" i="36"/>
  <c r="G20" i="37" s="1"/>
  <c r="AB21" i="36"/>
  <c r="D20" i="37" s="1"/>
  <c r="AK20" i="36"/>
  <c r="M19" i="37" s="1"/>
  <c r="AH20" i="36"/>
  <c r="J19" i="37" s="1"/>
  <c r="AE20" i="36"/>
  <c r="G19" i="37" s="1"/>
  <c r="AB20" i="36"/>
  <c r="D19" i="37" s="1"/>
  <c r="AK19" i="36"/>
  <c r="M18" i="37" s="1"/>
  <c r="AH19" i="36"/>
  <c r="J18" i="37" s="1"/>
  <c r="AE19" i="36"/>
  <c r="G18" i="37" s="1"/>
  <c r="AB19" i="36"/>
  <c r="D18" i="37" s="1"/>
  <c r="AK18" i="36"/>
  <c r="M17" i="37" s="1"/>
  <c r="AH18" i="36"/>
  <c r="J17" i="37" s="1"/>
  <c r="AE18" i="36"/>
  <c r="G17" i="37" s="1"/>
  <c r="AB18" i="36"/>
  <c r="D17" i="37" s="1"/>
  <c r="AK17" i="36"/>
  <c r="M16" i="37" s="1"/>
  <c r="AH17" i="36"/>
  <c r="J16" i="37" s="1"/>
  <c r="AE17" i="36"/>
  <c r="G16" i="37" s="1"/>
  <c r="AB17" i="36"/>
  <c r="D16" i="37" s="1"/>
  <c r="AK16" i="36"/>
  <c r="M15" i="37" s="1"/>
  <c r="AH16" i="36"/>
  <c r="J15" i="37" s="1"/>
  <c r="AE16" i="36"/>
  <c r="G15" i="37" s="1"/>
  <c r="AB16" i="36"/>
  <c r="D15" i="37" s="1"/>
  <c r="AK15" i="36"/>
  <c r="M14" i="37" s="1"/>
  <c r="AH15" i="36"/>
  <c r="J14" i="37" s="1"/>
  <c r="AE15" i="36"/>
  <c r="G14" i="37" s="1"/>
  <c r="AB15" i="36"/>
  <c r="D14" i="37" s="1"/>
  <c r="AK14" i="36"/>
  <c r="M13" i="37" s="1"/>
  <c r="AH14" i="36"/>
  <c r="J13" i="37" s="1"/>
  <c r="AE14" i="36"/>
  <c r="G13" i="37" s="1"/>
  <c r="AB14" i="36"/>
  <c r="D13" i="37" s="1"/>
  <c r="AK13" i="36"/>
  <c r="M12" i="37" s="1"/>
  <c r="AH13" i="36"/>
  <c r="J12" i="37" s="1"/>
  <c r="AE13" i="36"/>
  <c r="G12" i="37" s="1"/>
  <c r="AB13" i="36"/>
  <c r="D12" i="37" s="1"/>
  <c r="AK12" i="36"/>
  <c r="M11" i="37" s="1"/>
  <c r="AH12" i="36"/>
  <c r="J11" i="37" s="1"/>
  <c r="AE12" i="36"/>
  <c r="G11" i="37" s="1"/>
  <c r="AB12" i="36"/>
  <c r="D11" i="37" s="1"/>
  <c r="AK11" i="36"/>
  <c r="M10" i="37" s="1"/>
  <c r="AH11" i="36"/>
  <c r="J10" i="37" s="1"/>
  <c r="AE11" i="36"/>
  <c r="G10" i="37" s="1"/>
  <c r="AB11" i="36"/>
  <c r="D10" i="37" s="1"/>
  <c r="AK10" i="36"/>
  <c r="AH10"/>
  <c r="AE10"/>
  <c r="AB10"/>
  <c r="AK9"/>
  <c r="AH9"/>
  <c r="AE9"/>
  <c r="AB9"/>
  <c r="AK8"/>
  <c r="AH8"/>
  <c r="AE8"/>
  <c r="AB8"/>
  <c r="AK7"/>
  <c r="AH7"/>
  <c r="AE7"/>
  <c r="AB7"/>
  <c r="AK6"/>
  <c r="AH6"/>
  <c r="AE6"/>
  <c r="AB6"/>
  <c r="AK5"/>
  <c r="AH5"/>
  <c r="AE5"/>
  <c r="AB5"/>
  <c r="Y33"/>
  <c r="L32" i="37" s="1"/>
  <c r="V33" i="36"/>
  <c r="I32" i="37" s="1"/>
  <c r="S33" i="36"/>
  <c r="F32" i="37" s="1"/>
  <c r="P33" i="36"/>
  <c r="C32" i="37" s="1"/>
  <c r="Y32" i="36"/>
  <c r="L31" i="37" s="1"/>
  <c r="V32" i="36"/>
  <c r="I31" i="37" s="1"/>
  <c r="S32" i="36"/>
  <c r="F31" i="37" s="1"/>
  <c r="P32" i="36"/>
  <c r="C31" i="37" s="1"/>
  <c r="Y31" i="36"/>
  <c r="L30" i="37" s="1"/>
  <c r="V31" i="36"/>
  <c r="I30" i="37" s="1"/>
  <c r="S31" i="36"/>
  <c r="P31"/>
  <c r="Y30"/>
  <c r="L29" i="37" s="1"/>
  <c r="V30" i="36"/>
  <c r="I29" i="37" s="1"/>
  <c r="S30" i="36"/>
  <c r="F29" i="37" s="1"/>
  <c r="P30" i="36"/>
  <c r="C29" i="37" s="1"/>
  <c r="Y29" i="36"/>
  <c r="L28" i="37" s="1"/>
  <c r="V29" i="36"/>
  <c r="I28" i="37" s="1"/>
  <c r="S29" i="36"/>
  <c r="F28" i="37" s="1"/>
  <c r="P29" i="36"/>
  <c r="C28" i="37" s="1"/>
  <c r="Y28" i="36"/>
  <c r="L27" i="37" s="1"/>
  <c r="V28" i="36"/>
  <c r="I27" i="37" s="1"/>
  <c r="S28" i="36"/>
  <c r="F27" i="37" s="1"/>
  <c r="P28" i="36"/>
  <c r="C27" i="37" s="1"/>
  <c r="Y27" i="36"/>
  <c r="L26" i="37" s="1"/>
  <c r="V27" i="36"/>
  <c r="I26" i="37" s="1"/>
  <c r="S27" i="36"/>
  <c r="F26" i="37" s="1"/>
  <c r="P27" i="36"/>
  <c r="C26" i="37" s="1"/>
  <c r="Y26" i="36"/>
  <c r="L25" i="37" s="1"/>
  <c r="V26" i="36"/>
  <c r="I25" i="37" s="1"/>
  <c r="S26" i="36"/>
  <c r="F25" i="37" s="1"/>
  <c r="P26" i="36"/>
  <c r="C25" i="37" s="1"/>
  <c r="Y25" i="36"/>
  <c r="L24" i="37" s="1"/>
  <c r="V25" i="36"/>
  <c r="I24" i="37" s="1"/>
  <c r="S25" i="36"/>
  <c r="F24" i="37" s="1"/>
  <c r="P25" i="36"/>
  <c r="C24" i="37" s="1"/>
  <c r="Y24" i="36"/>
  <c r="L23" i="37" s="1"/>
  <c r="V24" i="36"/>
  <c r="I23" i="37" s="1"/>
  <c r="S24" i="36"/>
  <c r="F23" i="37" s="1"/>
  <c r="P24" i="36"/>
  <c r="C23" i="37" s="1"/>
  <c r="Y23" i="36"/>
  <c r="L22" i="37" s="1"/>
  <c r="V23" i="36"/>
  <c r="I22" i="37" s="1"/>
  <c r="S23" i="36"/>
  <c r="F22" i="37" s="1"/>
  <c r="P23" i="36"/>
  <c r="C22" i="37" s="1"/>
  <c r="Y22" i="36"/>
  <c r="L21" i="37" s="1"/>
  <c r="V22" i="36"/>
  <c r="I21" i="37" s="1"/>
  <c r="S22" i="36"/>
  <c r="F21" i="37" s="1"/>
  <c r="P22" i="36"/>
  <c r="C21" i="37" s="1"/>
  <c r="Y21" i="36"/>
  <c r="L20" i="37" s="1"/>
  <c r="V21" i="36"/>
  <c r="I20" i="37" s="1"/>
  <c r="S21" i="36"/>
  <c r="F20" i="37" s="1"/>
  <c r="P21" i="36"/>
  <c r="C20" i="37" s="1"/>
  <c r="Y20" i="36"/>
  <c r="L19" i="37" s="1"/>
  <c r="V20" i="36"/>
  <c r="I19" i="37" s="1"/>
  <c r="S20" i="36"/>
  <c r="F19" i="37" s="1"/>
  <c r="P20" i="36"/>
  <c r="C19" i="37" s="1"/>
  <c r="Y19" i="36"/>
  <c r="L18" i="37" s="1"/>
  <c r="V19" i="36"/>
  <c r="I18" i="37" s="1"/>
  <c r="S19" i="36"/>
  <c r="F18" i="37" s="1"/>
  <c r="P19" i="36"/>
  <c r="C18" i="37" s="1"/>
  <c r="Y18" i="36"/>
  <c r="L17" i="37" s="1"/>
  <c r="V18" i="36"/>
  <c r="I17" i="37" s="1"/>
  <c r="S18" i="36"/>
  <c r="F17" i="37" s="1"/>
  <c r="P18" i="36"/>
  <c r="C17" i="37" s="1"/>
  <c r="Y17" i="36"/>
  <c r="L16" i="37" s="1"/>
  <c r="V17" i="36"/>
  <c r="I16" i="37" s="1"/>
  <c r="S17" i="36"/>
  <c r="F16" i="37" s="1"/>
  <c r="P17" i="36"/>
  <c r="C16" i="37" s="1"/>
  <c r="Y16" i="36"/>
  <c r="L15" i="37" s="1"/>
  <c r="V16" i="36"/>
  <c r="I15" i="37" s="1"/>
  <c r="S16" i="36"/>
  <c r="F15" i="37" s="1"/>
  <c r="P16" i="36"/>
  <c r="C15" i="37" s="1"/>
  <c r="Y15" i="36"/>
  <c r="L14" i="37" s="1"/>
  <c r="V15" i="36"/>
  <c r="I14" i="37" s="1"/>
  <c r="S15" i="36"/>
  <c r="F14" i="37" s="1"/>
  <c r="P15" i="36"/>
  <c r="C14" i="37" s="1"/>
  <c r="Y14" i="36"/>
  <c r="L13" i="37" s="1"/>
  <c r="V14" i="36"/>
  <c r="I13" i="37" s="1"/>
  <c r="S14" i="36"/>
  <c r="F13" i="37" s="1"/>
  <c r="P14" i="36"/>
  <c r="C13" i="37" s="1"/>
  <c r="Y13" i="36"/>
  <c r="L12" i="37" s="1"/>
  <c r="V13" i="36"/>
  <c r="I12" i="37" s="1"/>
  <c r="S13" i="36"/>
  <c r="F12" i="37" s="1"/>
  <c r="P13" i="36"/>
  <c r="C12" i="37" s="1"/>
  <c r="Y12" i="36"/>
  <c r="L11" i="37" s="1"/>
  <c r="V12" i="36"/>
  <c r="I11" i="37" s="1"/>
  <c r="S12" i="36"/>
  <c r="F11" i="37" s="1"/>
  <c r="P12" i="36"/>
  <c r="C11" i="37" s="1"/>
  <c r="Y11" i="36"/>
  <c r="L10" i="37" s="1"/>
  <c r="V11" i="36"/>
  <c r="I10" i="37" s="1"/>
  <c r="S11" i="36"/>
  <c r="F10" i="37" s="1"/>
  <c r="P11" i="36"/>
  <c r="C10" i="37" s="1"/>
  <c r="Y10" i="36"/>
  <c r="V10"/>
  <c r="S10"/>
  <c r="P10"/>
  <c r="Y9"/>
  <c r="V9"/>
  <c r="S9"/>
  <c r="P9"/>
  <c r="Y8"/>
  <c r="V8"/>
  <c r="S8"/>
  <c r="P8"/>
  <c r="Y7"/>
  <c r="V7"/>
  <c r="S7"/>
  <c r="P7"/>
  <c r="Y6"/>
  <c r="V6"/>
  <c r="S6"/>
  <c r="P6"/>
  <c r="Y5"/>
  <c r="V5"/>
  <c r="S5"/>
  <c r="P5"/>
  <c r="P37" l="1"/>
  <c r="AB37"/>
  <c r="C30" i="37"/>
  <c r="S37" i="36"/>
  <c r="AE37"/>
  <c r="D30" i="37"/>
  <c r="F30"/>
  <c r="M33" i="36"/>
  <c r="K32" i="37" s="1"/>
  <c r="M32" i="36"/>
  <c r="K31" i="37" s="1"/>
  <c r="M31" i="36"/>
  <c r="K30" i="37" s="1"/>
  <c r="M30" i="36"/>
  <c r="K29" i="37" s="1"/>
  <c r="M29" i="36"/>
  <c r="K28" i="37" s="1"/>
  <c r="M28" i="36"/>
  <c r="K27" i="37" s="1"/>
  <c r="M27" i="36"/>
  <c r="K26" i="37" s="1"/>
  <c r="M26" i="36"/>
  <c r="K25" i="37" s="1"/>
  <c r="M25" i="36"/>
  <c r="K24" i="37" s="1"/>
  <c r="M24" i="36"/>
  <c r="K23" i="37" s="1"/>
  <c r="M23" i="36"/>
  <c r="K22" i="37" s="1"/>
  <c r="M22" i="36"/>
  <c r="K21" i="37" s="1"/>
  <c r="M21" i="36"/>
  <c r="K20" i="37" s="1"/>
  <c r="M20" i="36"/>
  <c r="K19" i="37" s="1"/>
  <c r="M19" i="36"/>
  <c r="K18" i="37" s="1"/>
  <c r="M18" i="36"/>
  <c r="K17" i="37" s="1"/>
  <c r="M17" i="36"/>
  <c r="K16" i="37" s="1"/>
  <c r="M16" i="36"/>
  <c r="K15" i="37" s="1"/>
  <c r="M15" i="36"/>
  <c r="K14" i="37" s="1"/>
  <c r="M14" i="36"/>
  <c r="K13" i="37" s="1"/>
  <c r="M13" i="36"/>
  <c r="K12" i="37" s="1"/>
  <c r="M12" i="36"/>
  <c r="K11" i="37" s="1"/>
  <c r="M11" i="36"/>
  <c r="K10" i="37" s="1"/>
  <c r="M10" i="36"/>
  <c r="K9" i="37" s="1"/>
  <c r="M9" i="36"/>
  <c r="K8" i="37" s="1"/>
  <c r="M8" i="36"/>
  <c r="K7" i="37" s="1"/>
  <c r="M7" i="36"/>
  <c r="K6" i="37" s="1"/>
  <c r="M6" i="36"/>
  <c r="K5" i="37" s="1"/>
  <c r="M5" i="36"/>
  <c r="K4" i="37" s="1"/>
  <c r="J33" i="36"/>
  <c r="H32" i="37" s="1"/>
  <c r="J32" i="36"/>
  <c r="H31" i="37" s="1"/>
  <c r="J31" i="36"/>
  <c r="H30" i="37" s="1"/>
  <c r="J30" i="36"/>
  <c r="J29"/>
  <c r="J28"/>
  <c r="J27"/>
  <c r="J26"/>
  <c r="J25"/>
  <c r="J24"/>
  <c r="J23"/>
  <c r="J22"/>
  <c r="J21"/>
  <c r="J20"/>
  <c r="J19"/>
  <c r="J18"/>
  <c r="J17"/>
  <c r="J16"/>
  <c r="J15"/>
  <c r="J14"/>
  <c r="J13"/>
  <c r="H12" i="37" s="1"/>
  <c r="J12" i="36"/>
  <c r="H11" i="37" s="1"/>
  <c r="J11" i="36"/>
  <c r="H10" i="37" s="1"/>
  <c r="J10" i="36"/>
  <c r="H9" i="37" s="1"/>
  <c r="J9" i="36"/>
  <c r="H8" i="37" s="1"/>
  <c r="J8" i="36"/>
  <c r="H7" i="37" s="1"/>
  <c r="J7" i="36"/>
  <c r="H6" i="37" s="1"/>
  <c r="J6" i="36"/>
  <c r="H5" i="37" s="1"/>
  <c r="J5" i="36"/>
  <c r="H4" i="37" s="1"/>
  <c r="G33" i="36"/>
  <c r="G32"/>
  <c r="G31"/>
  <c r="G30"/>
  <c r="E29" i="37" s="1"/>
  <c r="G29" i="36"/>
  <c r="E28" i="37" s="1"/>
  <c r="G28" i="36"/>
  <c r="E27" i="37" s="1"/>
  <c r="G27" i="36"/>
  <c r="E26" i="37" s="1"/>
  <c r="G26" i="36"/>
  <c r="E25" i="37" s="1"/>
  <c r="G25" i="36"/>
  <c r="E24" i="37" s="1"/>
  <c r="G24" i="36"/>
  <c r="E23" i="37" s="1"/>
  <c r="G23" i="36"/>
  <c r="E22" i="37" s="1"/>
  <c r="G22" i="36"/>
  <c r="E21" i="37" s="1"/>
  <c r="G21" i="36"/>
  <c r="E20" i="37" s="1"/>
  <c r="G20" i="36"/>
  <c r="E19" i="37" s="1"/>
  <c r="G19" i="36"/>
  <c r="E18" i="37" s="1"/>
  <c r="G18" i="36"/>
  <c r="E17" i="37" s="1"/>
  <c r="G17" i="36"/>
  <c r="E16" i="37" s="1"/>
  <c r="G16" i="36"/>
  <c r="E15" i="37" s="1"/>
  <c r="G15" i="36"/>
  <c r="E14" i="37" s="1"/>
  <c r="G14" i="36"/>
  <c r="E13" i="37" s="1"/>
  <c r="G13" i="36"/>
  <c r="E12" i="37" s="1"/>
  <c r="G12" i="36"/>
  <c r="E11" i="37" s="1"/>
  <c r="G11" i="36"/>
  <c r="E10" i="37" s="1"/>
  <c r="G10" i="36"/>
  <c r="E9" i="37" s="1"/>
  <c r="G9" i="36"/>
  <c r="E8" i="37" s="1"/>
  <c r="G8" i="36"/>
  <c r="E7" i="37" s="1"/>
  <c r="G7" i="36"/>
  <c r="E6" i="37" s="1"/>
  <c r="G6" i="36"/>
  <c r="E5" i="37" s="1"/>
  <c r="G5" i="36"/>
  <c r="D32"/>
  <c r="D3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7" s="1"/>
  <c r="D19" i="35"/>
  <c r="D18"/>
  <c r="D17"/>
  <c r="D16"/>
  <c r="D15"/>
  <c r="D14"/>
  <c r="C52" i="36" l="1"/>
  <c r="B52"/>
  <c r="E4" i="37"/>
  <c r="G37" i="36"/>
  <c r="B51"/>
  <c r="C51"/>
  <c r="E32" i="37"/>
  <c r="B32"/>
  <c r="B31"/>
  <c r="E31"/>
  <c r="B8"/>
  <c r="B43" i="36"/>
  <c r="C43"/>
  <c r="B12" i="37"/>
  <c r="B47" i="36"/>
  <c r="C47"/>
  <c r="B14" i="37"/>
  <c r="B49" i="36"/>
  <c r="B16" i="37"/>
  <c r="B18"/>
  <c r="B53" i="36"/>
  <c r="B20" i="37"/>
  <c r="B55" i="36"/>
  <c r="B22" i="37"/>
  <c r="B57" i="36"/>
  <c r="B24" i="37"/>
  <c r="B59" i="36"/>
  <c r="B26" i="37"/>
  <c r="B61" i="36"/>
  <c r="B28" i="37"/>
  <c r="B63" i="36"/>
  <c r="B65"/>
  <c r="C65"/>
  <c r="B4" i="37"/>
  <c r="B39" i="36"/>
  <c r="C39"/>
  <c r="B6" i="37"/>
  <c r="B41" i="36"/>
  <c r="C41"/>
  <c r="B10" i="37"/>
  <c r="B45" i="36"/>
  <c r="C45"/>
  <c r="B5" i="37"/>
  <c r="C40" i="36"/>
  <c r="B40"/>
  <c r="B7" i="37"/>
  <c r="C42" i="36"/>
  <c r="B42"/>
  <c r="B9" i="37"/>
  <c r="C44" i="36"/>
  <c r="B44"/>
  <c r="B11" i="37"/>
  <c r="C46" i="36"/>
  <c r="B46"/>
  <c r="B13" i="37"/>
  <c r="B48" i="36"/>
  <c r="B15" i="37"/>
  <c r="B50" i="36"/>
  <c r="B17" i="37"/>
  <c r="B19"/>
  <c r="B54" i="36"/>
  <c r="B21" i="37"/>
  <c r="B56" i="36"/>
  <c r="B23" i="37"/>
  <c r="B58" i="36"/>
  <c r="B25" i="37"/>
  <c r="B60" i="36"/>
  <c r="B27" i="37"/>
  <c r="B62" i="36"/>
  <c r="B29" i="37"/>
  <c r="B64" i="36"/>
  <c r="C66"/>
  <c r="B66"/>
  <c r="B67"/>
  <c r="C67"/>
  <c r="H29" i="37"/>
  <c r="C64" i="36"/>
  <c r="H28" i="37"/>
  <c r="C63" i="36"/>
  <c r="H27" i="37"/>
  <c r="C62" i="36"/>
  <c r="H26" i="37"/>
  <c r="C61" i="36"/>
  <c r="H25" i="37"/>
  <c r="C60" i="36"/>
  <c r="H24" i="37"/>
  <c r="C59" i="36"/>
  <c r="H23" i="37"/>
  <c r="C58" i="36"/>
  <c r="H22" i="37"/>
  <c r="C57" i="36"/>
  <c r="H21" i="37"/>
  <c r="C56" i="36"/>
  <c r="H20" i="37"/>
  <c r="C55" i="36"/>
  <c r="H19" i="37"/>
  <c r="C54" i="36"/>
  <c r="H18" i="37"/>
  <c r="C53" i="36"/>
  <c r="H17" i="37"/>
  <c r="H16"/>
  <c r="H15"/>
  <c r="C50" i="36"/>
  <c r="H14" i="37"/>
  <c r="C49" i="36"/>
  <c r="H13" i="37"/>
  <c r="C48" i="36"/>
  <c r="B30" i="37"/>
  <c r="E30"/>
  <c r="I19" i="35"/>
  <c r="I18"/>
  <c r="I16"/>
  <c r="I15"/>
  <c r="I14"/>
  <c r="I13"/>
  <c r="I12"/>
  <c r="I11"/>
  <c r="I10"/>
  <c r="I9"/>
  <c r="I8"/>
  <c r="I7"/>
  <c r="I6"/>
  <c r="I5"/>
  <c r="I4"/>
  <c r="N19"/>
  <c r="N18"/>
  <c r="N17"/>
  <c r="N16"/>
  <c r="N15"/>
  <c r="N14"/>
  <c r="N13"/>
  <c r="N12"/>
  <c r="N11"/>
  <c r="N10"/>
  <c r="N9"/>
  <c r="N8"/>
  <c r="N7"/>
  <c r="N6"/>
  <c r="N5"/>
  <c r="N4"/>
  <c r="S5"/>
  <c r="S6"/>
  <c r="S7"/>
  <c r="S8"/>
  <c r="S9"/>
  <c r="S10"/>
  <c r="S11"/>
  <c r="S12"/>
  <c r="S13"/>
  <c r="S14"/>
  <c r="S15"/>
  <c r="S16"/>
  <c r="S17"/>
  <c r="S18"/>
  <c r="S19"/>
  <c r="S4"/>
</calcChain>
</file>

<file path=xl/sharedStrings.xml><?xml version="1.0" encoding="utf-8"?>
<sst xmlns="http://schemas.openxmlformats.org/spreadsheetml/2006/main" count="681" uniqueCount="116">
  <si>
    <t>Primary</t>
  </si>
  <si>
    <t>Upper Primary</t>
  </si>
  <si>
    <t>1950-51</t>
  </si>
  <si>
    <t>1955-56</t>
  </si>
  <si>
    <t>1960-61</t>
  </si>
  <si>
    <t>1965-66</t>
  </si>
  <si>
    <t>1970-71</t>
  </si>
  <si>
    <t>1975-76</t>
  </si>
  <si>
    <t>1980-81</t>
  </si>
  <si>
    <t>1985-86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</si>
  <si>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</si>
  <si>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</si>
  <si>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</si>
  <si>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</si>
  <si>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</si>
  <si>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</si>
  <si>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</si>
  <si>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</si>
  <si>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</si>
  <si>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</si>
  <si>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</si>
  <si>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</si>
  <si>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</si>
  <si>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</si>
  <si>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</si>
  <si>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</si>
  <si>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</si>
  <si>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</si>
  <si>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</si>
  <si>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Year</t>
  </si>
  <si>
    <t>Private Aided</t>
  </si>
  <si>
    <t>1973-74</t>
  </si>
  <si>
    <t>1978-79</t>
  </si>
  <si>
    <t>1986-87</t>
  </si>
  <si>
    <t>Boys</t>
  </si>
  <si>
    <t>Girls</t>
  </si>
  <si>
    <t>Total</t>
  </si>
  <si>
    <t>N.A</t>
  </si>
  <si>
    <t>N.A.</t>
  </si>
  <si>
    <t>Male</t>
  </si>
  <si>
    <t>Female</t>
  </si>
  <si>
    <t>Secondary</t>
  </si>
  <si>
    <t>SC</t>
  </si>
  <si>
    <t>ST</t>
  </si>
  <si>
    <t>2009-10</t>
  </si>
  <si>
    <t>2010-11</t>
  </si>
  <si>
    <t>High/ Secondary Schools</t>
  </si>
  <si>
    <t>Statement 1: NUMBER OF SCHOOL EDUCATION INSTITUTIONS</t>
  </si>
  <si>
    <t>Primary Schools</t>
  </si>
  <si>
    <t>Upper Primary Schools</t>
  </si>
  <si>
    <t xml:space="preserve">Intermediate/ Senior Secondary Schools </t>
  </si>
  <si>
    <t xml:space="preserve">Intermediate/Senior Secondary Schools </t>
  </si>
  <si>
    <t>High/Secondary Schools</t>
  </si>
  <si>
    <t>Government</t>
  </si>
  <si>
    <t>Private Unaided</t>
  </si>
  <si>
    <t>Local Body</t>
  </si>
  <si>
    <t>Govt + Local Body</t>
  </si>
  <si>
    <t>All Categories</t>
  </si>
  <si>
    <t>Statement 3: ENROLMENT IN SCHOOL EDUCATION</t>
  </si>
  <si>
    <t>(Figures in million)</t>
  </si>
  <si>
    <t>Class I - V</t>
  </si>
  <si>
    <t>Class VI - VIII</t>
  </si>
  <si>
    <t>Class IX-X</t>
  </si>
  <si>
    <t>Class XI- XII</t>
  </si>
  <si>
    <t>Scheduled Tribe Category</t>
  </si>
  <si>
    <t>Scheduled Caste Category</t>
  </si>
  <si>
    <t>(Figures in thousands)</t>
  </si>
  <si>
    <t>Statement 4: PERCENTAGE OF GIRLS ENROLMENT</t>
  </si>
  <si>
    <t>All</t>
  </si>
  <si>
    <t>Classes I-V
(6-10 Years)</t>
  </si>
  <si>
    <t>Classes VI-VIII
(11-13 Years)</t>
  </si>
  <si>
    <t>Classes I-VIII
(6-13 Years)</t>
  </si>
  <si>
    <t>Classes IX-X
(14-15 Years)</t>
  </si>
  <si>
    <t>Classes I-X
(6-15 Years)</t>
  </si>
  <si>
    <t>Classes XI-XII
(16-17 Years)</t>
  </si>
  <si>
    <t>Classes IX-XII
(14-17 Years)</t>
  </si>
  <si>
    <t>Classes I-XII
(6-17 Years)</t>
  </si>
  <si>
    <t>Statement 5: GROSS ENROLMENT RATIO (GER)</t>
  </si>
  <si>
    <t>Scheduled Caste</t>
  </si>
  <si>
    <t>Scheduled Tribe</t>
  </si>
  <si>
    <t>Classes I-V</t>
  </si>
  <si>
    <t>Classes I-VIII</t>
  </si>
  <si>
    <t>Classes I-X</t>
  </si>
  <si>
    <t>Statement 3a: ENROLMENT IN SCHOOL EDUCATION</t>
  </si>
  <si>
    <t>Statement 3b: ENROLMENT IN SCHOOL EDUCATION</t>
  </si>
  <si>
    <t>Statement 5a: GROSS ENROLMENT RATIO (GER)</t>
  </si>
  <si>
    <t>Statement 5b: GROSS ENROLMENT RATIO (GER)</t>
  </si>
  <si>
    <t>Statement 6: GROSS ENROLMENT RATIO (GER) for HIGHER CLASSES</t>
  </si>
  <si>
    <t>a. All Categories</t>
  </si>
  <si>
    <t>b. Scheduled Caste Category</t>
  </si>
  <si>
    <t>c. Scheduled Tribe Category</t>
  </si>
  <si>
    <t>Statement 7: GENDER PARITY INDEX (GPI)</t>
  </si>
  <si>
    <t>Statement 8: GENDER PARITY INDEX (GPI) for HIGHER CLASSES</t>
  </si>
  <si>
    <t>Statement 9: DROP OUT RATES</t>
  </si>
  <si>
    <t>Statement 9a: DROP OUT RATES</t>
  </si>
  <si>
    <t>Statement 9b: DROP OUT RATES</t>
  </si>
  <si>
    <t>Statement 10: NUMBER OF TEACHERS BY TYPE OF SCHOOL</t>
  </si>
  <si>
    <t>Senior Secondary</t>
  </si>
  <si>
    <t>Pupil Teacher Ratio</t>
  </si>
  <si>
    <t>Number of Female Teachers per 100 Male Teachers</t>
  </si>
  <si>
    <t>Statement 11: PUPIL TEACHER RATIO &amp;
NUMBER OF FEMALE TEACHERS PER 100 MALE TEACHERS</t>
  </si>
  <si>
    <t>Total Schools</t>
  </si>
  <si>
    <t>Statement 2: PERCENTAGE DISTRIBUTION OF SCHOOLS BY MANAGEMENT</t>
  </si>
  <si>
    <t>Statement 2a: PERCENTAGE DISTRIBUTION OF SCHOOLS BY MANAGEMENT</t>
  </si>
  <si>
    <t>Primary Enrolment</t>
  </si>
  <si>
    <t>Total Enrolment</t>
  </si>
  <si>
    <t>Classes VI-VIII</t>
  </si>
  <si>
    <t>Drop Out</t>
  </si>
  <si>
    <t>Note: Upto 1990-91, figures for Class XI-XII include Class IX-X.</t>
  </si>
  <si>
    <t>Note: Upto 1990-91, figures for Senior Secondary include Secondary</t>
  </si>
  <si>
    <t>Note: Upto 2002-03, figures for Senior Secondary include Secondary</t>
  </si>
  <si>
    <t>Note: Upto 1990-91, figures for Class XI-XII include Class IX-X</t>
  </si>
  <si>
    <t>Note: from 1980-81 to 1990-91, figures for Class XI-XII include Class IX-X</t>
  </si>
  <si>
    <t>GPI-I-V</t>
  </si>
  <si>
    <t>GPI-VI-VIII</t>
  </si>
  <si>
    <t>2011-12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</si>
</sst>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12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2"/>
      <color indexed="8"/>
      <name val="Cambria"/>
      <family val="1"/>
      <scheme val="major"/>
    </font>
    <font>
      <i/>
      <sz val="12"/>
      <color indexed="8"/>
      <name val="Cambria"/>
      <family val="1"/>
      <scheme val="major"/>
    </font>
    <font>
      <i/>
      <sz val="11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0"/>
    </xf>
    <xf numFmtId="0" fontId="7" fillId="0" borderId="6" xfId="0" applyFont="1" applyBorder="1" applyAlignment="1">
      <alignment horizontal="left" vertical="center" indent="15"/>
    </xf>
    <xf numFmtId="0" fontId="11" fillId="2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" fontId="11" fillId="3" borderId="0" xfId="1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1" xfId="1" quotePrefix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vertical="center"/>
    </xf>
    <xf numFmtId="164" fontId="4" fillId="3" borderId="1" xfId="1" quotePrefix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right" vertical="center"/>
    </xf>
    <xf numFmtId="1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2"/>
    </xf>
    <xf numFmtId="0" fontId="7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4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 indent="14"/>
    </xf>
    <xf numFmtId="1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6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1" fontId="15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right" vertical="center"/>
    </xf>
    <xf numFmtId="2" fontId="4" fillId="3" borderId="5" xfId="1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vertical="center"/>
    </xf>
    <xf numFmtId="2" fontId="4" fillId="3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/>
    </xf>
    <xf numFmtId="1" fontId="4" fillId="0" borderId="0" xfId="1" applyNumberFormat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0"/>
    </xf>
    <xf numFmtId="0" fontId="7" fillId="0" borderId="0" xfId="0" applyFont="1" applyBorder="1" applyAlignment="1">
      <alignment horizontal="left" vertical="center" indent="14"/>
    </xf>
    <xf numFmtId="0" fontId="7" fillId="0" borderId="0" xfId="0" applyFont="1" applyBorder="1" applyAlignment="1">
      <alignment horizontal="left" vertical="center" indent="15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</cellXfs>
  <cellStyles count="10">
    <cellStyle name="Comma 2" xfId="2"/>
    <cellStyle name="Normal" xfId="0" builtinId="0"/>
    <cellStyle name="Normal 2" xfId="1"/>
    <cellStyle name="Normal 2 2" xfId="3"/>
    <cellStyle name="Normal 2 2 2" xfId="4"/>
    <cellStyle name="Normal 2_SSE 2008-09" xfId="5"/>
    <cellStyle name="Normal 3" xfId="6"/>
    <cellStyle name="Normal 4" xfId="7"/>
    <cellStyle name="Normal 5" xfId="8"/>
    <cellStyle name="Percent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1050"/>
            </a:pPr>
            <a:r>
              <a:rPr lang="en-US" sz="1050" b="1" i="0" baseline="0"/>
              <a:t>Figure 2: Growth in number of different types of schools</a:t>
            </a:r>
            <a:endParaRPr lang="en-US" sz="1050"/>
          </a:p>
        </c:rich>
      </c:tx>
      <c:layout>
        <c:manualLayout>
          <c:xMode val="edge"/>
          <c:yMode val="edge"/>
          <c:x val="0.27550921875506301"/>
          <c:y val="0.91834774255523532"/>
        </c:manualLayout>
      </c:layout>
    </c:title>
    <c:plotArea>
      <c:layout>
        <c:manualLayout>
          <c:layoutTarget val="inner"/>
          <c:xMode val="edge"/>
          <c:yMode val="edge"/>
          <c:x val="0.11664787271961376"/>
          <c:y val="4.5811795139440933E-2"/>
          <c:w val="0.86071838242442533"/>
          <c:h val="0.48765254487281617"/>
        </c:manualLayout>
      </c:layout>
      <c:lineChart>
        <c:grouping val="standard"/>
        <c:ser>
          <c:idx val="0"/>
          <c:order val="0"/>
          <c:tx>
            <c:strRef>
              <c:f>Number!$B$2</c:f>
              <c:strCache>
                <c:ptCount val="1"/>
                <c:pt idx="0">
                  <c:v>Primary Schools</c:v>
                </c:pt>
              </c:strCache>
            </c:strRef>
          </c:tx>
          <c:marker>
            <c:symbol val="none"/>
          </c:marker>
          <c:cat>
            <c:strRef>
              <c:f>Number!$A$12:$A$32</c:f>
              <c:strCache>
                <c:ptCount val="21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</c:strCache>
            </c:strRef>
          </c:cat>
          <c:val>
            <c:numRef>
              <c:f>Number!$B$12:$B$32</c:f>
              <c:numCache>
                <c:formatCode>General</c:formatCode>
                <c:ptCount val="21"/>
                <c:pt idx="0">
                  <c:v>565786</c:v>
                </c:pt>
                <c:pt idx="1">
                  <c:v>572541</c:v>
                </c:pt>
                <c:pt idx="2">
                  <c:v>572923</c:v>
                </c:pt>
                <c:pt idx="3">
                  <c:v>581305</c:v>
                </c:pt>
                <c:pt idx="4">
                  <c:v>590421</c:v>
                </c:pt>
                <c:pt idx="5">
                  <c:v>598354</c:v>
                </c:pt>
                <c:pt idx="6">
                  <c:v>610763</c:v>
                </c:pt>
                <c:pt idx="7">
                  <c:v>626737</c:v>
                </c:pt>
                <c:pt idx="8">
                  <c:v>641695</c:v>
                </c:pt>
                <c:pt idx="9">
                  <c:v>638738</c:v>
                </c:pt>
                <c:pt idx="10">
                  <c:v>664041</c:v>
                </c:pt>
                <c:pt idx="11">
                  <c:v>651382</c:v>
                </c:pt>
                <c:pt idx="12">
                  <c:v>712239</c:v>
                </c:pt>
                <c:pt idx="13">
                  <c:v>767520</c:v>
                </c:pt>
                <c:pt idx="14">
                  <c:v>772568</c:v>
                </c:pt>
                <c:pt idx="15">
                  <c:v>784852</c:v>
                </c:pt>
                <c:pt idx="16">
                  <c:v>787827</c:v>
                </c:pt>
                <c:pt idx="17">
                  <c:v>778825</c:v>
                </c:pt>
                <c:pt idx="18">
                  <c:v>819945</c:v>
                </c:pt>
                <c:pt idx="19">
                  <c:v>748547</c:v>
                </c:pt>
                <c:pt idx="20">
                  <c:v>763370</c:v>
                </c:pt>
              </c:numCache>
            </c:numRef>
          </c:val>
        </c:ser>
        <c:ser>
          <c:idx val="1"/>
          <c:order val="1"/>
          <c:tx>
            <c:strRef>
              <c:f>Number!$C$2</c:f>
              <c:strCache>
                <c:ptCount val="1"/>
                <c:pt idx="0">
                  <c:v>Upper Primary Schools</c:v>
                </c:pt>
              </c:strCache>
            </c:strRef>
          </c:tx>
          <c:marker>
            <c:symbol val="none"/>
          </c:marker>
          <c:cat>
            <c:strRef>
              <c:f>Number!$A$12:$A$32</c:f>
              <c:strCache>
                <c:ptCount val="21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</c:strCache>
            </c:strRef>
          </c:cat>
          <c:val>
            <c:numRef>
              <c:f>Number!$C$12:$C$32</c:f>
              <c:numCache>
                <c:formatCode>General</c:formatCode>
                <c:ptCount val="21"/>
                <c:pt idx="0">
                  <c:v>152077</c:v>
                </c:pt>
                <c:pt idx="1">
                  <c:v>153921</c:v>
                </c:pt>
                <c:pt idx="2">
                  <c:v>155707</c:v>
                </c:pt>
                <c:pt idx="3">
                  <c:v>163605</c:v>
                </c:pt>
                <c:pt idx="4">
                  <c:v>171216</c:v>
                </c:pt>
                <c:pt idx="5">
                  <c:v>176772</c:v>
                </c:pt>
                <c:pt idx="6">
                  <c:v>185506</c:v>
                </c:pt>
                <c:pt idx="7">
                  <c:v>190166</c:v>
                </c:pt>
                <c:pt idx="8">
                  <c:v>198004</c:v>
                </c:pt>
                <c:pt idx="9">
                  <c:v>206269</c:v>
                </c:pt>
                <c:pt idx="10">
                  <c:v>219626</c:v>
                </c:pt>
                <c:pt idx="11">
                  <c:v>245274</c:v>
                </c:pt>
                <c:pt idx="12">
                  <c:v>262286</c:v>
                </c:pt>
                <c:pt idx="13">
                  <c:v>274731</c:v>
                </c:pt>
                <c:pt idx="14">
                  <c:v>288493</c:v>
                </c:pt>
                <c:pt idx="15">
                  <c:v>305584</c:v>
                </c:pt>
                <c:pt idx="16">
                  <c:v>325174</c:v>
                </c:pt>
                <c:pt idx="17">
                  <c:v>365643</c:v>
                </c:pt>
                <c:pt idx="18">
                  <c:v>394126</c:v>
                </c:pt>
                <c:pt idx="19">
                  <c:v>447600</c:v>
                </c:pt>
                <c:pt idx="20">
                  <c:v>478756</c:v>
                </c:pt>
              </c:numCache>
            </c:numRef>
          </c:val>
        </c:ser>
        <c:ser>
          <c:idx val="2"/>
          <c:order val="2"/>
          <c:tx>
            <c:strRef>
              <c:f>Number!$D$2</c:f>
              <c:strCache>
                <c:ptCount val="1"/>
                <c:pt idx="0">
                  <c:v>High/ Secondary Schools</c:v>
                </c:pt>
              </c:strCache>
            </c:strRef>
          </c:tx>
          <c:marker>
            <c:symbol val="none"/>
          </c:marker>
          <c:cat>
            <c:strRef>
              <c:f>Number!$A$12:$A$32</c:f>
              <c:strCache>
                <c:ptCount val="21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</c:strCache>
            </c:strRef>
          </c:cat>
          <c:val>
            <c:numRef>
              <c:f>Number!$D$12:$D$32</c:f>
              <c:numCache>
                <c:formatCode>General</c:formatCode>
                <c:ptCount val="21"/>
                <c:pt idx="0">
                  <c:v>61576</c:v>
                </c:pt>
                <c:pt idx="1">
                  <c:v>62984</c:v>
                </c:pt>
                <c:pt idx="2">
                  <c:v>65255</c:v>
                </c:pt>
                <c:pt idx="3">
                  <c:v>68065</c:v>
                </c:pt>
                <c:pt idx="4">
                  <c:v>71065</c:v>
                </c:pt>
                <c:pt idx="5">
                  <c:v>73127</c:v>
                </c:pt>
                <c:pt idx="6">
                  <c:v>76230</c:v>
                </c:pt>
                <c:pt idx="7">
                  <c:v>79648</c:v>
                </c:pt>
                <c:pt idx="8">
                  <c:v>82273</c:v>
                </c:pt>
                <c:pt idx="9">
                  <c:v>87675</c:v>
                </c:pt>
                <c:pt idx="10">
                  <c:v>91435</c:v>
                </c:pt>
                <c:pt idx="11">
                  <c:v>90760</c:v>
                </c:pt>
                <c:pt idx="12">
                  <c:v>99140</c:v>
                </c:pt>
                <c:pt idx="13">
                  <c:v>101777</c:v>
                </c:pt>
                <c:pt idx="14">
                  <c:v>106024</c:v>
                </c:pt>
                <c:pt idx="15">
                  <c:v>112165</c:v>
                </c:pt>
                <c:pt idx="16">
                  <c:v>113824</c:v>
                </c:pt>
                <c:pt idx="17">
                  <c:v>122081</c:v>
                </c:pt>
                <c:pt idx="18">
                  <c:v>122208</c:v>
                </c:pt>
                <c:pt idx="19">
                  <c:v>131215</c:v>
                </c:pt>
                <c:pt idx="20">
                  <c:v>128321</c:v>
                </c:pt>
              </c:numCache>
            </c:numRef>
          </c:val>
        </c:ser>
        <c:ser>
          <c:idx val="3"/>
          <c:order val="3"/>
          <c:tx>
            <c:strRef>
              <c:f>Number!$E$2</c:f>
              <c:strCache>
                <c:ptCount val="1"/>
                <c:pt idx="0">
                  <c:v>Intermediate/ Senior Secondary Schools </c:v>
                </c:pt>
              </c:strCache>
            </c:strRef>
          </c:tx>
          <c:marker>
            <c:symbol val="none"/>
          </c:marker>
          <c:cat>
            <c:strRef>
              <c:f>Number!$A$12:$A$32</c:f>
              <c:strCache>
                <c:ptCount val="21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</c:strCache>
            </c:strRef>
          </c:cat>
          <c:val>
            <c:numRef>
              <c:f>Number!$E$12:$E$32</c:f>
              <c:numCache>
                <c:formatCode>General</c:formatCode>
                <c:ptCount val="21"/>
                <c:pt idx="0">
                  <c:v>20171</c:v>
                </c:pt>
                <c:pt idx="1">
                  <c:v>21102</c:v>
                </c:pt>
                <c:pt idx="2">
                  <c:v>23156</c:v>
                </c:pt>
                <c:pt idx="3">
                  <c:v>24187</c:v>
                </c:pt>
                <c:pt idx="4">
                  <c:v>27069</c:v>
                </c:pt>
                <c:pt idx="5">
                  <c:v>29056</c:v>
                </c:pt>
                <c:pt idx="6">
                  <c:v>30870</c:v>
                </c:pt>
                <c:pt idx="7">
                  <c:v>32790</c:v>
                </c:pt>
                <c:pt idx="8">
                  <c:v>34547</c:v>
                </c:pt>
                <c:pt idx="9">
                  <c:v>38372</c:v>
                </c:pt>
                <c:pt idx="10">
                  <c:v>42057</c:v>
                </c:pt>
                <c:pt idx="11">
                  <c:v>46447</c:v>
                </c:pt>
                <c:pt idx="12">
                  <c:v>46822</c:v>
                </c:pt>
                <c:pt idx="13">
                  <c:v>50272</c:v>
                </c:pt>
                <c:pt idx="14">
                  <c:v>53643</c:v>
                </c:pt>
                <c:pt idx="15">
                  <c:v>57403</c:v>
                </c:pt>
                <c:pt idx="16">
                  <c:v>59166</c:v>
                </c:pt>
                <c:pt idx="17">
                  <c:v>64229</c:v>
                </c:pt>
                <c:pt idx="18">
                  <c:v>71680</c:v>
                </c:pt>
                <c:pt idx="19">
                  <c:v>72046</c:v>
                </c:pt>
                <c:pt idx="20">
                  <c:v>85389</c:v>
                </c:pt>
              </c:numCache>
            </c:numRef>
          </c:val>
        </c:ser>
        <c:marker val="1"/>
        <c:axId val="58193792"/>
        <c:axId val="58195328"/>
      </c:lineChart>
      <c:catAx>
        <c:axId val="581937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8195328"/>
        <c:crosses val="autoZero"/>
        <c:auto val="1"/>
        <c:lblAlgn val="ctr"/>
        <c:lblOffset val="100"/>
      </c:catAx>
      <c:valAx>
        <c:axId val="5819532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8193792"/>
        <c:crosses val="autoZero"/>
        <c:crossBetween val="between"/>
        <c:dispUnits>
          <c:builtInUnit val="thousands"/>
          <c:dispUnitsLbl>
            <c:layout/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2015164771070292E-2"/>
          <c:y val="0.74641040186979513"/>
          <c:w val="0.91814831969533262"/>
          <c:h val="0.10669540947151267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1100"/>
            </a:pPr>
            <a:r>
              <a:rPr lang="en-US" sz="1100"/>
              <a:t>Figure1: Growth in number of schools</a:t>
            </a:r>
          </a:p>
        </c:rich>
      </c:tx>
      <c:layout>
        <c:manualLayout>
          <c:xMode val="edge"/>
          <c:yMode val="edge"/>
          <c:x val="0.11810752688172042"/>
          <c:y val="0.8660967947188419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26133705867411444"/>
          <c:y val="6.8818000314063293E-2"/>
          <c:w val="0.68705003810008336"/>
          <c:h val="0.5119227404266774"/>
        </c:manualLayout>
      </c:layout>
      <c:bar3DChart>
        <c:barDir val="col"/>
        <c:grouping val="clustered"/>
        <c:ser>
          <c:idx val="0"/>
          <c:order val="0"/>
          <c:tx>
            <c:strRef>
              <c:f>Number!$J$2</c:f>
              <c:strCache>
                <c:ptCount val="1"/>
                <c:pt idx="0">
                  <c:v>Total Schools</c:v>
                </c:pt>
              </c:strCache>
            </c:strRef>
          </c:tx>
          <c:cat>
            <c:strRef>
              <c:f>Number!$I$3:$I$11</c:f>
              <c:strCache>
                <c:ptCount val="9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2011-12</c:v>
                </c:pt>
              </c:strCache>
            </c:strRef>
          </c:cat>
          <c:val>
            <c:numRef>
              <c:f>Number!$J$3:$J$11</c:f>
              <c:numCache>
                <c:formatCode>General</c:formatCode>
                <c:ptCount val="9"/>
                <c:pt idx="0">
                  <c:v>230683</c:v>
                </c:pt>
                <c:pt idx="1">
                  <c:v>397391</c:v>
                </c:pt>
                <c:pt idx="2">
                  <c:v>536050</c:v>
                </c:pt>
                <c:pt idx="3">
                  <c:v>664631</c:v>
                </c:pt>
                <c:pt idx="4">
                  <c:v>792187</c:v>
                </c:pt>
                <c:pt idx="5">
                  <c:v>971054</c:v>
                </c:pt>
                <c:pt idx="6">
                  <c:v>1330778</c:v>
                </c:pt>
                <c:pt idx="7">
                  <c:v>1407959</c:v>
                </c:pt>
                <c:pt idx="8">
                  <c:v>1455836</c:v>
                </c:pt>
              </c:numCache>
            </c:numRef>
          </c:val>
        </c:ser>
        <c:shape val="cylinder"/>
        <c:axId val="58243712"/>
        <c:axId val="58245504"/>
        <c:axId val="0"/>
      </c:bar3DChart>
      <c:catAx>
        <c:axId val="582437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8245504"/>
        <c:crosses val="autoZero"/>
        <c:auto val="1"/>
        <c:lblAlgn val="ctr"/>
        <c:lblOffset val="100"/>
      </c:catAx>
      <c:valAx>
        <c:axId val="58245504"/>
        <c:scaling>
          <c:orientation val="minMax"/>
          <c:max val="1500000"/>
          <c:min val="0"/>
        </c:scaling>
        <c:axPos val="l"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8243712"/>
        <c:crosses val="autoZero"/>
        <c:crossBetween val="between"/>
        <c:majorUnit val="200000"/>
        <c:dispUnits>
          <c:builtInUnit val="thousands"/>
          <c:dispUnitsLbl>
            <c:layout/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</c:dispUnitsLbl>
        </c:dispUnits>
      </c:valAx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4: Growth in Enrolment</a:t>
            </a:r>
            <a:endParaRPr lang="en-US" sz="900"/>
          </a:p>
        </c:rich>
      </c:tx>
      <c:layout>
        <c:manualLayout>
          <c:xMode val="edge"/>
          <c:yMode val="edge"/>
          <c:x val="0.32626377952756314"/>
          <c:y val="0.91666666666666652"/>
        </c:manualLayout>
      </c:layout>
    </c:title>
    <c:plotArea>
      <c:layout>
        <c:manualLayout>
          <c:layoutTarget val="inner"/>
          <c:xMode val="edge"/>
          <c:yMode val="edge"/>
          <c:x val="0.10968285214348222"/>
          <c:y val="0.13504848352289717"/>
          <c:w val="0.84823709536308589"/>
          <c:h val="0.50115522018081071"/>
        </c:manualLayout>
      </c:layout>
      <c:lineChart>
        <c:grouping val="standard"/>
        <c:ser>
          <c:idx val="0"/>
          <c:order val="0"/>
          <c:tx>
            <c:strRef>
              <c:f>Enrl!$B$38</c:f>
              <c:strCache>
                <c:ptCount val="1"/>
                <c:pt idx="0">
                  <c:v>Primary Enrolment</c:v>
                </c:pt>
              </c:strCache>
            </c:strRef>
          </c:tx>
          <c:marker>
            <c:symbol val="none"/>
          </c:marker>
          <c:cat>
            <c:strRef>
              <c:f>Enrl!$A$39:$A$68</c:f>
              <c:strCache>
                <c:ptCount val="30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Enrl!$B$39:$B$68</c:f>
              <c:numCache>
                <c:formatCode>0.0</c:formatCode>
                <c:ptCount val="30"/>
                <c:pt idx="0">
                  <c:v>19.200000000000003</c:v>
                </c:pt>
                <c:pt idx="1">
                  <c:v>24.6</c:v>
                </c:pt>
                <c:pt idx="2">
                  <c:v>35</c:v>
                </c:pt>
                <c:pt idx="3">
                  <c:v>50.5</c:v>
                </c:pt>
                <c:pt idx="4">
                  <c:v>57</c:v>
                </c:pt>
                <c:pt idx="5">
                  <c:v>65.599999999999994</c:v>
                </c:pt>
                <c:pt idx="6">
                  <c:v>73.8</c:v>
                </c:pt>
                <c:pt idx="7">
                  <c:v>87.4</c:v>
                </c:pt>
                <c:pt idx="8">
                  <c:v>97.4</c:v>
                </c:pt>
                <c:pt idx="9">
                  <c:v>100.9</c:v>
                </c:pt>
                <c:pt idx="10">
                  <c:v>99.6</c:v>
                </c:pt>
                <c:pt idx="11">
                  <c:v>97</c:v>
                </c:pt>
                <c:pt idx="12">
                  <c:v>105.1</c:v>
                </c:pt>
                <c:pt idx="13">
                  <c:v>107.1</c:v>
                </c:pt>
                <c:pt idx="14">
                  <c:v>108.19999999999999</c:v>
                </c:pt>
                <c:pt idx="15">
                  <c:v>110.3</c:v>
                </c:pt>
                <c:pt idx="16">
                  <c:v>111.7</c:v>
                </c:pt>
                <c:pt idx="17">
                  <c:v>113.6</c:v>
                </c:pt>
                <c:pt idx="18">
                  <c:v>113.8</c:v>
                </c:pt>
                <c:pt idx="19">
                  <c:v>113.9</c:v>
                </c:pt>
                <c:pt idx="20">
                  <c:v>122.39999999999999</c:v>
                </c:pt>
                <c:pt idx="21">
                  <c:v>128.30000000000001</c:v>
                </c:pt>
                <c:pt idx="22">
                  <c:v>130.80000000000001</c:v>
                </c:pt>
                <c:pt idx="23">
                  <c:v>132.1</c:v>
                </c:pt>
                <c:pt idx="24">
                  <c:v>133.69999999999999</c:v>
                </c:pt>
                <c:pt idx="25">
                  <c:v>135.5</c:v>
                </c:pt>
                <c:pt idx="26">
                  <c:v>135.32</c:v>
                </c:pt>
                <c:pt idx="27">
                  <c:v>133.6</c:v>
                </c:pt>
                <c:pt idx="28">
                  <c:v>134.75976200000002</c:v>
                </c:pt>
                <c:pt idx="29">
                  <c:v>139.86990399999999</c:v>
                </c:pt>
              </c:numCache>
            </c:numRef>
          </c:val>
        </c:ser>
        <c:ser>
          <c:idx val="1"/>
          <c:order val="1"/>
          <c:tx>
            <c:strRef>
              <c:f>Enrl!$C$38</c:f>
              <c:strCache>
                <c:ptCount val="1"/>
                <c:pt idx="0">
                  <c:v>Total Enrolment</c:v>
                </c:pt>
              </c:strCache>
            </c:strRef>
          </c:tx>
          <c:marker>
            <c:symbol val="none"/>
          </c:marker>
          <c:cat>
            <c:strRef>
              <c:f>Enrl!$A$39:$A$68</c:f>
              <c:strCache>
                <c:ptCount val="30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  <c:pt idx="28">
                  <c:v>2010-11</c:v>
                </c:pt>
                <c:pt idx="29">
                  <c:v>2011-12</c:v>
                </c:pt>
              </c:strCache>
            </c:strRef>
          </c:cat>
          <c:val>
            <c:numRef>
              <c:f>Enrl!$C$39:$C$68</c:f>
              <c:numCache>
                <c:formatCode>0.0</c:formatCode>
                <c:ptCount val="30"/>
                <c:pt idx="0">
                  <c:v>23.800000000000004</c:v>
                </c:pt>
                <c:pt idx="1">
                  <c:v>32</c:v>
                </c:pt>
                <c:pt idx="2">
                  <c:v>45.1</c:v>
                </c:pt>
                <c:pt idx="3">
                  <c:v>66.7</c:v>
                </c:pt>
                <c:pt idx="4">
                  <c:v>77.899999999999991</c:v>
                </c:pt>
                <c:pt idx="5">
                  <c:v>90.5</c:v>
                </c:pt>
                <c:pt idx="6">
                  <c:v>105.5</c:v>
                </c:pt>
                <c:pt idx="7">
                  <c:v>131.19999999999999</c:v>
                </c:pt>
                <c:pt idx="8">
                  <c:v>150.5</c:v>
                </c:pt>
                <c:pt idx="9">
                  <c:v>157.727901</c:v>
                </c:pt>
                <c:pt idx="10">
                  <c:v>156.41014799999996</c:v>
                </c:pt>
                <c:pt idx="11">
                  <c:v>154.447644</c:v>
                </c:pt>
                <c:pt idx="12">
                  <c:v>165.637835</c:v>
                </c:pt>
                <c:pt idx="13">
                  <c:v>169.488572</c:v>
                </c:pt>
                <c:pt idx="14">
                  <c:v>173.33685599999998</c:v>
                </c:pt>
                <c:pt idx="15">
                  <c:v>177.04074300000002</c:v>
                </c:pt>
                <c:pt idx="16">
                  <c:v>179.86744899999999</c:v>
                </c:pt>
                <c:pt idx="17">
                  <c:v>183.11445699999999</c:v>
                </c:pt>
                <c:pt idx="18">
                  <c:v>185.44398899999999</c:v>
                </c:pt>
                <c:pt idx="19">
                  <c:v>189.20721499999999</c:v>
                </c:pt>
                <c:pt idx="20">
                  <c:v>202.51410000000001</c:v>
                </c:pt>
                <c:pt idx="21">
                  <c:v>212.10934900000004</c:v>
                </c:pt>
                <c:pt idx="22">
                  <c:v>219.07538599999998</c:v>
                </c:pt>
                <c:pt idx="23">
                  <c:v>222.68601900000002</c:v>
                </c:pt>
                <c:pt idx="24">
                  <c:v>228.138127</c:v>
                </c:pt>
                <c:pt idx="25">
                  <c:v>237.275476</c:v>
                </c:pt>
                <c:pt idx="26">
                  <c:v>240</c:v>
                </c:pt>
                <c:pt idx="27">
                  <c:v>241.6</c:v>
                </c:pt>
                <c:pt idx="28">
                  <c:v>247.95421800000003</c:v>
                </c:pt>
                <c:pt idx="29">
                  <c:v>257.93636300000003</c:v>
                </c:pt>
              </c:numCache>
            </c:numRef>
          </c:val>
        </c:ser>
        <c:marker val="1"/>
        <c:axId val="58951552"/>
        <c:axId val="58953088"/>
      </c:lineChart>
      <c:catAx>
        <c:axId val="589515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 sz="800" baseline="0"/>
            </a:pPr>
            <a:endParaRPr lang="en-US"/>
          </a:p>
        </c:txPr>
        <c:crossAx val="58953088"/>
        <c:crosses val="autoZero"/>
        <c:auto val="1"/>
        <c:lblAlgn val="ctr"/>
        <c:lblOffset val="100"/>
      </c:catAx>
      <c:valAx>
        <c:axId val="58953088"/>
        <c:scaling>
          <c:orientation val="minMax"/>
        </c:scaling>
        <c:axPos val="l"/>
        <c:numFmt formatCode="0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8951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245822397200517"/>
          <c:y val="3.6967774861475691E-2"/>
          <c:w val="0.78754174052851345"/>
          <c:h val="9.6057972833078265E-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1000"/>
            </a:pPr>
            <a:r>
              <a:rPr lang="en-US" sz="1000" b="1" i="0" baseline="0"/>
              <a:t>Figure 5: Growth in GER</a:t>
            </a:r>
          </a:p>
        </c:rich>
      </c:tx>
      <c:layout>
        <c:manualLayout>
          <c:xMode val="edge"/>
          <c:yMode val="edge"/>
          <c:x val="0.28634719185900542"/>
          <c:y val="0.92129629629629661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6.56733012540099E-2"/>
          <c:w val="0.87087270341207978"/>
          <c:h val="0.60312188699184965"/>
        </c:manualLayout>
      </c:layout>
      <c:lineChart>
        <c:grouping val="standard"/>
        <c:ser>
          <c:idx val="0"/>
          <c:order val="0"/>
          <c:tx>
            <c:strRef>
              <c:f>GER!$B$34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GER!$A$35:$A$44</c:f>
              <c:strCache>
                <c:ptCount val="10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2010-11</c:v>
                </c:pt>
                <c:pt idx="9">
                  <c:v>2011-12</c:v>
                </c:pt>
              </c:strCache>
            </c:strRef>
          </c:cat>
          <c:val>
            <c:numRef>
              <c:f>GER!$B$35:$B$44</c:f>
              <c:numCache>
                <c:formatCode>0.0</c:formatCode>
                <c:ptCount val="10"/>
                <c:pt idx="0">
                  <c:v>42.6</c:v>
                </c:pt>
                <c:pt idx="1">
                  <c:v>62.4</c:v>
                </c:pt>
                <c:pt idx="2">
                  <c:v>78.599999999999994</c:v>
                </c:pt>
                <c:pt idx="3">
                  <c:v>80.5</c:v>
                </c:pt>
                <c:pt idx="4">
                  <c:v>83.8</c:v>
                </c:pt>
                <c:pt idx="5">
                  <c:v>95.7</c:v>
                </c:pt>
                <c:pt idx="6">
                  <c:v>114.3</c:v>
                </c:pt>
                <c:pt idx="7">
                  <c:v>113.8</c:v>
                </c:pt>
                <c:pt idx="8">
                  <c:v>115.53164540466838</c:v>
                </c:pt>
                <c:pt idx="9" formatCode="General">
                  <c:v>106.45201485102142</c:v>
                </c:pt>
              </c:numCache>
            </c:numRef>
          </c:val>
        </c:ser>
        <c:ser>
          <c:idx val="1"/>
          <c:order val="1"/>
          <c:tx>
            <c:strRef>
              <c:f>GER!$C$34</c:f>
              <c:strCache>
                <c:ptCount val="1"/>
                <c:pt idx="0">
                  <c:v>Classes VI-VIII</c:v>
                </c:pt>
              </c:strCache>
            </c:strRef>
          </c:tx>
          <c:marker>
            <c:symbol val="none"/>
          </c:marker>
          <c:cat>
            <c:strRef>
              <c:f>GER!$A$35:$A$44</c:f>
              <c:strCache>
                <c:ptCount val="10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2010-11</c:v>
                </c:pt>
                <c:pt idx="9">
                  <c:v>2011-12</c:v>
                </c:pt>
              </c:strCache>
            </c:strRef>
          </c:cat>
          <c:val>
            <c:numRef>
              <c:f>GER!$C$35:$C$44</c:f>
              <c:numCache>
                <c:formatCode>0.0</c:formatCode>
                <c:ptCount val="10"/>
                <c:pt idx="0">
                  <c:v>12.7</c:v>
                </c:pt>
                <c:pt idx="1">
                  <c:v>22.5</c:v>
                </c:pt>
                <c:pt idx="2">
                  <c:v>33.4</c:v>
                </c:pt>
                <c:pt idx="3">
                  <c:v>41.9</c:v>
                </c:pt>
                <c:pt idx="4">
                  <c:v>66.7</c:v>
                </c:pt>
                <c:pt idx="5">
                  <c:v>58.6</c:v>
                </c:pt>
                <c:pt idx="6">
                  <c:v>79.761995797241525</c:v>
                </c:pt>
                <c:pt idx="7">
                  <c:v>81.7</c:v>
                </c:pt>
                <c:pt idx="8">
                  <c:v>85.232491878501577</c:v>
                </c:pt>
                <c:pt idx="9">
                  <c:v>81.956885683993306</c:v>
                </c:pt>
              </c:numCache>
            </c:numRef>
          </c:val>
        </c:ser>
        <c:ser>
          <c:idx val="2"/>
          <c:order val="2"/>
          <c:tx>
            <c:strRef>
              <c:f>GER!$D$34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GER!$A$35:$A$44</c:f>
              <c:strCache>
                <c:ptCount val="10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2010-11</c:v>
                </c:pt>
                <c:pt idx="9">
                  <c:v>2011-12</c:v>
                </c:pt>
              </c:strCache>
            </c:strRef>
          </c:cat>
          <c:val>
            <c:numRef>
              <c:f>GER!$D$35:$D$44</c:f>
              <c:numCache>
                <c:formatCode>0.0</c:formatCode>
                <c:ptCount val="10"/>
                <c:pt idx="0">
                  <c:v>32.1</c:v>
                </c:pt>
                <c:pt idx="1">
                  <c:v>48.7</c:v>
                </c:pt>
                <c:pt idx="2">
                  <c:v>61.9</c:v>
                </c:pt>
                <c:pt idx="3">
                  <c:v>67.5</c:v>
                </c:pt>
                <c:pt idx="4">
                  <c:v>78.599999999999994</c:v>
                </c:pt>
                <c:pt idx="5">
                  <c:v>81.599999999999994</c:v>
                </c:pt>
                <c:pt idx="6">
                  <c:v>101.14516970176057</c:v>
                </c:pt>
                <c:pt idx="7">
                  <c:v>101.5</c:v>
                </c:pt>
                <c:pt idx="8">
                  <c:v>103.90852511569392</c:v>
                </c:pt>
                <c:pt idx="9" formatCode="General">
                  <c:v>97.410275435378466</c:v>
                </c:pt>
              </c:numCache>
            </c:numRef>
          </c:val>
        </c:ser>
        <c:marker val="1"/>
        <c:axId val="59212160"/>
        <c:axId val="59213696"/>
      </c:lineChart>
      <c:catAx>
        <c:axId val="592121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9213696"/>
        <c:crosses val="autoZero"/>
        <c:auto val="1"/>
        <c:lblAlgn val="ctr"/>
        <c:lblOffset val="100"/>
      </c:catAx>
      <c:valAx>
        <c:axId val="59213696"/>
        <c:scaling>
          <c:orientation val="minMax"/>
        </c:scaling>
        <c:axPos val="l"/>
        <c:numFmt formatCode="0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9212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2166447944007"/>
          <c:y val="6.0185185185185147E-2"/>
          <c:w val="0.73566688538932634"/>
          <c:h val="8.3717191601050026E-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7: Growth in GPI</a:t>
            </a:r>
            <a:endParaRPr lang="en-US" sz="900"/>
          </a:p>
        </c:rich>
      </c:tx>
      <c:layout>
        <c:manualLayout>
          <c:xMode val="edge"/>
          <c:yMode val="edge"/>
          <c:x val="0.23289838770153901"/>
          <c:y val="0.8789237668161437"/>
        </c:manualLayout>
      </c:layout>
    </c:title>
    <c:plotArea>
      <c:layout>
        <c:manualLayout>
          <c:layoutTarget val="inner"/>
          <c:xMode val="edge"/>
          <c:yMode val="edge"/>
          <c:x val="0.16981725110448323"/>
          <c:y val="6.6293327683815309E-2"/>
          <c:w val="0.79705645489965926"/>
          <c:h val="0.49974553629226842"/>
        </c:manualLayout>
      </c:layout>
      <c:lineChart>
        <c:grouping val="standard"/>
        <c:ser>
          <c:idx val="0"/>
          <c:order val="0"/>
          <c:tx>
            <c:strRef>
              <c:f>GPI!$B$31</c:f>
              <c:strCache>
                <c:ptCount val="1"/>
                <c:pt idx="0">
                  <c:v>GPI-I-V</c:v>
                </c:pt>
              </c:strCache>
            </c:strRef>
          </c:tx>
          <c:cat>
            <c:strRef>
              <c:f>GPI!$A$32:$A$41</c:f>
              <c:strCache>
                <c:ptCount val="10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2010-11</c:v>
                </c:pt>
                <c:pt idx="9">
                  <c:v>2011-12</c:v>
                </c:pt>
              </c:strCache>
            </c:strRef>
          </c:cat>
          <c:val>
            <c:numRef>
              <c:f>GPI!$B$32:$B$41</c:f>
              <c:numCache>
                <c:formatCode>0.00</c:formatCode>
                <c:ptCount val="10"/>
                <c:pt idx="0">
                  <c:v>0.40924092409240925</c:v>
                </c:pt>
                <c:pt idx="1">
                  <c:v>0.50121065375302665</c:v>
                </c:pt>
                <c:pt idx="2">
                  <c:v>0.63350785340314131</c:v>
                </c:pt>
                <c:pt idx="3">
                  <c:v>0.66910229645093944</c:v>
                </c:pt>
                <c:pt idx="4">
                  <c:v>0.75843881856540096</c:v>
                </c:pt>
                <c:pt idx="5">
                  <c:v>0.81887511916110578</c:v>
                </c:pt>
                <c:pt idx="6">
                  <c:v>0.99354748427485784</c:v>
                </c:pt>
                <c:pt idx="7">
                  <c:v>1</c:v>
                </c:pt>
                <c:pt idx="8">
                  <c:v>1.0123265221974318</c:v>
                </c:pt>
                <c:pt idx="9">
                  <c:v>1.0122250833891744</c:v>
                </c:pt>
              </c:numCache>
            </c:numRef>
          </c:val>
        </c:ser>
        <c:ser>
          <c:idx val="1"/>
          <c:order val="1"/>
          <c:tx>
            <c:strRef>
              <c:f>GPI!$C$31</c:f>
              <c:strCache>
                <c:ptCount val="1"/>
                <c:pt idx="0">
                  <c:v>GPI-VI-VIII</c:v>
                </c:pt>
              </c:strCache>
            </c:strRef>
          </c:tx>
          <c:cat>
            <c:strRef>
              <c:f>GPI!$A$32:$A$41</c:f>
              <c:strCache>
                <c:ptCount val="10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  <c:pt idx="8">
                  <c:v>2010-11</c:v>
                </c:pt>
                <c:pt idx="9">
                  <c:v>2011-12</c:v>
                </c:pt>
              </c:strCache>
            </c:strRef>
          </c:cat>
          <c:val>
            <c:numRef>
              <c:f>GPI!$C$32:$C$41</c:f>
              <c:numCache>
                <c:formatCode>0.00</c:formatCode>
                <c:ptCount val="10"/>
                <c:pt idx="0">
                  <c:v>0.22330097087378636</c:v>
                </c:pt>
                <c:pt idx="1">
                  <c:v>0.34036144578313254</c:v>
                </c:pt>
                <c:pt idx="2">
                  <c:v>0.44924406047516202</c:v>
                </c:pt>
                <c:pt idx="3">
                  <c:v>0.52670349907918979</c:v>
                </c:pt>
                <c:pt idx="4">
                  <c:v>0.64794007490636707</c:v>
                </c:pt>
                <c:pt idx="5">
                  <c:v>0.74812593703148422</c:v>
                </c:pt>
                <c:pt idx="6">
                  <c:v>0.92564838817120842</c:v>
                </c:pt>
                <c:pt idx="7">
                  <c:v>0.93712930011862394</c:v>
                </c:pt>
                <c:pt idx="8">
                  <c:v>0.94739225849572717</c:v>
                </c:pt>
                <c:pt idx="9" formatCode="General">
                  <c:v>0.98563820043313999</c:v>
                </c:pt>
              </c:numCache>
            </c:numRef>
          </c:val>
        </c:ser>
        <c:marker val="1"/>
        <c:axId val="59775616"/>
        <c:axId val="59777408"/>
      </c:lineChart>
      <c:catAx>
        <c:axId val="5977561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 sz="900" baseline="0"/>
            </a:pPr>
            <a:endParaRPr lang="en-US"/>
          </a:p>
        </c:txPr>
        <c:crossAx val="59777408"/>
        <c:crosses val="autoZero"/>
        <c:auto val="1"/>
        <c:lblAlgn val="ctr"/>
        <c:lblOffset val="100"/>
      </c:catAx>
      <c:valAx>
        <c:axId val="59777408"/>
        <c:scaling>
          <c:orientation val="minMax"/>
        </c:scaling>
        <c:axPos val="l"/>
        <c:numFmt formatCode="0.0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9775616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07192579188471"/>
          <c:y val="6.5680354978049291E-2"/>
          <c:w val="0.5856148416230581"/>
          <c:h val="0.10811906359238695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9: Decrease in drop out</a:t>
            </a:r>
          </a:p>
        </c:rich>
      </c:tx>
      <c:layout>
        <c:manualLayout>
          <c:xMode val="edge"/>
          <c:yMode val="edge"/>
          <c:x val="0.29261496653754787"/>
          <c:y val="0.90476190476189999"/>
        </c:manualLayout>
      </c:layout>
    </c:title>
    <c:plotArea>
      <c:layout>
        <c:manualLayout>
          <c:layoutTarget val="inner"/>
          <c:xMode val="edge"/>
          <c:yMode val="edge"/>
          <c:x val="0.1304001147766497"/>
          <c:y val="0.18079615048119344"/>
          <c:w val="0.82244018533053143"/>
          <c:h val="0.45105570137066614"/>
        </c:manualLayout>
      </c:layout>
      <c:lineChart>
        <c:grouping val="standard"/>
        <c:ser>
          <c:idx val="0"/>
          <c:order val="0"/>
          <c:tx>
            <c:strRef>
              <c:f>DropOut!$B$31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DropOut!$A$32:$A$40</c:f>
              <c:strCache>
                <c:ptCount val="9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DropOut!$B$32:$B$40</c:f>
              <c:numCache>
                <c:formatCode>0.00</c:formatCode>
                <c:ptCount val="9"/>
                <c:pt idx="0">
                  <c:v>64.900000000000006</c:v>
                </c:pt>
                <c:pt idx="1">
                  <c:v>67</c:v>
                </c:pt>
                <c:pt idx="2">
                  <c:v>58.7</c:v>
                </c:pt>
                <c:pt idx="3">
                  <c:v>42.6</c:v>
                </c:pt>
                <c:pt idx="4">
                  <c:v>40.700000000000003</c:v>
                </c:pt>
                <c:pt idx="5">
                  <c:v>27.843971322666107</c:v>
                </c:pt>
                <c:pt idx="6">
                  <c:v>30.3</c:v>
                </c:pt>
                <c:pt idx="7">
                  <c:v>27.353880982600622</c:v>
                </c:pt>
                <c:pt idx="8" formatCode="General">
                  <c:v>22.261134222197597</c:v>
                </c:pt>
              </c:numCache>
            </c:numRef>
          </c:val>
        </c:ser>
        <c:ser>
          <c:idx val="1"/>
          <c:order val="1"/>
          <c:tx>
            <c:strRef>
              <c:f>DropOut!$C$31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DropOut!$A$32:$A$40</c:f>
              <c:strCache>
                <c:ptCount val="9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DropOut!$C$32:$C$40</c:f>
              <c:numCache>
                <c:formatCode>0.00</c:formatCode>
                <c:ptCount val="9"/>
                <c:pt idx="0">
                  <c:v>78.3</c:v>
                </c:pt>
                <c:pt idx="1">
                  <c:v>77.900000000000006</c:v>
                </c:pt>
                <c:pt idx="2">
                  <c:v>72.7</c:v>
                </c:pt>
                <c:pt idx="3">
                  <c:v>60.9</c:v>
                </c:pt>
                <c:pt idx="4">
                  <c:v>53.7</c:v>
                </c:pt>
                <c:pt idx="5">
                  <c:v>39.275271092795414</c:v>
                </c:pt>
                <c:pt idx="6">
                  <c:v>42.5</c:v>
                </c:pt>
                <c:pt idx="7">
                  <c:v>40.846941074157442</c:v>
                </c:pt>
                <c:pt idx="8" formatCode="General">
                  <c:v>40.793063072437278</c:v>
                </c:pt>
              </c:numCache>
            </c:numRef>
          </c:val>
        </c:ser>
        <c:ser>
          <c:idx val="2"/>
          <c:order val="2"/>
          <c:tx>
            <c:strRef>
              <c:f>DropOut!$D$31</c:f>
              <c:strCache>
                <c:ptCount val="1"/>
                <c:pt idx="0">
                  <c:v>Classes I-X</c:v>
                </c:pt>
              </c:strCache>
            </c:strRef>
          </c:tx>
          <c:marker>
            <c:symbol val="none"/>
          </c:marker>
          <c:cat>
            <c:strRef>
              <c:f>DropOut!$A$32:$A$40</c:f>
              <c:strCache>
                <c:ptCount val="9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DropOut!$D$32:$D$40</c:f>
              <c:numCache>
                <c:formatCode>0.00</c:formatCode>
                <c:ptCount val="9"/>
                <c:pt idx="2">
                  <c:v>82.5</c:v>
                </c:pt>
                <c:pt idx="3">
                  <c:v>71.3</c:v>
                </c:pt>
                <c:pt idx="4">
                  <c:v>68.599999999999994</c:v>
                </c:pt>
                <c:pt idx="5">
                  <c:v>54.174793793826083</c:v>
                </c:pt>
                <c:pt idx="6">
                  <c:v>52.7</c:v>
                </c:pt>
                <c:pt idx="7">
                  <c:v>49.151681263107285</c:v>
                </c:pt>
                <c:pt idx="8" formatCode="General">
                  <c:v>50.308769535922295</c:v>
                </c:pt>
              </c:numCache>
            </c:numRef>
          </c:val>
        </c:ser>
        <c:marker val="1"/>
        <c:axId val="59090432"/>
        <c:axId val="59091968"/>
      </c:lineChart>
      <c:catAx>
        <c:axId val="590904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9091968"/>
        <c:crosses val="autoZero"/>
        <c:auto val="1"/>
        <c:lblAlgn val="ctr"/>
        <c:lblOffset val="100"/>
      </c:catAx>
      <c:valAx>
        <c:axId val="59091968"/>
        <c:scaling>
          <c:orientation val="minMax"/>
          <c:max val="90"/>
        </c:scaling>
        <c:axPos val="l"/>
        <c:numFmt formatCode="General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90904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000084394595412E-2"/>
          <c:y val="6.3412906719993514E-2"/>
          <c:w val="0.89999983121081772"/>
          <c:h val="9.5676790401199863E-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19</xdr:row>
      <xdr:rowOff>190499</xdr:rowOff>
    </xdr:from>
    <xdr:to>
      <xdr:col>15</xdr:col>
      <xdr:colOff>438150</xdr:colOff>
      <xdr:row>33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</xdr:row>
      <xdr:rowOff>333375</xdr:rowOff>
    </xdr:from>
    <xdr:to>
      <xdr:col>14</xdr:col>
      <xdr:colOff>590550</xdr:colOff>
      <xdr:row>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57</xdr:row>
      <xdr:rowOff>161925</xdr:rowOff>
    </xdr:from>
    <xdr:to>
      <xdr:col>18</xdr:col>
      <xdr:colOff>19050</xdr:colOff>
      <xdr:row>69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33</xdr:row>
      <xdr:rowOff>9524</xdr:rowOff>
    </xdr:from>
    <xdr:to>
      <xdr:col>13</xdr:col>
      <xdr:colOff>180975</xdr:colOff>
      <xdr:row>47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30</xdr:row>
      <xdr:rowOff>104774</xdr:rowOff>
    </xdr:from>
    <xdr:to>
      <xdr:col>10</xdr:col>
      <xdr:colOff>19050</xdr:colOff>
      <xdr:row>41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26</xdr:row>
      <xdr:rowOff>152400</xdr:rowOff>
    </xdr:from>
    <xdr:to>
      <xdr:col>12</xdr:col>
      <xdr:colOff>0</xdr:colOff>
      <xdr:row>38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zoomScaleSheetLayoutView="100" workbookViewId="0">
      <selection activeCell="D9" sqref="D9"/>
    </sheetView>
  </sheetViews>
  <sheetFormatPr defaultRowHeight="15.75"/>
  <cols>
    <col min="1" max="1" width="15.5703125" style="1" customWidth="1"/>
    <col min="2" max="2" width="10.28515625" style="1" customWidth="1"/>
    <col min="3" max="3" width="10.140625" style="1" customWidth="1"/>
    <col min="4" max="4" width="12.140625" style="1" customWidth="1"/>
    <col min="5" max="5" width="16.85546875" style="1" customWidth="1"/>
    <col min="6" max="6" width="14.7109375" style="1" customWidth="1"/>
    <col min="7" max="8" width="9.140625" style="1"/>
    <col min="9" max="9" width="12.7109375" style="1" customWidth="1"/>
    <col min="10" max="10" width="10.7109375" style="1" customWidth="1"/>
    <col min="11" max="16384" width="9.140625" style="1"/>
  </cols>
  <sheetData>
    <row r="1" spans="1:10" ht="30" customHeight="1">
      <c r="A1" s="2" t="s">
        <v>47</v>
      </c>
      <c r="B1" s="3"/>
      <c r="C1" s="3"/>
      <c r="D1" s="3"/>
      <c r="E1" s="3"/>
      <c r="F1" s="3"/>
    </row>
    <row r="2" spans="1:10" ht="63">
      <c r="A2" s="58" t="s">
        <v>29</v>
      </c>
      <c r="B2" s="4" t="s">
        <v>48</v>
      </c>
      <c r="C2" s="4" t="s">
        <v>49</v>
      </c>
      <c r="D2" s="4" t="s">
        <v>46</v>
      </c>
      <c r="E2" s="4" t="s">
        <v>50</v>
      </c>
      <c r="F2" s="58" t="s">
        <v>101</v>
      </c>
      <c r="I2" s="58" t="s">
        <v>29</v>
      </c>
      <c r="J2" s="58" t="s">
        <v>101</v>
      </c>
    </row>
    <row r="3" spans="1:10" ht="21" customHeight="1">
      <c r="A3" s="5" t="s">
        <v>2</v>
      </c>
      <c r="B3" s="6">
        <v>209671</v>
      </c>
      <c r="C3" s="6">
        <v>13596</v>
      </c>
      <c r="D3" s="6"/>
      <c r="E3" s="68">
        <v>7416</v>
      </c>
      <c r="F3" s="6">
        <f t="shared" ref="F3:F32" si="0">SUM(B3:E3)</f>
        <v>230683</v>
      </c>
      <c r="I3" s="5" t="s">
        <v>2</v>
      </c>
      <c r="J3" s="7">
        <f t="shared" ref="J3:J11" si="1">SUMIF(A:A,I3,F:F)</f>
        <v>230683</v>
      </c>
    </row>
    <row r="4" spans="1:10" ht="21" customHeight="1">
      <c r="A4" s="5" t="s">
        <v>3</v>
      </c>
      <c r="B4" s="6">
        <v>278135</v>
      </c>
      <c r="C4" s="6">
        <v>21730</v>
      </c>
      <c r="D4" s="6"/>
      <c r="E4" s="68">
        <v>10838</v>
      </c>
      <c r="F4" s="6">
        <f t="shared" si="0"/>
        <v>310703</v>
      </c>
      <c r="I4" s="5" t="s">
        <v>4</v>
      </c>
      <c r="J4" s="7">
        <f t="shared" si="1"/>
        <v>397391</v>
      </c>
    </row>
    <row r="5" spans="1:10" ht="21" customHeight="1">
      <c r="A5" s="5" t="s">
        <v>4</v>
      </c>
      <c r="B5" s="6">
        <v>330399</v>
      </c>
      <c r="C5" s="6">
        <v>49663</v>
      </c>
      <c r="D5" s="6"/>
      <c r="E5" s="68">
        <v>17329</v>
      </c>
      <c r="F5" s="6">
        <f t="shared" si="0"/>
        <v>397391</v>
      </c>
      <c r="I5" s="5" t="s">
        <v>6</v>
      </c>
      <c r="J5" s="7">
        <f t="shared" si="1"/>
        <v>536050</v>
      </c>
    </row>
    <row r="6" spans="1:10" ht="21" customHeight="1">
      <c r="A6" s="5" t="s">
        <v>5</v>
      </c>
      <c r="B6" s="6">
        <v>391064</v>
      </c>
      <c r="C6" s="6">
        <v>75798</v>
      </c>
      <c r="D6" s="6"/>
      <c r="E6" s="68">
        <v>27614</v>
      </c>
      <c r="F6" s="6">
        <f t="shared" si="0"/>
        <v>494476</v>
      </c>
      <c r="I6" s="5" t="s">
        <v>8</v>
      </c>
      <c r="J6" s="7">
        <f t="shared" si="1"/>
        <v>664631</v>
      </c>
    </row>
    <row r="7" spans="1:10" ht="21" customHeight="1">
      <c r="A7" s="5" t="s">
        <v>6</v>
      </c>
      <c r="B7" s="6">
        <v>408378</v>
      </c>
      <c r="C7" s="6">
        <v>90621</v>
      </c>
      <c r="D7" s="6"/>
      <c r="E7" s="68">
        <v>37051</v>
      </c>
      <c r="F7" s="6">
        <f t="shared" si="0"/>
        <v>536050</v>
      </c>
      <c r="I7" s="5" t="s">
        <v>10</v>
      </c>
      <c r="J7" s="7">
        <f t="shared" si="1"/>
        <v>792187</v>
      </c>
    </row>
    <row r="8" spans="1:10" ht="21" customHeight="1">
      <c r="A8" s="5" t="s">
        <v>7</v>
      </c>
      <c r="B8" s="6">
        <v>454270</v>
      </c>
      <c r="C8" s="6">
        <v>106571</v>
      </c>
      <c r="D8" s="6"/>
      <c r="E8" s="68">
        <v>43054</v>
      </c>
      <c r="F8" s="6">
        <f t="shared" si="0"/>
        <v>603895</v>
      </c>
      <c r="I8" s="5" t="s">
        <v>20</v>
      </c>
      <c r="J8" s="7">
        <f t="shared" si="1"/>
        <v>971054</v>
      </c>
    </row>
    <row r="9" spans="1:10" ht="21" customHeight="1">
      <c r="A9" s="5" t="s">
        <v>8</v>
      </c>
      <c r="B9" s="6">
        <v>494503</v>
      </c>
      <c r="C9" s="6">
        <v>118555</v>
      </c>
      <c r="D9" s="6"/>
      <c r="E9" s="68">
        <v>51573</v>
      </c>
      <c r="F9" s="6">
        <f t="shared" si="0"/>
        <v>664631</v>
      </c>
      <c r="I9" s="5" t="s">
        <v>28</v>
      </c>
      <c r="J9" s="7">
        <f t="shared" si="1"/>
        <v>1330778</v>
      </c>
    </row>
    <row r="10" spans="1:10" ht="21" customHeight="1">
      <c r="A10" s="5" t="s">
        <v>9</v>
      </c>
      <c r="B10" s="6">
        <v>528872</v>
      </c>
      <c r="C10" s="6">
        <v>134846</v>
      </c>
      <c r="D10" s="6"/>
      <c r="E10" s="68">
        <v>65837</v>
      </c>
      <c r="F10" s="6">
        <f t="shared" si="0"/>
        <v>729555</v>
      </c>
      <c r="I10" s="5" t="s">
        <v>44</v>
      </c>
      <c r="J10" s="7">
        <f t="shared" si="1"/>
        <v>1407959</v>
      </c>
    </row>
    <row r="11" spans="1:10" ht="21" customHeight="1">
      <c r="A11" s="5" t="s">
        <v>10</v>
      </c>
      <c r="B11" s="6">
        <v>560935</v>
      </c>
      <c r="C11" s="6">
        <v>151456</v>
      </c>
      <c r="D11" s="6"/>
      <c r="E11" s="68">
        <v>79796</v>
      </c>
      <c r="F11" s="6">
        <f t="shared" si="0"/>
        <v>792187</v>
      </c>
      <c r="I11" s="5" t="s">
        <v>115</v>
      </c>
      <c r="J11" s="7">
        <f t="shared" si="1"/>
        <v>1455836</v>
      </c>
    </row>
    <row r="12" spans="1:10" ht="21" customHeight="1">
      <c r="A12" s="5" t="s">
        <v>11</v>
      </c>
      <c r="B12" s="69">
        <v>565786</v>
      </c>
      <c r="C12" s="69">
        <v>152077</v>
      </c>
      <c r="D12" s="6">
        <v>61576</v>
      </c>
      <c r="E12" s="70">
        <f>18068+2103</f>
        <v>20171</v>
      </c>
      <c r="F12" s="6">
        <f t="shared" si="0"/>
        <v>799610</v>
      </c>
    </row>
    <row r="13" spans="1:10" ht="21" customHeight="1">
      <c r="A13" s="5" t="s">
        <v>12</v>
      </c>
      <c r="B13" s="69">
        <v>572541</v>
      </c>
      <c r="C13" s="69">
        <v>153921</v>
      </c>
      <c r="D13" s="6">
        <v>62984</v>
      </c>
      <c r="E13" s="71">
        <f>18880+2222</f>
        <v>21102</v>
      </c>
      <c r="F13" s="6">
        <f t="shared" si="0"/>
        <v>810548</v>
      </c>
    </row>
    <row r="14" spans="1:10" ht="21" customHeight="1">
      <c r="A14" s="5" t="s">
        <v>13</v>
      </c>
      <c r="B14" s="69">
        <v>572923</v>
      </c>
      <c r="C14" s="69">
        <v>155707</v>
      </c>
      <c r="D14" s="6">
        <v>65255</v>
      </c>
      <c r="E14" s="8">
        <f>20167+2989</f>
        <v>23156</v>
      </c>
      <c r="F14" s="6">
        <f t="shared" si="0"/>
        <v>817041</v>
      </c>
    </row>
    <row r="15" spans="1:10" ht="21" customHeight="1">
      <c r="A15" s="5" t="s">
        <v>14</v>
      </c>
      <c r="B15" s="69">
        <v>581305</v>
      </c>
      <c r="C15" s="69">
        <v>163605</v>
      </c>
      <c r="D15" s="6">
        <v>68065</v>
      </c>
      <c r="E15" s="8">
        <f>21125+3062</f>
        <v>24187</v>
      </c>
      <c r="F15" s="6">
        <f t="shared" si="0"/>
        <v>837162</v>
      </c>
    </row>
    <row r="16" spans="1:10" ht="21" customHeight="1">
      <c r="A16" s="5" t="s">
        <v>15</v>
      </c>
      <c r="B16" s="69">
        <v>590421</v>
      </c>
      <c r="C16" s="69">
        <v>171216</v>
      </c>
      <c r="D16" s="7">
        <v>71065</v>
      </c>
      <c r="E16" s="8">
        <f>23588+3481</f>
        <v>27069</v>
      </c>
      <c r="F16" s="6">
        <f t="shared" si="0"/>
        <v>859771</v>
      </c>
    </row>
    <row r="17" spans="1:6" ht="21" customHeight="1">
      <c r="A17" s="5" t="s">
        <v>16</v>
      </c>
      <c r="B17" s="69">
        <v>598354</v>
      </c>
      <c r="C17" s="69">
        <v>176772</v>
      </c>
      <c r="D17" s="6">
        <v>73127</v>
      </c>
      <c r="E17" s="8">
        <f>25045+4011</f>
        <v>29056</v>
      </c>
      <c r="F17" s="6">
        <f t="shared" si="0"/>
        <v>877309</v>
      </c>
    </row>
    <row r="18" spans="1:6" ht="21" customHeight="1">
      <c r="A18" s="5" t="s">
        <v>17</v>
      </c>
      <c r="B18" s="69">
        <v>610763</v>
      </c>
      <c r="C18" s="69">
        <v>185506</v>
      </c>
      <c r="D18" s="6">
        <v>76230</v>
      </c>
      <c r="E18" s="8">
        <f>26491+4379</f>
        <v>30870</v>
      </c>
      <c r="F18" s="6">
        <f t="shared" si="0"/>
        <v>903369</v>
      </c>
    </row>
    <row r="19" spans="1:6" ht="21" customHeight="1">
      <c r="A19" s="5" t="s">
        <v>18</v>
      </c>
      <c r="B19" s="69">
        <v>626737</v>
      </c>
      <c r="C19" s="69">
        <v>190166</v>
      </c>
      <c r="D19" s="6">
        <v>79648</v>
      </c>
      <c r="E19" s="8">
        <f>28487+4303</f>
        <v>32790</v>
      </c>
      <c r="F19" s="6">
        <f t="shared" si="0"/>
        <v>929341</v>
      </c>
    </row>
    <row r="20" spans="1:6" ht="21" customHeight="1">
      <c r="A20" s="5" t="s">
        <v>19</v>
      </c>
      <c r="B20" s="69">
        <v>641695</v>
      </c>
      <c r="C20" s="69">
        <v>198004</v>
      </c>
      <c r="D20" s="6">
        <v>82273</v>
      </c>
      <c r="E20" s="8">
        <f>30012+4535</f>
        <v>34547</v>
      </c>
      <c r="F20" s="6">
        <f t="shared" si="0"/>
        <v>956519</v>
      </c>
    </row>
    <row r="21" spans="1:6" ht="21" customHeight="1">
      <c r="A21" s="5" t="s">
        <v>20</v>
      </c>
      <c r="B21" s="6">
        <v>638738</v>
      </c>
      <c r="C21" s="6">
        <v>206269</v>
      </c>
      <c r="D21" s="6">
        <v>87675</v>
      </c>
      <c r="E21" s="8">
        <f>33741+4631</f>
        <v>38372</v>
      </c>
      <c r="F21" s="6">
        <f t="shared" si="0"/>
        <v>971054</v>
      </c>
    </row>
    <row r="22" spans="1:6" ht="21" customHeight="1">
      <c r="A22" s="5" t="s">
        <v>21</v>
      </c>
      <c r="B22" s="6">
        <v>664041</v>
      </c>
      <c r="C22" s="6">
        <v>219626</v>
      </c>
      <c r="D22" s="6">
        <v>91435</v>
      </c>
      <c r="E22" s="6">
        <v>42057</v>
      </c>
      <c r="F22" s="6">
        <f t="shared" si="0"/>
        <v>1017159</v>
      </c>
    </row>
    <row r="23" spans="1:6" ht="21" customHeight="1">
      <c r="A23" s="5" t="s">
        <v>22</v>
      </c>
      <c r="B23" s="6">
        <v>651382</v>
      </c>
      <c r="C23" s="6">
        <v>245274</v>
      </c>
      <c r="D23" s="6">
        <v>90760</v>
      </c>
      <c r="E23" s="6">
        <v>46447</v>
      </c>
      <c r="F23" s="6">
        <f t="shared" si="0"/>
        <v>1033863</v>
      </c>
    </row>
    <row r="24" spans="1:6" ht="21" customHeight="1">
      <c r="A24" s="5" t="s">
        <v>23</v>
      </c>
      <c r="B24" s="6">
        <v>712239</v>
      </c>
      <c r="C24" s="6">
        <v>262286</v>
      </c>
      <c r="D24" s="6">
        <v>99140</v>
      </c>
      <c r="E24" s="6">
        <v>46822</v>
      </c>
      <c r="F24" s="6">
        <f t="shared" si="0"/>
        <v>1120487</v>
      </c>
    </row>
    <row r="25" spans="1:6" ht="21" customHeight="1">
      <c r="A25" s="5" t="s">
        <v>24</v>
      </c>
      <c r="B25" s="6">
        <v>767520</v>
      </c>
      <c r="C25" s="6">
        <v>274731</v>
      </c>
      <c r="D25" s="6">
        <v>101777</v>
      </c>
      <c r="E25" s="6">
        <v>50272</v>
      </c>
      <c r="F25" s="6">
        <f t="shared" si="0"/>
        <v>1194300</v>
      </c>
    </row>
    <row r="26" spans="1:6" ht="21" customHeight="1">
      <c r="A26" s="5" t="s">
        <v>25</v>
      </c>
      <c r="B26" s="8">
        <v>772568</v>
      </c>
      <c r="C26" s="8">
        <v>288493</v>
      </c>
      <c r="D26" s="8">
        <v>106024</v>
      </c>
      <c r="E26" s="8">
        <v>53643</v>
      </c>
      <c r="F26" s="6">
        <f t="shared" si="0"/>
        <v>1220728</v>
      </c>
    </row>
    <row r="27" spans="1:6" ht="21" customHeight="1">
      <c r="A27" s="5" t="s">
        <v>26</v>
      </c>
      <c r="B27" s="8">
        <v>784852</v>
      </c>
      <c r="C27" s="8">
        <v>305584</v>
      </c>
      <c r="D27" s="8">
        <v>112165</v>
      </c>
      <c r="E27" s="8">
        <v>57403</v>
      </c>
      <c r="F27" s="6">
        <f t="shared" si="0"/>
        <v>1260004</v>
      </c>
    </row>
    <row r="28" spans="1:6" ht="21" customHeight="1">
      <c r="A28" s="5" t="s">
        <v>27</v>
      </c>
      <c r="B28" s="8">
        <v>787827</v>
      </c>
      <c r="C28" s="8">
        <v>325174</v>
      </c>
      <c r="D28" s="8">
        <v>113824</v>
      </c>
      <c r="E28" s="8">
        <v>59166</v>
      </c>
      <c r="F28" s="6">
        <f t="shared" si="0"/>
        <v>1285991</v>
      </c>
    </row>
    <row r="29" spans="1:6" ht="21" customHeight="1">
      <c r="A29" s="5" t="s">
        <v>28</v>
      </c>
      <c r="B29" s="8">
        <v>778825</v>
      </c>
      <c r="C29" s="8">
        <v>365643</v>
      </c>
      <c r="D29" s="8">
        <v>122081</v>
      </c>
      <c r="E29" s="8">
        <v>64229</v>
      </c>
      <c r="F29" s="6">
        <f t="shared" si="0"/>
        <v>1330778</v>
      </c>
    </row>
    <row r="30" spans="1:6" ht="21" customHeight="1">
      <c r="A30" s="5" t="s">
        <v>44</v>
      </c>
      <c r="B30" s="8">
        <v>819945</v>
      </c>
      <c r="C30" s="8">
        <v>394126</v>
      </c>
      <c r="D30" s="8">
        <v>122208</v>
      </c>
      <c r="E30" s="8">
        <v>71680</v>
      </c>
      <c r="F30" s="6">
        <f t="shared" si="0"/>
        <v>1407959</v>
      </c>
    </row>
    <row r="31" spans="1:6" ht="21" customHeight="1">
      <c r="A31" s="5" t="s">
        <v>45</v>
      </c>
      <c r="B31" s="8">
        <v>748547</v>
      </c>
      <c r="C31" s="8">
        <v>447600</v>
      </c>
      <c r="D31" s="8">
        <v>131215</v>
      </c>
      <c r="E31" s="8">
        <v>72046</v>
      </c>
      <c r="F31" s="6">
        <f t="shared" si="0"/>
        <v>1399408</v>
      </c>
    </row>
    <row r="32" spans="1:6" ht="21" customHeight="1">
      <c r="A32" s="5" t="s">
        <v>115</v>
      </c>
      <c r="B32" s="8">
        <v>763370</v>
      </c>
      <c r="C32" s="8">
        <v>478756</v>
      </c>
      <c r="D32" s="8">
        <v>128321</v>
      </c>
      <c r="E32" s="8">
        <v>85389</v>
      </c>
      <c r="F32" s="6">
        <f t="shared" si="0"/>
        <v>1455836</v>
      </c>
    </row>
    <row r="33" spans="1:6">
      <c r="A33" s="73" t="s">
        <v>109</v>
      </c>
    </row>
    <row r="35" spans="1:6">
      <c r="B35" s="59">
        <f>B32/B3</f>
        <v>3.6407991567741842</v>
      </c>
      <c r="C35" s="59">
        <f>C32/C3</f>
        <v>35.213003824654308</v>
      </c>
      <c r="D35" s="59" t="e">
        <f>D32/D3</f>
        <v>#DIV/0!</v>
      </c>
      <c r="E35" s="59">
        <f>E32/E3</f>
        <v>11.514158576051781</v>
      </c>
      <c r="F35" s="59">
        <f>F32/F3</f>
        <v>6.3109808698517016</v>
      </c>
    </row>
  </sheetData>
  <printOptions horizontalCentered="1"/>
  <pageMargins left="0.7" right="0.7" top="0.65" bottom="0.75" header="0.3" footer="0.39"/>
  <pageSetup paperSize="9" orientation="portrait" r:id="rId1"/>
  <headerFooter>
    <oddFooter>&amp;LStatistics of School Education 2011-12&amp;CS-&amp;P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0"/>
  <sheetViews>
    <sheetView showZeros="0" view="pageBreakPreview" zoomScaleSheetLayoutView="100" workbookViewId="0">
      <selection activeCell="R7" sqref="R7"/>
    </sheetView>
  </sheetViews>
  <sheetFormatPr defaultColWidth="8.85546875" defaultRowHeight="15.75"/>
  <cols>
    <col min="1" max="1" width="12.42578125" style="13" customWidth="1"/>
    <col min="2" max="2" width="8.7109375" style="13" customWidth="1"/>
    <col min="3" max="3" width="8.42578125" style="13" customWidth="1"/>
    <col min="4" max="5" width="6.5703125" style="13" customWidth="1"/>
    <col min="6" max="6" width="8.5703125" style="13" customWidth="1"/>
    <col min="7" max="7" width="6.5703125" style="13" customWidth="1"/>
    <col min="8" max="8" width="6.85546875" style="13" customWidth="1"/>
    <col min="9" max="9" width="8.42578125" style="13" customWidth="1"/>
    <col min="10" max="10" width="7.140625" style="13" customWidth="1"/>
    <col min="11" max="11" width="6.85546875" style="13" customWidth="1"/>
    <col min="12" max="12" width="8.28515625" style="13" customWidth="1"/>
    <col min="13" max="13" width="8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96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90" customFormat="1" ht="15.75" customHeight="1">
      <c r="B2" s="93"/>
      <c r="H2" s="92"/>
      <c r="M2" s="94" t="s">
        <v>66</v>
      </c>
    </row>
    <row r="3" spans="1:13" s="22" customFormat="1" ht="19.5" customHeight="1">
      <c r="A3" s="95" t="s">
        <v>29</v>
      </c>
      <c r="B3" s="95" t="s">
        <v>0</v>
      </c>
      <c r="C3" s="98"/>
      <c r="D3" s="98"/>
      <c r="E3" s="95" t="s">
        <v>1</v>
      </c>
      <c r="F3" s="98"/>
      <c r="G3" s="98"/>
      <c r="H3" s="95" t="s">
        <v>41</v>
      </c>
      <c r="I3" s="98"/>
      <c r="J3" s="98"/>
      <c r="K3" s="95" t="s">
        <v>97</v>
      </c>
      <c r="L3" s="95"/>
      <c r="M3" s="95"/>
    </row>
    <row r="4" spans="1:13" s="22" customFormat="1" ht="19.5" customHeight="1">
      <c r="A4" s="95"/>
      <c r="B4" s="89" t="s">
        <v>39</v>
      </c>
      <c r="C4" s="89" t="s">
        <v>40</v>
      </c>
      <c r="D4" s="89" t="s">
        <v>36</v>
      </c>
      <c r="E4" s="89" t="s">
        <v>39</v>
      </c>
      <c r="F4" s="89" t="s">
        <v>40</v>
      </c>
      <c r="G4" s="89" t="s">
        <v>36</v>
      </c>
      <c r="H4" s="89" t="s">
        <v>39</v>
      </c>
      <c r="I4" s="89" t="s">
        <v>40</v>
      </c>
      <c r="J4" s="89" t="s">
        <v>36</v>
      </c>
      <c r="K4" s="89" t="s">
        <v>39</v>
      </c>
      <c r="L4" s="89" t="s">
        <v>40</v>
      </c>
      <c r="M4" s="89" t="s">
        <v>36</v>
      </c>
    </row>
    <row r="5" spans="1:13" s="24" customFormat="1" ht="18.75" customHeight="1">
      <c r="A5" s="5" t="s">
        <v>2</v>
      </c>
      <c r="B5" s="39">
        <v>456</v>
      </c>
      <c r="C5" s="39">
        <v>82</v>
      </c>
      <c r="D5" s="39">
        <f t="shared" ref="D5:D33" si="0">B5+C5</f>
        <v>538</v>
      </c>
      <c r="E5" s="39">
        <v>73</v>
      </c>
      <c r="F5" s="39">
        <v>13</v>
      </c>
      <c r="G5" s="39">
        <f t="shared" ref="G5:G34" si="1">E5+F5</f>
        <v>86</v>
      </c>
      <c r="H5" s="39"/>
      <c r="I5" s="39"/>
      <c r="J5" s="39">
        <f t="shared" ref="J5:J33" si="2">H5+I5</f>
        <v>0</v>
      </c>
      <c r="K5" s="39">
        <v>107</v>
      </c>
      <c r="L5" s="39">
        <v>20</v>
      </c>
      <c r="M5" s="39">
        <f t="shared" ref="M5:M33" si="3">K5+L5</f>
        <v>127</v>
      </c>
    </row>
    <row r="6" spans="1:13" s="24" customFormat="1" ht="18.75" customHeight="1">
      <c r="A6" s="5" t="s">
        <v>3</v>
      </c>
      <c r="B6" s="39">
        <v>574</v>
      </c>
      <c r="C6" s="39">
        <v>117</v>
      </c>
      <c r="D6" s="39">
        <f t="shared" si="0"/>
        <v>691</v>
      </c>
      <c r="E6" s="39">
        <v>132</v>
      </c>
      <c r="F6" s="39">
        <v>19</v>
      </c>
      <c r="G6" s="39">
        <f t="shared" si="1"/>
        <v>151</v>
      </c>
      <c r="H6" s="39"/>
      <c r="I6" s="39"/>
      <c r="J6" s="39">
        <f t="shared" si="2"/>
        <v>0</v>
      </c>
      <c r="K6" s="39">
        <v>155</v>
      </c>
      <c r="L6" s="39">
        <v>35</v>
      </c>
      <c r="M6" s="39">
        <f t="shared" si="3"/>
        <v>190</v>
      </c>
    </row>
    <row r="7" spans="1:13" s="24" customFormat="1" ht="18.75" customHeight="1">
      <c r="A7" s="5" t="s">
        <v>4</v>
      </c>
      <c r="B7" s="39">
        <v>615</v>
      </c>
      <c r="C7" s="39">
        <v>127</v>
      </c>
      <c r="D7" s="39">
        <f t="shared" si="0"/>
        <v>742</v>
      </c>
      <c r="E7" s="39">
        <v>262</v>
      </c>
      <c r="F7" s="39">
        <v>83</v>
      </c>
      <c r="G7" s="39">
        <f t="shared" si="1"/>
        <v>345</v>
      </c>
      <c r="H7" s="39"/>
      <c r="I7" s="39"/>
      <c r="J7" s="39">
        <f t="shared" si="2"/>
        <v>0</v>
      </c>
      <c r="K7" s="39">
        <v>234</v>
      </c>
      <c r="L7" s="39">
        <v>62</v>
      </c>
      <c r="M7" s="39">
        <f t="shared" si="3"/>
        <v>296</v>
      </c>
    </row>
    <row r="8" spans="1:13" s="24" customFormat="1" ht="18.75" customHeight="1">
      <c r="A8" s="5" t="s">
        <v>5</v>
      </c>
      <c r="B8" s="39">
        <v>764</v>
      </c>
      <c r="C8" s="39">
        <v>180</v>
      </c>
      <c r="D8" s="39">
        <f t="shared" si="0"/>
        <v>944</v>
      </c>
      <c r="E8" s="39">
        <v>389</v>
      </c>
      <c r="F8" s="39">
        <v>139</v>
      </c>
      <c r="G8" s="39">
        <f t="shared" si="1"/>
        <v>528</v>
      </c>
      <c r="H8" s="39"/>
      <c r="I8" s="39"/>
      <c r="J8" s="39">
        <f t="shared" si="2"/>
        <v>0</v>
      </c>
      <c r="K8" s="39">
        <v>368</v>
      </c>
      <c r="L8" s="39">
        <v>111</v>
      </c>
      <c r="M8" s="39">
        <f t="shared" si="3"/>
        <v>479</v>
      </c>
    </row>
    <row r="9" spans="1:13" s="24" customFormat="1" ht="18.75" customHeight="1">
      <c r="A9" s="5" t="s">
        <v>6</v>
      </c>
      <c r="B9" s="39">
        <v>835</v>
      </c>
      <c r="C9" s="39">
        <v>225</v>
      </c>
      <c r="D9" s="39">
        <f t="shared" si="0"/>
        <v>1060</v>
      </c>
      <c r="E9" s="39">
        <v>463</v>
      </c>
      <c r="F9" s="39">
        <v>175</v>
      </c>
      <c r="G9" s="39">
        <f t="shared" si="1"/>
        <v>638</v>
      </c>
      <c r="H9" s="39"/>
      <c r="I9" s="39"/>
      <c r="J9" s="39">
        <f t="shared" si="2"/>
        <v>0</v>
      </c>
      <c r="K9" s="39">
        <v>474</v>
      </c>
      <c r="L9" s="39">
        <v>155</v>
      </c>
      <c r="M9" s="39">
        <f t="shared" si="3"/>
        <v>629</v>
      </c>
    </row>
    <row r="10" spans="1:13" s="24" customFormat="1" ht="18.75" customHeight="1">
      <c r="A10" s="5" t="s">
        <v>7</v>
      </c>
      <c r="B10" s="39">
        <v>955</v>
      </c>
      <c r="C10" s="38">
        <v>283</v>
      </c>
      <c r="D10" s="39">
        <f t="shared" si="0"/>
        <v>1238</v>
      </c>
      <c r="E10" s="38">
        <v>554</v>
      </c>
      <c r="F10" s="38">
        <v>224</v>
      </c>
      <c r="G10" s="39">
        <f t="shared" si="1"/>
        <v>778</v>
      </c>
      <c r="H10" s="38"/>
      <c r="I10" s="38"/>
      <c r="J10" s="39">
        <f t="shared" si="2"/>
        <v>0</v>
      </c>
      <c r="K10" s="38">
        <v>559</v>
      </c>
      <c r="L10" s="38">
        <v>200</v>
      </c>
      <c r="M10" s="39">
        <f t="shared" si="3"/>
        <v>759</v>
      </c>
    </row>
    <row r="11" spans="1:13" s="24" customFormat="1" ht="18.75" customHeight="1">
      <c r="A11" s="5" t="s">
        <v>8</v>
      </c>
      <c r="B11" s="39">
        <v>1021</v>
      </c>
      <c r="C11" s="39">
        <v>342</v>
      </c>
      <c r="D11" s="39">
        <f t="shared" si="0"/>
        <v>1363</v>
      </c>
      <c r="E11" s="39">
        <v>598</v>
      </c>
      <c r="F11" s="39">
        <v>253</v>
      </c>
      <c r="G11" s="39">
        <f t="shared" si="1"/>
        <v>851</v>
      </c>
      <c r="H11" s="39"/>
      <c r="I11" s="39"/>
      <c r="J11" s="39">
        <f t="shared" si="2"/>
        <v>0</v>
      </c>
      <c r="K11" s="39">
        <v>669</v>
      </c>
      <c r="L11" s="39">
        <v>257</v>
      </c>
      <c r="M11" s="39">
        <f t="shared" si="3"/>
        <v>926</v>
      </c>
    </row>
    <row r="12" spans="1:13" s="24" customFormat="1" ht="18.75" customHeight="1">
      <c r="A12" s="5" t="s">
        <v>9</v>
      </c>
      <c r="B12" s="39">
        <v>1094</v>
      </c>
      <c r="C12" s="39">
        <v>402</v>
      </c>
      <c r="D12" s="39">
        <f t="shared" si="0"/>
        <v>1496</v>
      </c>
      <c r="E12" s="39">
        <v>663</v>
      </c>
      <c r="F12" s="39">
        <v>305</v>
      </c>
      <c r="G12" s="39">
        <f t="shared" si="1"/>
        <v>968</v>
      </c>
      <c r="H12" s="39"/>
      <c r="I12" s="39"/>
      <c r="J12" s="39">
        <f t="shared" si="2"/>
        <v>0</v>
      </c>
      <c r="K12" s="39">
        <v>793</v>
      </c>
      <c r="L12" s="39">
        <v>339</v>
      </c>
      <c r="M12" s="39">
        <f t="shared" si="3"/>
        <v>1132</v>
      </c>
    </row>
    <row r="13" spans="1:13" s="24" customFormat="1" ht="18.75" customHeight="1">
      <c r="A13" s="5" t="s">
        <v>10</v>
      </c>
      <c r="B13" s="39">
        <v>1143</v>
      </c>
      <c r="C13" s="39">
        <v>473</v>
      </c>
      <c r="D13" s="39">
        <f t="shared" si="0"/>
        <v>1616</v>
      </c>
      <c r="E13" s="39">
        <v>717</v>
      </c>
      <c r="F13" s="39">
        <v>356</v>
      </c>
      <c r="G13" s="39">
        <f t="shared" si="1"/>
        <v>1073</v>
      </c>
      <c r="H13" s="39"/>
      <c r="I13" s="39"/>
      <c r="J13" s="39">
        <f t="shared" si="2"/>
        <v>0</v>
      </c>
      <c r="K13" s="39">
        <v>917</v>
      </c>
      <c r="L13" s="39">
        <v>417</v>
      </c>
      <c r="M13" s="39">
        <f t="shared" si="3"/>
        <v>1334</v>
      </c>
    </row>
    <row r="14" spans="1:13" s="24" customFormat="1" ht="18.75" customHeight="1">
      <c r="A14" s="5" t="s">
        <v>11</v>
      </c>
      <c r="B14" s="39">
        <v>1152</v>
      </c>
      <c r="C14" s="39">
        <v>492</v>
      </c>
      <c r="D14" s="39">
        <f t="shared" si="0"/>
        <v>1644</v>
      </c>
      <c r="E14" s="39">
        <v>714</v>
      </c>
      <c r="F14" s="39">
        <v>365</v>
      </c>
      <c r="G14" s="39">
        <f t="shared" si="1"/>
        <v>1079</v>
      </c>
      <c r="H14" s="39">
        <v>542.71299999999997</v>
      </c>
      <c r="I14" s="39">
        <v>276.78300000000002</v>
      </c>
      <c r="J14" s="39">
        <f t="shared" si="2"/>
        <v>819.49599999999998</v>
      </c>
      <c r="K14" s="39">
        <v>337.3</v>
      </c>
      <c r="L14" s="39">
        <v>153.00299999999999</v>
      </c>
      <c r="M14" s="39">
        <f t="shared" si="3"/>
        <v>490.303</v>
      </c>
    </row>
    <row r="15" spans="1:13" s="24" customFormat="1" ht="18.75" customHeight="1">
      <c r="A15" s="5" t="s">
        <v>12</v>
      </c>
      <c r="B15" s="39">
        <v>1137</v>
      </c>
      <c r="C15" s="38">
        <v>514</v>
      </c>
      <c r="D15" s="39">
        <f t="shared" si="0"/>
        <v>1651</v>
      </c>
      <c r="E15" s="39">
        <v>709</v>
      </c>
      <c r="F15" s="38">
        <v>376</v>
      </c>
      <c r="G15" s="39">
        <f t="shared" si="1"/>
        <v>1085</v>
      </c>
      <c r="H15" s="39">
        <v>552.59199999999998</v>
      </c>
      <c r="I15" s="38">
        <v>285.279</v>
      </c>
      <c r="J15" s="39">
        <f t="shared" si="2"/>
        <v>837.87099999999998</v>
      </c>
      <c r="K15" s="39">
        <v>354.59199999999998</v>
      </c>
      <c r="L15" s="38">
        <v>160.48500000000001</v>
      </c>
      <c r="M15" s="39">
        <f t="shared" si="3"/>
        <v>515.077</v>
      </c>
    </row>
    <row r="16" spans="1:13" s="24" customFormat="1" ht="18.75" customHeight="1">
      <c r="A16" s="5" t="s">
        <v>13</v>
      </c>
      <c r="B16" s="39">
        <v>1110</v>
      </c>
      <c r="C16" s="39">
        <v>513</v>
      </c>
      <c r="D16" s="39">
        <f t="shared" si="0"/>
        <v>1623</v>
      </c>
      <c r="E16" s="39">
        <v>723</v>
      </c>
      <c r="F16" s="39">
        <v>406</v>
      </c>
      <c r="G16" s="39">
        <f t="shared" si="1"/>
        <v>1129</v>
      </c>
      <c r="H16" s="39">
        <v>552.98500000000001</v>
      </c>
      <c r="I16" s="39">
        <v>292.22300000000001</v>
      </c>
      <c r="J16" s="39">
        <f t="shared" si="2"/>
        <v>845.20800000000008</v>
      </c>
      <c r="K16" s="39">
        <v>384.56</v>
      </c>
      <c r="L16" s="39">
        <v>175.012</v>
      </c>
      <c r="M16" s="39">
        <f t="shared" si="3"/>
        <v>559.572</v>
      </c>
    </row>
    <row r="17" spans="1:13" s="24" customFormat="1" ht="18.75" customHeight="1">
      <c r="A17" s="5" t="s">
        <v>14</v>
      </c>
      <c r="B17" s="39">
        <v>1157</v>
      </c>
      <c r="C17" s="39">
        <v>531</v>
      </c>
      <c r="D17" s="39">
        <f t="shared" si="0"/>
        <v>1688</v>
      </c>
      <c r="E17" s="39">
        <v>746</v>
      </c>
      <c r="F17" s="39">
        <v>410</v>
      </c>
      <c r="G17" s="39">
        <f t="shared" si="1"/>
        <v>1156</v>
      </c>
      <c r="H17" s="39">
        <v>577.24099999999999</v>
      </c>
      <c r="I17" s="39">
        <v>308.541</v>
      </c>
      <c r="J17" s="39">
        <f t="shared" si="2"/>
        <v>885.78199999999993</v>
      </c>
      <c r="K17" s="39">
        <v>378.64299999999997</v>
      </c>
      <c r="L17" s="39">
        <v>181.27099999999999</v>
      </c>
      <c r="M17" s="39">
        <f t="shared" si="3"/>
        <v>559.91399999999999</v>
      </c>
    </row>
    <row r="18" spans="1:13" s="24" customFormat="1" ht="18.75" customHeight="1">
      <c r="A18" s="5" t="s">
        <v>15</v>
      </c>
      <c r="B18" s="39">
        <v>1176</v>
      </c>
      <c r="C18" s="39">
        <v>558</v>
      </c>
      <c r="D18" s="39">
        <f t="shared" si="0"/>
        <v>1734</v>
      </c>
      <c r="E18" s="39">
        <v>758</v>
      </c>
      <c r="F18" s="39">
        <v>424</v>
      </c>
      <c r="G18" s="39">
        <f t="shared" si="1"/>
        <v>1182</v>
      </c>
      <c r="H18" s="39">
        <v>590.61699999999996</v>
      </c>
      <c r="I18" s="39">
        <v>321.40499999999997</v>
      </c>
      <c r="J18" s="39">
        <f t="shared" si="2"/>
        <v>912.02199999999993</v>
      </c>
      <c r="K18" s="39">
        <v>391.827</v>
      </c>
      <c r="L18" s="39">
        <v>189.40199999999999</v>
      </c>
      <c r="M18" s="39">
        <f t="shared" si="3"/>
        <v>581.22900000000004</v>
      </c>
    </row>
    <row r="19" spans="1:13" s="24" customFormat="1" ht="18.75" customHeight="1">
      <c r="A19" s="5" t="s">
        <v>16</v>
      </c>
      <c r="B19" s="55">
        <v>1190</v>
      </c>
      <c r="C19" s="55">
        <v>566</v>
      </c>
      <c r="D19" s="39">
        <f t="shared" si="0"/>
        <v>1756</v>
      </c>
      <c r="E19" s="55">
        <v>769</v>
      </c>
      <c r="F19" s="55">
        <v>431</v>
      </c>
      <c r="G19" s="39">
        <f t="shared" si="1"/>
        <v>1200</v>
      </c>
      <c r="H19" s="55">
        <v>595.34699999999998</v>
      </c>
      <c r="I19" s="55">
        <v>331.13299999999998</v>
      </c>
      <c r="J19" s="39">
        <f t="shared" si="2"/>
        <v>926.48</v>
      </c>
      <c r="K19" s="55">
        <v>408.024</v>
      </c>
      <c r="L19" s="55">
        <v>207.85599999999999</v>
      </c>
      <c r="M19" s="39">
        <f t="shared" si="3"/>
        <v>615.88</v>
      </c>
    </row>
    <row r="20" spans="1:13" s="24" customFormat="1" ht="18.75" customHeight="1">
      <c r="A20" s="5" t="s">
        <v>17</v>
      </c>
      <c r="B20" s="39">
        <v>1226</v>
      </c>
      <c r="C20" s="39">
        <v>597</v>
      </c>
      <c r="D20" s="39">
        <f t="shared" si="0"/>
        <v>1823</v>
      </c>
      <c r="E20" s="39">
        <v>793</v>
      </c>
      <c r="F20" s="39">
        <v>444</v>
      </c>
      <c r="G20" s="39">
        <f t="shared" si="1"/>
        <v>1237</v>
      </c>
      <c r="H20" s="39">
        <v>557.91899999999998</v>
      </c>
      <c r="I20" s="39">
        <v>311.50099999999998</v>
      </c>
      <c r="J20" s="39">
        <f t="shared" si="2"/>
        <v>869.42</v>
      </c>
      <c r="K20" s="39">
        <v>427.05700000000002</v>
      </c>
      <c r="L20" s="39">
        <v>224.709</v>
      </c>
      <c r="M20" s="39">
        <f t="shared" si="3"/>
        <v>651.76600000000008</v>
      </c>
    </row>
    <row r="21" spans="1:13" s="24" customFormat="1" ht="18.75" customHeight="1">
      <c r="A21" s="5" t="s">
        <v>18</v>
      </c>
      <c r="B21" s="39">
        <v>1233</v>
      </c>
      <c r="C21" s="39">
        <v>605</v>
      </c>
      <c r="D21" s="39">
        <f t="shared" si="0"/>
        <v>1838</v>
      </c>
      <c r="E21" s="39">
        <v>821</v>
      </c>
      <c r="F21" s="39">
        <v>468</v>
      </c>
      <c r="G21" s="39">
        <f t="shared" si="1"/>
        <v>1289</v>
      </c>
      <c r="H21" s="39">
        <v>682.49099999999999</v>
      </c>
      <c r="I21" s="39">
        <v>334.423</v>
      </c>
      <c r="J21" s="39">
        <f t="shared" si="2"/>
        <v>1016.914</v>
      </c>
      <c r="K21" s="39">
        <v>485.96899999999999</v>
      </c>
      <c r="L21" s="39">
        <v>244.995</v>
      </c>
      <c r="M21" s="39">
        <f t="shared" si="3"/>
        <v>730.96399999999994</v>
      </c>
    </row>
    <row r="22" spans="1:13" s="24" customFormat="1" ht="18.75" customHeight="1">
      <c r="A22" s="5" t="s">
        <v>19</v>
      </c>
      <c r="B22" s="38">
        <v>1245</v>
      </c>
      <c r="C22" s="38">
        <v>643</v>
      </c>
      <c r="D22" s="39">
        <f t="shared" si="0"/>
        <v>1888</v>
      </c>
      <c r="E22" s="38">
        <v>852</v>
      </c>
      <c r="F22" s="38">
        <v>475</v>
      </c>
      <c r="G22" s="39">
        <f t="shared" si="1"/>
        <v>1327</v>
      </c>
      <c r="H22" s="38">
        <v>632.78499999999997</v>
      </c>
      <c r="I22" s="38">
        <v>337.85500000000002</v>
      </c>
      <c r="J22" s="39">
        <f t="shared" si="2"/>
        <v>970.64</v>
      </c>
      <c r="K22" s="38">
        <v>509.45299999999997</v>
      </c>
      <c r="L22" s="38">
        <v>240.33699999999999</v>
      </c>
      <c r="M22" s="39">
        <f t="shared" si="3"/>
        <v>749.79</v>
      </c>
    </row>
    <row r="23" spans="1:13" s="24" customFormat="1" ht="18.75" customHeight="1">
      <c r="A23" s="5" t="s">
        <v>20</v>
      </c>
      <c r="B23" s="39">
        <v>1221</v>
      </c>
      <c r="C23" s="39">
        <v>675</v>
      </c>
      <c r="D23" s="39">
        <f t="shared" si="0"/>
        <v>1896</v>
      </c>
      <c r="E23" s="39">
        <v>820</v>
      </c>
      <c r="F23" s="39">
        <v>506</v>
      </c>
      <c r="G23" s="39">
        <f t="shared" si="1"/>
        <v>1326</v>
      </c>
      <c r="H23" s="39">
        <v>653.55999999999995</v>
      </c>
      <c r="I23" s="39">
        <v>352.28500000000003</v>
      </c>
      <c r="J23" s="39">
        <f t="shared" si="2"/>
        <v>1005.845</v>
      </c>
      <c r="K23" s="39">
        <v>530.678</v>
      </c>
      <c r="L23" s="39">
        <v>225.12</v>
      </c>
      <c r="M23" s="39">
        <f t="shared" si="3"/>
        <v>755.798</v>
      </c>
    </row>
    <row r="24" spans="1:13" s="24" customFormat="1" ht="18.75" customHeight="1">
      <c r="A24" s="5" t="s">
        <v>21</v>
      </c>
      <c r="B24" s="39">
        <v>1213</v>
      </c>
      <c r="C24" s="39">
        <v>715</v>
      </c>
      <c r="D24" s="39">
        <f t="shared" si="0"/>
        <v>1928</v>
      </c>
      <c r="E24" s="39">
        <v>921</v>
      </c>
      <c r="F24" s="39">
        <v>547</v>
      </c>
      <c r="G24" s="39">
        <f t="shared" si="1"/>
        <v>1468</v>
      </c>
      <c r="H24" s="39">
        <v>635.21799999999996</v>
      </c>
      <c r="I24" s="39">
        <v>383.577</v>
      </c>
      <c r="J24" s="39">
        <f t="shared" si="2"/>
        <v>1018.795</v>
      </c>
      <c r="K24" s="39">
        <v>521.976</v>
      </c>
      <c r="L24" s="39">
        <v>236.72399999999999</v>
      </c>
      <c r="M24" s="39">
        <f t="shared" si="3"/>
        <v>758.7</v>
      </c>
    </row>
    <row r="25" spans="1:13" s="24" customFormat="1" ht="18.75" customHeight="1">
      <c r="A25" s="5" t="s">
        <v>22</v>
      </c>
      <c r="B25" s="39">
        <v>1167</v>
      </c>
      <c r="C25" s="39">
        <v>746</v>
      </c>
      <c r="D25" s="39">
        <f t="shared" si="0"/>
        <v>1913</v>
      </c>
      <c r="E25" s="39">
        <v>936</v>
      </c>
      <c r="F25" s="39">
        <v>645</v>
      </c>
      <c r="G25" s="39">
        <f t="shared" si="1"/>
        <v>1581</v>
      </c>
      <c r="H25" s="39">
        <v>615.90300000000002</v>
      </c>
      <c r="I25" s="39">
        <v>380.15100000000001</v>
      </c>
      <c r="J25" s="39">
        <f t="shared" si="2"/>
        <v>996.05400000000009</v>
      </c>
      <c r="K25" s="39">
        <v>605.49300000000005</v>
      </c>
      <c r="L25" s="39">
        <v>431.96199999999999</v>
      </c>
      <c r="M25" s="39">
        <f t="shared" si="3"/>
        <v>1037.4549999999999</v>
      </c>
    </row>
    <row r="26" spans="1:13" s="24" customFormat="1" ht="18.75" customHeight="1">
      <c r="A26" s="5" t="s">
        <v>23</v>
      </c>
      <c r="B26" s="39">
        <v>1260</v>
      </c>
      <c r="C26" s="39">
        <v>837</v>
      </c>
      <c r="D26" s="39">
        <f t="shared" si="0"/>
        <v>2097</v>
      </c>
      <c r="E26" s="39">
        <v>944</v>
      </c>
      <c r="F26" s="39">
        <v>648</v>
      </c>
      <c r="G26" s="39">
        <f t="shared" si="1"/>
        <v>1592</v>
      </c>
      <c r="H26" s="39">
        <v>663.74800000000005</v>
      </c>
      <c r="I26" s="39">
        <v>407.91199999999998</v>
      </c>
      <c r="J26" s="39">
        <f t="shared" si="2"/>
        <v>1071.6600000000001</v>
      </c>
      <c r="K26" s="39">
        <v>586.28099999999995</v>
      </c>
      <c r="L26" s="39">
        <v>366.53699999999998</v>
      </c>
      <c r="M26" s="39">
        <f t="shared" si="3"/>
        <v>952.81799999999998</v>
      </c>
    </row>
    <row r="27" spans="1:13" s="24" customFormat="1" ht="18.75" customHeight="1">
      <c r="A27" s="5" t="s">
        <v>24</v>
      </c>
      <c r="B27" s="39">
        <v>1319</v>
      </c>
      <c r="C27" s="39">
        <v>842</v>
      </c>
      <c r="D27" s="39">
        <f t="shared" si="0"/>
        <v>2161</v>
      </c>
      <c r="E27" s="39">
        <v>992</v>
      </c>
      <c r="F27" s="39">
        <v>597</v>
      </c>
      <c r="G27" s="39">
        <f t="shared" si="1"/>
        <v>1589</v>
      </c>
      <c r="H27" s="39">
        <v>667.54700000000003</v>
      </c>
      <c r="I27" s="39">
        <v>415.33100000000002</v>
      </c>
      <c r="J27" s="39">
        <f t="shared" si="2"/>
        <v>1082.8780000000002</v>
      </c>
      <c r="K27" s="39">
        <v>614.26900000000001</v>
      </c>
      <c r="L27" s="39">
        <v>385.84300000000002</v>
      </c>
      <c r="M27" s="39">
        <f t="shared" si="3"/>
        <v>1000.1120000000001</v>
      </c>
    </row>
    <row r="28" spans="1:13" s="24" customFormat="1" ht="18.75" customHeight="1">
      <c r="A28" s="5" t="s">
        <v>25</v>
      </c>
      <c r="B28" s="39">
        <v>1326</v>
      </c>
      <c r="C28" s="39">
        <v>858</v>
      </c>
      <c r="D28" s="39">
        <f t="shared" si="0"/>
        <v>2184</v>
      </c>
      <c r="E28" s="39">
        <v>998</v>
      </c>
      <c r="F28" s="39">
        <v>673</v>
      </c>
      <c r="G28" s="39">
        <f t="shared" si="1"/>
        <v>1671</v>
      </c>
      <c r="H28" s="39">
        <v>695.55100000000004</v>
      </c>
      <c r="I28" s="39">
        <v>427.32499999999999</v>
      </c>
      <c r="J28" s="39">
        <f t="shared" si="2"/>
        <v>1122.876</v>
      </c>
      <c r="K28" s="39">
        <v>637.91099999999994</v>
      </c>
      <c r="L28" s="39">
        <v>393.86799999999999</v>
      </c>
      <c r="M28" s="39">
        <f t="shared" si="3"/>
        <v>1031.779</v>
      </c>
    </row>
    <row r="29" spans="1:13" s="24" customFormat="1" ht="18.75" customHeight="1">
      <c r="A29" s="5" t="s">
        <v>26</v>
      </c>
      <c r="B29" s="39">
        <v>1403</v>
      </c>
      <c r="C29" s="39">
        <v>920</v>
      </c>
      <c r="D29" s="39">
        <f t="shared" si="0"/>
        <v>2323</v>
      </c>
      <c r="E29" s="39">
        <v>1039</v>
      </c>
      <c r="F29" s="39">
        <v>678</v>
      </c>
      <c r="G29" s="39">
        <f t="shared" si="1"/>
        <v>1717</v>
      </c>
      <c r="H29" s="39">
        <v>721.18299999999999</v>
      </c>
      <c r="I29" s="39">
        <v>451.84699999999998</v>
      </c>
      <c r="J29" s="39">
        <f t="shared" si="2"/>
        <v>1173.03</v>
      </c>
      <c r="K29" s="39">
        <v>667.20500000000004</v>
      </c>
      <c r="L29" s="39">
        <v>407.72500000000002</v>
      </c>
      <c r="M29" s="39">
        <f t="shared" si="3"/>
        <v>1074.93</v>
      </c>
    </row>
    <row r="30" spans="1:13" s="24" customFormat="1" ht="18.75" customHeight="1">
      <c r="A30" s="5" t="s">
        <v>27</v>
      </c>
      <c r="B30" s="39">
        <v>1288</v>
      </c>
      <c r="C30" s="39">
        <v>1027</v>
      </c>
      <c r="D30" s="39">
        <f t="shared" si="0"/>
        <v>2315</v>
      </c>
      <c r="E30" s="39">
        <v>1063</v>
      </c>
      <c r="F30" s="39">
        <v>717</v>
      </c>
      <c r="G30" s="39">
        <f t="shared" si="1"/>
        <v>1780</v>
      </c>
      <c r="H30" s="39">
        <v>728.22799999999995</v>
      </c>
      <c r="I30" s="39">
        <v>446.83</v>
      </c>
      <c r="J30" s="39">
        <f t="shared" si="2"/>
        <v>1175.058</v>
      </c>
      <c r="K30" s="39">
        <v>603.30600000000004</v>
      </c>
      <c r="L30" s="39">
        <v>348.51100000000002</v>
      </c>
      <c r="M30" s="39">
        <f t="shared" si="3"/>
        <v>951.81700000000001</v>
      </c>
    </row>
    <row r="31" spans="1:13" s="24" customFormat="1" ht="18.75" customHeight="1">
      <c r="A31" s="5" t="s">
        <v>28</v>
      </c>
      <c r="B31" s="38">
        <v>1285</v>
      </c>
      <c r="C31" s="38">
        <v>944</v>
      </c>
      <c r="D31" s="39">
        <f t="shared" si="0"/>
        <v>2229</v>
      </c>
      <c r="E31" s="38">
        <v>1110</v>
      </c>
      <c r="F31" s="38">
        <v>789</v>
      </c>
      <c r="G31" s="39">
        <f t="shared" si="1"/>
        <v>1899</v>
      </c>
      <c r="H31" s="38">
        <v>747</v>
      </c>
      <c r="I31" s="38">
        <v>447</v>
      </c>
      <c r="J31" s="39">
        <f t="shared" si="2"/>
        <v>1194</v>
      </c>
      <c r="K31" s="38">
        <v>639</v>
      </c>
      <c r="L31" s="38">
        <v>385</v>
      </c>
      <c r="M31" s="39">
        <f t="shared" si="3"/>
        <v>1024</v>
      </c>
    </row>
    <row r="32" spans="1:13" s="24" customFormat="1" ht="18.75" customHeight="1">
      <c r="A32" s="5" t="s">
        <v>44</v>
      </c>
      <c r="B32" s="55">
        <v>1208</v>
      </c>
      <c r="C32" s="55">
        <v>1009</v>
      </c>
      <c r="D32" s="39">
        <f t="shared" si="0"/>
        <v>2217</v>
      </c>
      <c r="E32" s="38">
        <v>1014</v>
      </c>
      <c r="F32" s="38">
        <v>764</v>
      </c>
      <c r="G32" s="39">
        <f t="shared" si="1"/>
        <v>1778</v>
      </c>
      <c r="H32" s="38">
        <v>729</v>
      </c>
      <c r="I32" s="38">
        <v>456</v>
      </c>
      <c r="J32" s="39">
        <f t="shared" si="2"/>
        <v>1185</v>
      </c>
      <c r="K32" s="38">
        <v>703</v>
      </c>
      <c r="L32" s="38">
        <v>442</v>
      </c>
      <c r="M32" s="39">
        <f t="shared" si="3"/>
        <v>1145</v>
      </c>
    </row>
    <row r="33" spans="1:13" s="24" customFormat="1" ht="18.75" customHeight="1">
      <c r="A33" s="5" t="s">
        <v>45</v>
      </c>
      <c r="B33" s="39">
        <v>1193.817</v>
      </c>
      <c r="C33" s="39">
        <v>905.10500000000002</v>
      </c>
      <c r="D33" s="39">
        <f t="shared" si="0"/>
        <v>2098.922</v>
      </c>
      <c r="E33" s="39">
        <v>1048.2639999999999</v>
      </c>
      <c r="F33" s="39">
        <v>839.07899999999995</v>
      </c>
      <c r="G33" s="39">
        <f t="shared" si="1"/>
        <v>1887.3429999999998</v>
      </c>
      <c r="H33" s="39">
        <v>776.39200000000005</v>
      </c>
      <c r="I33" s="39">
        <v>471.00099999999998</v>
      </c>
      <c r="J33" s="39">
        <f t="shared" si="2"/>
        <v>1247.393</v>
      </c>
      <c r="K33" s="39">
        <v>765.58299999999997</v>
      </c>
      <c r="L33" s="39">
        <v>495.517</v>
      </c>
      <c r="M33" s="39">
        <f t="shared" si="3"/>
        <v>1261.0999999999999</v>
      </c>
    </row>
    <row r="34" spans="1:13" s="24" customFormat="1" ht="18.75" customHeight="1">
      <c r="A34" s="5" t="s">
        <v>115</v>
      </c>
      <c r="B34" s="39">
        <v>1258.8599999999999</v>
      </c>
      <c r="C34" s="39">
        <v>994.90700000000004</v>
      </c>
      <c r="D34" s="39">
        <v>2253.7669999999998</v>
      </c>
      <c r="E34" s="39">
        <v>1178.748</v>
      </c>
      <c r="F34" s="39">
        <v>895.245</v>
      </c>
      <c r="G34" s="39">
        <f t="shared" si="1"/>
        <v>2073.9929999999999</v>
      </c>
      <c r="H34" s="39">
        <v>700.44</v>
      </c>
      <c r="I34" s="39">
        <v>462.37599999999998</v>
      </c>
      <c r="J34" s="39">
        <v>1162.816</v>
      </c>
      <c r="K34" s="39">
        <v>783.096</v>
      </c>
      <c r="L34" s="39">
        <v>520.04999999999995</v>
      </c>
      <c r="M34" s="39">
        <v>1303.146</v>
      </c>
    </row>
    <row r="35" spans="1:13">
      <c r="A35" s="73" t="s">
        <v>109</v>
      </c>
      <c r="B35" s="73"/>
      <c r="C35" s="73"/>
      <c r="D35" s="73"/>
      <c r="E35" s="73"/>
      <c r="F35" s="73"/>
      <c r="G35" s="73"/>
      <c r="H35" s="73"/>
      <c r="I35" s="73"/>
    </row>
    <row r="37" spans="1:13">
      <c r="B37" s="76">
        <f t="shared" ref="B37:G37" si="4">B34/B5</f>
        <v>2.7606578947368421</v>
      </c>
      <c r="C37" s="76">
        <f t="shared" si="4"/>
        <v>12.133012195121951</v>
      </c>
      <c r="D37" s="76">
        <f t="shared" si="4"/>
        <v>4.1891579925650557</v>
      </c>
      <c r="E37" s="76">
        <f t="shared" si="4"/>
        <v>16.14723287671233</v>
      </c>
      <c r="F37" s="76">
        <f t="shared" si="4"/>
        <v>68.864999999999995</v>
      </c>
      <c r="G37" s="76">
        <f t="shared" si="4"/>
        <v>24.116197674418604</v>
      </c>
      <c r="H37" s="76"/>
      <c r="I37" s="76"/>
      <c r="J37" s="76"/>
      <c r="K37" s="76">
        <f>K34/K5</f>
        <v>7.3186542056074764</v>
      </c>
      <c r="L37" s="76">
        <f>L34/L5</f>
        <v>26.002499999999998</v>
      </c>
      <c r="M37" s="76">
        <f>M34/M5</f>
        <v>10.260992125984252</v>
      </c>
    </row>
    <row r="40" spans="1:13">
      <c r="D40" s="88"/>
    </row>
  </sheetData>
  <mergeCells count="5">
    <mergeCell ref="K3:M3"/>
    <mergeCell ref="A3:A4"/>
    <mergeCell ref="B3:D3"/>
    <mergeCell ref="E3:G3"/>
    <mergeCell ref="H3:J3"/>
  </mergeCells>
  <printOptions horizontalCentered="1"/>
  <pageMargins left="0.48" right="0.16" top="0.35" bottom="0.54" header="0.22" footer="0.17"/>
  <pageSetup paperSize="9" scale="90" firstPageNumber="17" orientation="portrait" useFirstPageNumber="1" r:id="rId1"/>
  <headerFooter alignWithMargins="0">
    <oddFooter>&amp;LStatistics of School Education 2011-12&amp;CS-&amp;P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34"/>
  <sheetViews>
    <sheetView showZeros="0" view="pageBreakPreview" zoomScaleSheetLayoutView="100" workbookViewId="0">
      <selection activeCell="K18" sqref="K18"/>
    </sheetView>
  </sheetViews>
  <sheetFormatPr defaultColWidth="8.85546875" defaultRowHeight="15.75"/>
  <cols>
    <col min="1" max="1" width="12.42578125" style="13" customWidth="1"/>
    <col min="2" max="3" width="9.140625" style="13" customWidth="1"/>
    <col min="4" max="4" width="12" style="13" customWidth="1"/>
    <col min="5" max="5" width="11.5703125" style="13" customWidth="1"/>
    <col min="6" max="7" width="9.42578125" style="13" customWidth="1"/>
    <col min="8" max="8" width="11.7109375" style="13" customWidth="1"/>
    <col min="9" max="9" width="12" style="13" customWidth="1"/>
    <col min="10" max="165" width="8.85546875" style="13"/>
    <col min="166" max="166" width="6.140625" style="13" customWidth="1"/>
    <col min="167" max="167" width="20.28515625" style="13" customWidth="1"/>
    <col min="168" max="168" width="12.42578125" style="13" customWidth="1"/>
    <col min="169" max="169" width="13" style="13" customWidth="1"/>
    <col min="170" max="170" width="12.5703125" style="13" customWidth="1"/>
    <col min="171" max="184" width="11.7109375" style="13" customWidth="1"/>
    <col min="185" max="185" width="12.28515625" style="13" customWidth="1"/>
    <col min="186" max="186" width="11.7109375" style="13" customWidth="1"/>
    <col min="187" max="187" width="12.85546875" style="13" customWidth="1"/>
    <col min="188" max="188" width="11.7109375" style="13" customWidth="1"/>
    <col min="189" max="189" width="12.7109375" style="13" customWidth="1"/>
    <col min="190" max="190" width="11.7109375" style="13" customWidth="1"/>
    <col min="191" max="191" width="13" style="13" customWidth="1"/>
    <col min="192" max="203" width="11.7109375" style="13" customWidth="1"/>
    <col min="204" max="204" width="12.5703125" style="13" customWidth="1"/>
    <col min="205" max="205" width="11.7109375" style="13" customWidth="1"/>
    <col min="206" max="206" width="13" style="13" customWidth="1"/>
    <col min="207" max="212" width="11.7109375" style="13" customWidth="1"/>
    <col min="213" max="213" width="13.7109375" style="13" customWidth="1"/>
    <col min="214" max="214" width="13.140625" style="13" customWidth="1"/>
    <col min="215" max="218" width="13" style="13" customWidth="1"/>
    <col min="219" max="225" width="11.7109375" style="13" customWidth="1"/>
    <col min="226" max="226" width="10.85546875" style="13" customWidth="1"/>
    <col min="227" max="227" width="11.7109375" style="13" customWidth="1"/>
    <col min="228" max="230" width="22.7109375" style="13" customWidth="1"/>
    <col min="231" max="233" width="20.7109375" style="13" customWidth="1"/>
    <col min="234" max="421" width="8.85546875" style="13"/>
    <col min="422" max="422" width="6.140625" style="13" customWidth="1"/>
    <col min="423" max="423" width="20.28515625" style="13" customWidth="1"/>
    <col min="424" max="424" width="12.42578125" style="13" customWidth="1"/>
    <col min="425" max="425" width="13" style="13" customWidth="1"/>
    <col min="426" max="426" width="12.5703125" style="13" customWidth="1"/>
    <col min="427" max="440" width="11.7109375" style="13" customWidth="1"/>
    <col min="441" max="441" width="12.28515625" style="13" customWidth="1"/>
    <col min="442" max="442" width="11.7109375" style="13" customWidth="1"/>
    <col min="443" max="443" width="12.85546875" style="13" customWidth="1"/>
    <col min="444" max="444" width="11.7109375" style="13" customWidth="1"/>
    <col min="445" max="445" width="12.7109375" style="13" customWidth="1"/>
    <col min="446" max="446" width="11.7109375" style="13" customWidth="1"/>
    <col min="447" max="447" width="13" style="13" customWidth="1"/>
    <col min="448" max="459" width="11.7109375" style="13" customWidth="1"/>
    <col min="460" max="460" width="12.5703125" style="13" customWidth="1"/>
    <col min="461" max="461" width="11.7109375" style="13" customWidth="1"/>
    <col min="462" max="462" width="13" style="13" customWidth="1"/>
    <col min="463" max="468" width="11.7109375" style="13" customWidth="1"/>
    <col min="469" max="469" width="13.7109375" style="13" customWidth="1"/>
    <col min="470" max="470" width="13.140625" style="13" customWidth="1"/>
    <col min="471" max="474" width="13" style="13" customWidth="1"/>
    <col min="475" max="481" width="11.7109375" style="13" customWidth="1"/>
    <col min="482" max="482" width="10.85546875" style="13" customWidth="1"/>
    <col min="483" max="483" width="11.7109375" style="13" customWidth="1"/>
    <col min="484" max="484" width="22.7109375" style="13" customWidth="1"/>
    <col min="485" max="16384" width="8.85546875" style="13"/>
  </cols>
  <sheetData>
    <row r="1" spans="1:9" s="19" customFormat="1" ht="43.5" customHeight="1">
      <c r="A1" s="104" t="s">
        <v>100</v>
      </c>
      <c r="B1" s="104"/>
      <c r="C1" s="104"/>
      <c r="D1" s="104"/>
      <c r="E1" s="104"/>
      <c r="F1" s="104"/>
      <c r="G1" s="104"/>
      <c r="H1" s="104"/>
      <c r="I1" s="104"/>
    </row>
    <row r="2" spans="1:9" s="22" customFormat="1" ht="33.75" customHeight="1">
      <c r="A2" s="96" t="s">
        <v>29</v>
      </c>
      <c r="B2" s="95" t="s">
        <v>98</v>
      </c>
      <c r="C2" s="98"/>
      <c r="D2" s="98"/>
      <c r="E2" s="98"/>
      <c r="F2" s="95" t="s">
        <v>99</v>
      </c>
      <c r="G2" s="98"/>
      <c r="H2" s="98"/>
      <c r="I2" s="98"/>
    </row>
    <row r="3" spans="1:9" s="22" customFormat="1" ht="31.5" customHeight="1">
      <c r="A3" s="97"/>
      <c r="B3" s="57" t="s">
        <v>0</v>
      </c>
      <c r="C3" s="57" t="s">
        <v>1</v>
      </c>
      <c r="D3" s="57" t="s">
        <v>41</v>
      </c>
      <c r="E3" s="57" t="s">
        <v>97</v>
      </c>
      <c r="F3" s="57" t="s">
        <v>0</v>
      </c>
      <c r="G3" s="57" t="s">
        <v>1</v>
      </c>
      <c r="H3" s="57" t="s">
        <v>41</v>
      </c>
      <c r="I3" s="10" t="s">
        <v>97</v>
      </c>
    </row>
    <row r="4" spans="1:9" s="24" customFormat="1" ht="18.75" customHeight="1">
      <c r="A4" s="5" t="s">
        <v>2</v>
      </c>
      <c r="B4" s="51">
        <v>24</v>
      </c>
      <c r="C4" s="51">
        <v>20</v>
      </c>
      <c r="D4" s="39"/>
      <c r="E4" s="51">
        <v>21</v>
      </c>
      <c r="F4" s="51">
        <f>Teacher!C5/Teacher!B5*100</f>
        <v>17.982456140350877</v>
      </c>
      <c r="G4" s="51">
        <f>Teacher!F5/Teacher!E5*100</f>
        <v>17.80821917808219</v>
      </c>
      <c r="H4" s="51" t="str">
        <f>IF(Teacher!I5=0,"",Teacher!I5/Teacher!H5*100)</f>
        <v/>
      </c>
      <c r="I4" s="51">
        <f>Teacher!L5/Teacher!K5*100</f>
        <v>18.691588785046729</v>
      </c>
    </row>
    <row r="5" spans="1:9" s="24" customFormat="1" ht="18.75" customHeight="1">
      <c r="A5" s="5" t="s">
        <v>3</v>
      </c>
      <c r="B5" s="51"/>
      <c r="C5" s="51"/>
      <c r="D5" s="39"/>
      <c r="E5" s="51">
        <f t="shared" ref="E5:E11" si="0">B5+C5</f>
        <v>0</v>
      </c>
      <c r="F5" s="51">
        <f>Teacher!C6/Teacher!B6*100</f>
        <v>20.383275261324041</v>
      </c>
      <c r="G5" s="51">
        <f>Teacher!F6/Teacher!E6*100</f>
        <v>14.393939393939394</v>
      </c>
      <c r="H5" s="51" t="str">
        <f>IF(Teacher!I6=0,"",Teacher!I6/Teacher!H6*100)</f>
        <v/>
      </c>
      <c r="I5" s="51">
        <f>Teacher!L6/Teacher!K6*100</f>
        <v>22.58064516129032</v>
      </c>
    </row>
    <row r="6" spans="1:9" s="24" customFormat="1" ht="18.75" customHeight="1">
      <c r="A6" s="5" t="s">
        <v>4</v>
      </c>
      <c r="B6" s="51">
        <v>36</v>
      </c>
      <c r="C6" s="51">
        <v>31</v>
      </c>
      <c r="D6" s="39"/>
      <c r="E6" s="51">
        <v>25</v>
      </c>
      <c r="F6" s="51">
        <f>Teacher!C7/Teacher!B7*100</f>
        <v>20.650406504065042</v>
      </c>
      <c r="G6" s="51">
        <f>Teacher!F7/Teacher!E7*100</f>
        <v>31.679389312977097</v>
      </c>
      <c r="H6" s="51" t="str">
        <f>IF(Teacher!I7=0,"",Teacher!I7/Teacher!H7*100)</f>
        <v/>
      </c>
      <c r="I6" s="51">
        <f>Teacher!L7/Teacher!K7*100</f>
        <v>26.495726495726498</v>
      </c>
    </row>
    <row r="7" spans="1:9" s="24" customFormat="1" ht="18.75" customHeight="1">
      <c r="A7" s="5" t="s">
        <v>5</v>
      </c>
      <c r="B7" s="51"/>
      <c r="C7" s="51"/>
      <c r="D7" s="39"/>
      <c r="E7" s="51">
        <f t="shared" si="0"/>
        <v>0</v>
      </c>
      <c r="F7" s="51">
        <f>Teacher!C8/Teacher!B8*100</f>
        <v>23.560209424083769</v>
      </c>
      <c r="G7" s="51">
        <f>Teacher!F8/Teacher!E8*100</f>
        <v>35.732647814910024</v>
      </c>
      <c r="H7" s="51" t="str">
        <f>IF(Teacher!I8=0,"",Teacher!I8/Teacher!H8*100)</f>
        <v/>
      </c>
      <c r="I7" s="51">
        <f>Teacher!L8/Teacher!K8*100</f>
        <v>30.163043478260871</v>
      </c>
    </row>
    <row r="8" spans="1:9" s="24" customFormat="1" ht="18.75" customHeight="1">
      <c r="A8" s="5" t="s">
        <v>6</v>
      </c>
      <c r="B8" s="51">
        <v>39</v>
      </c>
      <c r="C8" s="51">
        <v>32</v>
      </c>
      <c r="D8" s="39"/>
      <c r="E8" s="51">
        <v>25</v>
      </c>
      <c r="F8" s="51">
        <f>Teacher!C9/Teacher!B9*100</f>
        <v>26.946107784431138</v>
      </c>
      <c r="G8" s="51">
        <f>Teacher!F9/Teacher!E9*100</f>
        <v>37.796976241900651</v>
      </c>
      <c r="H8" s="51" t="str">
        <f>IF(Teacher!I9=0,"",Teacher!I9/Teacher!H9*100)</f>
        <v/>
      </c>
      <c r="I8" s="51">
        <f>Teacher!L9/Teacher!K9*100</f>
        <v>32.700421940928273</v>
      </c>
    </row>
    <row r="9" spans="1:9" s="24" customFormat="1" ht="18.75" customHeight="1">
      <c r="A9" s="5" t="s">
        <v>7</v>
      </c>
      <c r="B9" s="51"/>
      <c r="C9" s="56"/>
      <c r="D9" s="38"/>
      <c r="E9" s="51">
        <f t="shared" si="0"/>
        <v>0</v>
      </c>
      <c r="F9" s="51">
        <f>Teacher!C10/Teacher!B10*100</f>
        <v>29.633507853403142</v>
      </c>
      <c r="G9" s="51">
        <f>Teacher!F10/Teacher!E10*100</f>
        <v>40.433212996389891</v>
      </c>
      <c r="H9" s="51" t="str">
        <f>IF(Teacher!I10=0,"",Teacher!I10/Teacher!H10*100)</f>
        <v/>
      </c>
      <c r="I9" s="51">
        <f>Teacher!L10/Teacher!K10*100</f>
        <v>35.778175313059037</v>
      </c>
    </row>
    <row r="10" spans="1:9" s="24" customFormat="1" ht="18.75" customHeight="1">
      <c r="A10" s="5" t="s">
        <v>8</v>
      </c>
      <c r="B10" s="51">
        <v>38</v>
      </c>
      <c r="C10" s="51">
        <v>33</v>
      </c>
      <c r="D10" s="39"/>
      <c r="E10" s="51">
        <v>27</v>
      </c>
      <c r="F10" s="51">
        <f>Teacher!C11/Teacher!B11*100</f>
        <v>33.496571988246814</v>
      </c>
      <c r="G10" s="51">
        <f>Teacher!F11/Teacher!E11*100</f>
        <v>42.307692307692307</v>
      </c>
      <c r="H10" s="51" t="str">
        <f>IF(Teacher!I11=0,"",Teacher!I11/Teacher!H11*100)</f>
        <v/>
      </c>
      <c r="I10" s="51">
        <f>Teacher!L11/Teacher!K11*100</f>
        <v>38.415545590433481</v>
      </c>
    </row>
    <row r="11" spans="1:9" s="24" customFormat="1" ht="18.75" customHeight="1">
      <c r="A11" s="5" t="s">
        <v>9</v>
      </c>
      <c r="B11" s="39"/>
      <c r="C11" s="39"/>
      <c r="D11" s="39"/>
      <c r="E11" s="51">
        <f t="shared" si="0"/>
        <v>0</v>
      </c>
      <c r="F11" s="51">
        <f>Teacher!C12/Teacher!B12*100</f>
        <v>36.74588665447898</v>
      </c>
      <c r="G11" s="51">
        <f>Teacher!F12/Teacher!E12*100</f>
        <v>46.003016591251885</v>
      </c>
      <c r="H11" s="51" t="str">
        <f>IF(Teacher!I12=0,"",Teacher!I12/Teacher!H12*100)</f>
        <v/>
      </c>
      <c r="I11" s="51">
        <f>Teacher!L12/Teacher!K12*100</f>
        <v>42.749054224464061</v>
      </c>
    </row>
    <row r="12" spans="1:9" s="24" customFormat="1" ht="18.75" customHeight="1">
      <c r="A12" s="5" t="s">
        <v>10</v>
      </c>
      <c r="B12" s="51">
        <v>43</v>
      </c>
      <c r="C12" s="51">
        <v>37</v>
      </c>
      <c r="D12" s="51"/>
      <c r="E12" s="51">
        <v>31</v>
      </c>
      <c r="F12" s="51">
        <f>Teacher!C13/Teacher!B13*100</f>
        <v>41.382327209098861</v>
      </c>
      <c r="G12" s="51">
        <f>Teacher!F13/Teacher!E13*100</f>
        <v>49.651324965132495</v>
      </c>
      <c r="H12" s="51" t="str">
        <f>IF(Teacher!I13=0,"",Teacher!I13/Teacher!H13*100)</f>
        <v/>
      </c>
      <c r="I12" s="51">
        <f>Teacher!L13/Teacher!K13*100</f>
        <v>45.474372955288992</v>
      </c>
    </row>
    <row r="13" spans="1:9" s="24" customFormat="1" ht="18.75" customHeight="1">
      <c r="A13" s="5" t="s">
        <v>11</v>
      </c>
      <c r="B13" s="51">
        <v>43</v>
      </c>
      <c r="C13" s="51">
        <v>38</v>
      </c>
      <c r="D13" s="51">
        <v>32</v>
      </c>
      <c r="E13" s="51">
        <v>31</v>
      </c>
      <c r="F13" s="51">
        <f>Teacher!C14/Teacher!B14*100</f>
        <v>42.708333333333329</v>
      </c>
      <c r="G13" s="51">
        <f>Teacher!F14/Teacher!E14*100</f>
        <v>51.120448179271705</v>
      </c>
      <c r="H13" s="51">
        <f>IF(Teacher!I14=0,"",Teacher!I14/Teacher!H14*100)</f>
        <v>50.999883916545215</v>
      </c>
      <c r="I13" s="51">
        <f>Teacher!L14/Teacher!K14*100</f>
        <v>45.361102875778229</v>
      </c>
    </row>
    <row r="14" spans="1:9" s="24" customFormat="1" ht="18.75" customHeight="1">
      <c r="A14" s="5" t="s">
        <v>12</v>
      </c>
      <c r="B14" s="51">
        <v>45</v>
      </c>
      <c r="C14" s="56">
        <v>43</v>
      </c>
      <c r="D14" s="56">
        <v>29</v>
      </c>
      <c r="E14" s="51">
        <v>31</v>
      </c>
      <c r="F14" s="51">
        <f>Teacher!C15/Teacher!B15*100</f>
        <v>45.206684256816182</v>
      </c>
      <c r="G14" s="51">
        <f>Teacher!F15/Teacher!E15*100</f>
        <v>53.032440056417485</v>
      </c>
      <c r="H14" s="51">
        <f>IF(Teacher!I15=0,"",Teacher!I15/Teacher!H15*100)</f>
        <v>51.625611662854332</v>
      </c>
      <c r="I14" s="51">
        <f>Teacher!L15/Teacher!K15*100</f>
        <v>45.259058297987551</v>
      </c>
    </row>
    <row r="15" spans="1:9" s="24" customFormat="1" ht="18.75" customHeight="1">
      <c r="A15" s="5" t="s">
        <v>13</v>
      </c>
      <c r="B15" s="51">
        <v>50</v>
      </c>
      <c r="C15" s="51">
        <v>38</v>
      </c>
      <c r="D15" s="51">
        <v>30</v>
      </c>
      <c r="E15" s="51">
        <v>31</v>
      </c>
      <c r="F15" s="51">
        <f>Teacher!C16/Teacher!B16*100</f>
        <v>46.216216216216218</v>
      </c>
      <c r="G15" s="51">
        <f>Teacher!F16/Teacher!E16*100</f>
        <v>56.15491009681881</v>
      </c>
      <c r="H15" s="51">
        <f>IF(Teacher!I16=0,"",Teacher!I16/Teacher!H16*100)</f>
        <v>52.844652205756034</v>
      </c>
      <c r="I15" s="51">
        <f>Teacher!L16/Teacher!K16*100</f>
        <v>45.509673392968587</v>
      </c>
    </row>
    <row r="16" spans="1:9" s="24" customFormat="1" ht="18.75" customHeight="1">
      <c r="A16" s="5" t="s">
        <v>14</v>
      </c>
      <c r="B16" s="51">
        <v>48</v>
      </c>
      <c r="C16" s="51">
        <v>39</v>
      </c>
      <c r="D16" s="51">
        <v>32</v>
      </c>
      <c r="E16" s="51">
        <v>35</v>
      </c>
      <c r="F16" s="51">
        <f>Teacher!C17/Teacher!B17*100</f>
        <v>45.894554883318925</v>
      </c>
      <c r="G16" s="51">
        <f>Teacher!F17/Teacher!E17*100</f>
        <v>54.959785522788209</v>
      </c>
      <c r="H16" s="51">
        <f>IF(Teacher!I17=0,"",Teacher!I17/Teacher!H17*100)</f>
        <v>53.45098494389692</v>
      </c>
      <c r="I16" s="51">
        <f>Teacher!L17/Teacher!K17*100</f>
        <v>47.873854791980833</v>
      </c>
    </row>
    <row r="17" spans="1:9" s="24" customFormat="1" ht="18.75" customHeight="1">
      <c r="A17" s="5" t="s">
        <v>15</v>
      </c>
      <c r="B17" s="51">
        <v>47</v>
      </c>
      <c r="C17" s="51">
        <v>38</v>
      </c>
      <c r="D17" s="51">
        <v>29</v>
      </c>
      <c r="E17" s="51">
        <v>35</v>
      </c>
      <c r="F17" s="51">
        <f>Teacher!C18/Teacher!B18*100</f>
        <v>47.448979591836739</v>
      </c>
      <c r="G17" s="51">
        <f>Teacher!F18/Teacher!E18*100</f>
        <v>55.936675461741423</v>
      </c>
      <c r="H17" s="51">
        <f>IF(Teacher!I18=0,"",Teacher!I18/Teacher!H18*100)</f>
        <v>54.418514875122113</v>
      </c>
      <c r="I17" s="51">
        <f>Teacher!L18/Teacher!K18*100</f>
        <v>48.338169651402275</v>
      </c>
    </row>
    <row r="18" spans="1:9" s="24" customFormat="1" ht="18.75" customHeight="1">
      <c r="A18" s="5" t="s">
        <v>16</v>
      </c>
      <c r="B18" s="51">
        <v>45</v>
      </c>
      <c r="C18" s="51">
        <v>38</v>
      </c>
      <c r="D18" s="51">
        <v>32</v>
      </c>
      <c r="E18" s="51">
        <v>35</v>
      </c>
      <c r="F18" s="51">
        <f>Teacher!C19/Teacher!B19*100</f>
        <v>47.563025210084028</v>
      </c>
      <c r="G18" s="51">
        <f>Teacher!F19/Teacher!E19*100</f>
        <v>56.046814044213264</v>
      </c>
      <c r="H18" s="51">
        <f>IF(Teacher!I19=0,"",Teacher!I19/Teacher!H19*100)</f>
        <v>55.620167734111369</v>
      </c>
      <c r="I18" s="51">
        <f>Teacher!L19/Teacher!K19*100</f>
        <v>50.94210144501303</v>
      </c>
    </row>
    <row r="19" spans="1:9" s="24" customFormat="1" ht="18.75" customHeight="1">
      <c r="A19" s="5" t="s">
        <v>17</v>
      </c>
      <c r="B19" s="51">
        <v>42</v>
      </c>
      <c r="C19" s="51">
        <v>37</v>
      </c>
      <c r="D19" s="51">
        <v>29</v>
      </c>
      <c r="E19" s="51">
        <v>35</v>
      </c>
      <c r="F19" s="51">
        <f>Teacher!C20/Teacher!B20*100</f>
        <v>48.694942903752036</v>
      </c>
      <c r="G19" s="51">
        <f>Teacher!F20/Teacher!E20*100</f>
        <v>55.989911727616651</v>
      </c>
      <c r="H19" s="51">
        <f>IF(Teacher!I20=0,"",Teacher!I20/Teacher!H20*100)</f>
        <v>55.832656711816583</v>
      </c>
      <c r="I19" s="51">
        <f>Teacher!L20/Teacher!K20*100</f>
        <v>52.618034594913553</v>
      </c>
    </row>
    <row r="20" spans="1:9" s="24" customFormat="1" ht="18.75" customHeight="1">
      <c r="A20" s="5" t="s">
        <v>18</v>
      </c>
      <c r="B20" s="51">
        <v>42</v>
      </c>
      <c r="C20" s="51">
        <v>37</v>
      </c>
      <c r="D20" s="51">
        <v>28</v>
      </c>
      <c r="E20" s="51">
        <v>34</v>
      </c>
      <c r="F20" s="51">
        <f>Teacher!C21/Teacher!B21*100</f>
        <v>49.067315490673153</v>
      </c>
      <c r="G20" s="51">
        <f>Teacher!F21/Teacher!E21*100</f>
        <v>57.003654080389765</v>
      </c>
      <c r="H20" s="51">
        <f>IF(Teacher!I21=0,"",Teacher!I21/Teacher!H21*100)</f>
        <v>49.000353118209617</v>
      </c>
      <c r="I20" s="51">
        <f>Teacher!L21/Teacher!K21*100</f>
        <v>50.413709516450645</v>
      </c>
    </row>
    <row r="21" spans="1:9" s="24" customFormat="1" ht="18.75" customHeight="1">
      <c r="A21" s="5" t="s">
        <v>19</v>
      </c>
      <c r="B21" s="56">
        <v>43</v>
      </c>
      <c r="C21" s="56">
        <v>38</v>
      </c>
      <c r="D21" s="56">
        <v>30</v>
      </c>
      <c r="E21" s="51">
        <v>34</v>
      </c>
      <c r="F21" s="51">
        <f>Teacher!C22/Teacher!B22*100</f>
        <v>51.646586345381529</v>
      </c>
      <c r="G21" s="51">
        <f>Teacher!F22/Teacher!E22*100</f>
        <v>55.751173708920184</v>
      </c>
      <c r="H21" s="51">
        <f>IF(Teacher!I22=0,"",Teacher!I22/Teacher!H22*100)</f>
        <v>53.391752332940889</v>
      </c>
      <c r="I21" s="51">
        <f>Teacher!L22/Teacher!K22*100</f>
        <v>47.175499997055667</v>
      </c>
    </row>
    <row r="22" spans="1:9" s="24" customFormat="1" ht="18.75" customHeight="1">
      <c r="A22" s="5" t="s">
        <v>20</v>
      </c>
      <c r="B22" s="51">
        <v>43</v>
      </c>
      <c r="C22" s="51">
        <v>38</v>
      </c>
      <c r="D22" s="51">
        <v>31</v>
      </c>
      <c r="E22" s="51">
        <v>35</v>
      </c>
      <c r="F22" s="51">
        <f>Teacher!C23/Teacher!B23*100</f>
        <v>55.282555282555279</v>
      </c>
      <c r="G22" s="51">
        <f>Teacher!F23/Teacher!E23*100</f>
        <v>61.707317073170728</v>
      </c>
      <c r="H22" s="51">
        <f>IF(Teacher!I23=0,"",Teacher!I23/Teacher!H23*100)</f>
        <v>53.90247261154294</v>
      </c>
      <c r="I22" s="51">
        <f>Teacher!L23/Teacher!K23*100</f>
        <v>42.421204572264159</v>
      </c>
    </row>
    <row r="23" spans="1:9" s="24" customFormat="1" ht="18.75" customHeight="1">
      <c r="A23" s="5" t="s">
        <v>21</v>
      </c>
      <c r="B23" s="51">
        <v>43</v>
      </c>
      <c r="C23" s="51">
        <v>34</v>
      </c>
      <c r="D23" s="51">
        <v>33</v>
      </c>
      <c r="E23" s="51">
        <v>36</v>
      </c>
      <c r="F23" s="51">
        <f>Teacher!C24/Teacher!B24*100</f>
        <v>58.94476504534213</v>
      </c>
      <c r="G23" s="51">
        <f>Teacher!F24/Teacher!E24*100</f>
        <v>59.391965255157444</v>
      </c>
      <c r="H23" s="51">
        <f>IF(Teacher!I24=0,"",Teacher!I24/Teacher!H24*100)</f>
        <v>60.385096140222728</v>
      </c>
      <c r="I23" s="51">
        <f>Teacher!L24/Teacher!K24*100</f>
        <v>45.351510414271914</v>
      </c>
    </row>
    <row r="24" spans="1:9" s="24" customFormat="1" ht="18.75" customHeight="1">
      <c r="A24" s="5" t="s">
        <v>22</v>
      </c>
      <c r="B24" s="51">
        <v>42</v>
      </c>
      <c r="C24" s="51">
        <v>34</v>
      </c>
      <c r="D24" s="51">
        <v>30</v>
      </c>
      <c r="E24" s="51">
        <v>35</v>
      </c>
      <c r="F24" s="51">
        <f>Teacher!C25/Teacher!B25*100</f>
        <v>63.924592973436155</v>
      </c>
      <c r="G24" s="51">
        <f>Teacher!F25/Teacher!E25*100</f>
        <v>68.910256410256409</v>
      </c>
      <c r="H24" s="51">
        <f>IF(Teacher!I25=0,"",Teacher!I25/Teacher!H25*100)</f>
        <v>61.722543972021569</v>
      </c>
      <c r="I24" s="51">
        <f>Teacher!L25/Teacher!K25*100</f>
        <v>71.340543986470522</v>
      </c>
    </row>
    <row r="25" spans="1:9" s="24" customFormat="1" ht="18.75" customHeight="1">
      <c r="A25" s="5" t="s">
        <v>23</v>
      </c>
      <c r="B25" s="51">
        <v>45</v>
      </c>
      <c r="C25" s="51">
        <v>35</v>
      </c>
      <c r="D25" s="51">
        <v>31</v>
      </c>
      <c r="E25" s="51">
        <v>35</v>
      </c>
      <c r="F25" s="51">
        <f>Teacher!C26/Teacher!B26*100</f>
        <v>66.428571428571431</v>
      </c>
      <c r="G25" s="51">
        <f>Teacher!F26/Teacher!E26*100</f>
        <v>68.644067796610159</v>
      </c>
      <c r="H25" s="51">
        <f>IF(Teacher!I26=0,"",Teacher!I26/Teacher!H26*100)</f>
        <v>61.455853727619512</v>
      </c>
      <c r="I25" s="51">
        <f>Teacher!L26/Teacher!K26*100</f>
        <v>62.518996863278872</v>
      </c>
    </row>
    <row r="26" spans="1:9" s="24" customFormat="1" ht="18.75" customHeight="1">
      <c r="A26" s="5" t="s">
        <v>24</v>
      </c>
      <c r="B26" s="51">
        <v>46</v>
      </c>
      <c r="C26" s="51">
        <v>35</v>
      </c>
      <c r="D26" s="51">
        <v>32</v>
      </c>
      <c r="E26" s="51">
        <v>33</v>
      </c>
      <c r="F26" s="51">
        <f>Teacher!C27/Teacher!B27*100</f>
        <v>63.83623957543594</v>
      </c>
      <c r="G26" s="51">
        <f>Teacher!F27/Teacher!E27*100</f>
        <v>60.181451612903224</v>
      </c>
      <c r="H26" s="51">
        <f>IF(Teacher!I27=0,"",Teacher!I27/Teacher!H27*100)</f>
        <v>62.217491802075365</v>
      </c>
      <c r="I26" s="51">
        <f>Teacher!L27/Teacher!K27*100</f>
        <v>62.813360270500382</v>
      </c>
    </row>
    <row r="27" spans="1:9" s="24" customFormat="1" ht="18.75" customHeight="1">
      <c r="A27" s="5" t="s">
        <v>25</v>
      </c>
      <c r="B27" s="51">
        <v>46</v>
      </c>
      <c r="C27" s="51">
        <v>34</v>
      </c>
      <c r="D27" s="51">
        <v>32</v>
      </c>
      <c r="E27" s="51">
        <v>34</v>
      </c>
      <c r="F27" s="51">
        <f>Teacher!C28/Teacher!B28*100</f>
        <v>64.705882352941174</v>
      </c>
      <c r="G27" s="51">
        <f>Teacher!F28/Teacher!E28*100</f>
        <v>67.434869739478955</v>
      </c>
      <c r="H27" s="51">
        <f>IF(Teacher!I28=0,"",Teacher!I28/Teacher!H28*100)</f>
        <v>61.436903979722544</v>
      </c>
      <c r="I27" s="51">
        <f>Teacher!L28/Teacher!K28*100</f>
        <v>61.743409347071932</v>
      </c>
    </row>
    <row r="28" spans="1:9" s="24" customFormat="1" ht="18.75" customHeight="1">
      <c r="A28" s="5" t="s">
        <v>26</v>
      </c>
      <c r="B28" s="51">
        <v>44</v>
      </c>
      <c r="C28" s="51">
        <v>34</v>
      </c>
      <c r="D28" s="51">
        <v>31</v>
      </c>
      <c r="E28" s="51">
        <v>34</v>
      </c>
      <c r="F28" s="51">
        <f>Teacher!C29/Teacher!B29*100</f>
        <v>65.573770491803273</v>
      </c>
      <c r="G28" s="51">
        <f>Teacher!F29/Teacher!E29*100</f>
        <v>65.255052935514925</v>
      </c>
      <c r="H28" s="51">
        <f>IF(Teacher!I29=0,"",Teacher!I29/Teacher!H29*100)</f>
        <v>62.653584457758981</v>
      </c>
      <c r="I28" s="51">
        <f>Teacher!L29/Teacher!K29*100</f>
        <v>61.10940415614391</v>
      </c>
    </row>
    <row r="29" spans="1:9" s="24" customFormat="1" ht="18.75" customHeight="1">
      <c r="A29" s="5" t="s">
        <v>27</v>
      </c>
      <c r="B29" s="51">
        <v>47</v>
      </c>
      <c r="C29" s="51">
        <v>35</v>
      </c>
      <c r="D29" s="51">
        <v>33</v>
      </c>
      <c r="E29" s="51">
        <v>37</v>
      </c>
      <c r="F29" s="51">
        <f>Teacher!C30/Teacher!B30*100</f>
        <v>79.736024844720504</v>
      </c>
      <c r="G29" s="51">
        <f>Teacher!F30/Teacher!E30*100</f>
        <v>67.450611476952034</v>
      </c>
      <c r="H29" s="51">
        <f>IF(Teacher!I30=0,"",Teacher!I30/Teacher!H30*100)</f>
        <v>61.358530570096178</v>
      </c>
      <c r="I29" s="51">
        <f>Teacher!L30/Teacher!K30*100</f>
        <v>57.766871206319848</v>
      </c>
    </row>
    <row r="30" spans="1:9" s="24" customFormat="1" ht="18.75" customHeight="1">
      <c r="A30" s="5" t="s">
        <v>28</v>
      </c>
      <c r="B30" s="56">
        <v>45</v>
      </c>
      <c r="C30" s="56">
        <v>34</v>
      </c>
      <c r="D30" s="56">
        <v>32</v>
      </c>
      <c r="E30" s="51">
        <v>38</v>
      </c>
      <c r="F30" s="51">
        <f>Teacher!C31/Teacher!B31*100</f>
        <v>73.463035019455262</v>
      </c>
      <c r="G30" s="51">
        <f>Teacher!F31/Teacher!E31*100</f>
        <v>71.081081081081081</v>
      </c>
      <c r="H30" s="51">
        <f>IF(Teacher!I31=0,"",Teacher!I31/Teacher!H31*100)</f>
        <v>59.839357429718874</v>
      </c>
      <c r="I30" s="51">
        <f>Teacher!L31/Teacher!K31*100</f>
        <v>60.250391236306733</v>
      </c>
    </row>
    <row r="31" spans="1:9" s="24" customFormat="1" ht="18.75" customHeight="1">
      <c r="A31" s="5" t="s">
        <v>44</v>
      </c>
      <c r="B31" s="51">
        <v>41</v>
      </c>
      <c r="C31" s="51">
        <v>33</v>
      </c>
      <c r="D31" s="51">
        <v>30</v>
      </c>
      <c r="E31" s="51">
        <v>39</v>
      </c>
      <c r="F31" s="51">
        <f>Teacher!C32/Teacher!B32*100</f>
        <v>83.526490066225165</v>
      </c>
      <c r="G31" s="51">
        <f>Teacher!F32/Teacher!E32*100</f>
        <v>75.345167652859956</v>
      </c>
      <c r="H31" s="51">
        <f>IF(Teacher!I32=0,"",Teacher!I32/Teacher!H32*100)</f>
        <v>62.55144032921811</v>
      </c>
      <c r="I31" s="51">
        <f>Teacher!L32/Teacher!K32*100</f>
        <v>62.873399715504974</v>
      </c>
    </row>
    <row r="32" spans="1:9" s="24" customFormat="1" ht="18.75" customHeight="1">
      <c r="A32" s="5" t="s">
        <v>45</v>
      </c>
      <c r="B32" s="51">
        <v>43</v>
      </c>
      <c r="C32" s="51">
        <v>33</v>
      </c>
      <c r="D32" s="51">
        <v>30</v>
      </c>
      <c r="E32" s="51">
        <v>34</v>
      </c>
      <c r="F32" s="51">
        <f>Teacher!C33/Teacher!B33*100</f>
        <v>75.816058910201477</v>
      </c>
      <c r="G32" s="51">
        <f>Teacher!F33/Teacher!E33*100</f>
        <v>80.044626162875005</v>
      </c>
      <c r="H32" s="51">
        <f>IF(Teacher!I33=0,"",Teacher!I33/Teacher!H33*100)</f>
        <v>60.665359766715774</v>
      </c>
      <c r="I32" s="51">
        <f>Teacher!L33/Teacher!K33*100</f>
        <v>64.724138336405062</v>
      </c>
    </row>
    <row r="33" spans="1:9" s="24" customFormat="1" ht="18.75" customHeight="1">
      <c r="A33" s="5" t="s">
        <v>115</v>
      </c>
      <c r="B33" s="51">
        <v>41</v>
      </c>
      <c r="C33" s="51">
        <v>34</v>
      </c>
      <c r="D33" s="51">
        <v>32</v>
      </c>
      <c r="E33" s="51">
        <v>33</v>
      </c>
      <c r="F33" s="51">
        <f>Teacher!C34/Teacher!B34*100</f>
        <v>79.032378501183615</v>
      </c>
      <c r="G33" s="51">
        <f>Teacher!F34/Teacher!E34*100</f>
        <v>75.948803306559171</v>
      </c>
      <c r="H33" s="51">
        <f>IF(Teacher!I34=0,"",Teacher!I34/Teacher!H34*100)</f>
        <v>66.01222088972645</v>
      </c>
      <c r="I33" s="51">
        <f>Teacher!L34/Teacher!K34*100</f>
        <v>66.409482362315728</v>
      </c>
    </row>
    <row r="34" spans="1:9">
      <c r="A34" s="75" t="s">
        <v>109</v>
      </c>
      <c r="B34" s="72"/>
      <c r="C34" s="72"/>
      <c r="D34" s="72"/>
      <c r="E34" s="72"/>
      <c r="F34" s="72"/>
      <c r="G34" s="72"/>
      <c r="H34" s="72"/>
      <c r="I34" s="72"/>
    </row>
  </sheetData>
  <mergeCells count="4">
    <mergeCell ref="A2:A3"/>
    <mergeCell ref="B2:E2"/>
    <mergeCell ref="F2:I2"/>
    <mergeCell ref="A1:I1"/>
  </mergeCells>
  <printOptions horizontalCentered="1"/>
  <pageMargins left="0.48" right="0.16" top="0.35" bottom="0.54" header="0.22" footer="0.17"/>
  <pageSetup paperSize="9" scale="95" firstPageNumber="18" orientation="portrait" useFirstPageNumber="1" r:id="rId1"/>
  <headerFooter alignWithMargins="0">
    <oddFooter>&amp;LStatistics of School Education 2011-12&amp;CS-&amp;P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showZeros="0" view="pageBreakPreview" topLeftCell="A13" zoomScaleSheetLayoutView="100" workbookViewId="0">
      <selection activeCell="X25" sqref="X25"/>
    </sheetView>
  </sheetViews>
  <sheetFormatPr defaultRowHeight="15.75"/>
  <cols>
    <col min="1" max="1" width="12.28515625" style="13" customWidth="1"/>
    <col min="2" max="2" width="8.28515625" style="13" customWidth="1"/>
    <col min="3" max="3" width="6.85546875" style="13" customWidth="1"/>
    <col min="4" max="4" width="8.28515625" style="13" customWidth="1"/>
    <col min="5" max="5" width="8.140625" style="13" customWidth="1"/>
    <col min="6" max="6" width="9.5703125" style="13" customWidth="1"/>
    <col min="7" max="7" width="8.28515625" style="13" customWidth="1"/>
    <col min="8" max="8" width="7.28515625" style="13" customWidth="1"/>
    <col min="9" max="10" width="8.28515625" style="13" customWidth="1"/>
    <col min="11" max="11" width="9.28515625" style="13" customWidth="1"/>
    <col min="12" max="12" width="8.28515625" style="13" customWidth="1"/>
    <col min="13" max="13" width="7.28515625" style="13" customWidth="1"/>
    <col min="14" max="14" width="7.7109375" style="13" customWidth="1"/>
    <col min="15" max="15" width="8.140625" style="13" customWidth="1"/>
    <col min="16" max="16" width="9.7109375" style="13" customWidth="1"/>
    <col min="17" max="17" width="8.28515625" style="13" customWidth="1"/>
    <col min="18" max="18" width="7.28515625" style="13" customWidth="1"/>
    <col min="19" max="19" width="7.85546875" style="13" customWidth="1"/>
    <col min="20" max="20" width="8.5703125" style="13" customWidth="1"/>
    <col min="21" max="21" width="9.5703125" style="13" customWidth="1"/>
    <col min="22" max="16384" width="9.140625" style="13"/>
  </cols>
  <sheetData>
    <row r="1" spans="1:21" s="62" customFormat="1" ht="30.75" customHeight="1">
      <c r="A1" s="60"/>
      <c r="B1" s="61" t="s">
        <v>102</v>
      </c>
      <c r="C1" s="61"/>
      <c r="D1" s="61"/>
      <c r="E1" s="61"/>
      <c r="F1" s="61"/>
      <c r="G1" s="61"/>
      <c r="H1" s="61"/>
      <c r="I1" s="61"/>
      <c r="J1" s="61"/>
      <c r="K1" s="61"/>
      <c r="L1" s="61" t="s">
        <v>103</v>
      </c>
      <c r="M1" s="61"/>
      <c r="N1" s="61"/>
      <c r="O1" s="61"/>
      <c r="P1" s="61"/>
      <c r="Q1" s="61"/>
      <c r="R1" s="61"/>
      <c r="S1" s="61"/>
      <c r="T1" s="61"/>
      <c r="U1" s="61"/>
    </row>
    <row r="2" spans="1:21" s="9" customFormat="1" ht="29.25" customHeight="1">
      <c r="A2" s="95" t="s">
        <v>29</v>
      </c>
      <c r="B2" s="95" t="s">
        <v>51</v>
      </c>
      <c r="C2" s="95"/>
      <c r="D2" s="95"/>
      <c r="E2" s="95"/>
      <c r="F2" s="95"/>
      <c r="G2" s="95" t="s">
        <v>52</v>
      </c>
      <c r="H2" s="95"/>
      <c r="I2" s="95"/>
      <c r="J2" s="95"/>
      <c r="K2" s="95"/>
      <c r="L2" s="95" t="s">
        <v>49</v>
      </c>
      <c r="M2" s="95"/>
      <c r="N2" s="95"/>
      <c r="O2" s="95"/>
      <c r="P2" s="95"/>
      <c r="Q2" s="95" t="s">
        <v>48</v>
      </c>
      <c r="R2" s="95" t="s">
        <v>49</v>
      </c>
      <c r="S2" s="95"/>
      <c r="T2" s="95"/>
      <c r="U2" s="95"/>
    </row>
    <row r="3" spans="1:21" s="16" customFormat="1" ht="47.25" customHeight="1">
      <c r="A3" s="95"/>
      <c r="B3" s="10" t="s">
        <v>53</v>
      </c>
      <c r="C3" s="10" t="s">
        <v>55</v>
      </c>
      <c r="D3" s="10" t="s">
        <v>56</v>
      </c>
      <c r="E3" s="10" t="s">
        <v>30</v>
      </c>
      <c r="F3" s="10" t="s">
        <v>54</v>
      </c>
      <c r="G3" s="10" t="s">
        <v>53</v>
      </c>
      <c r="H3" s="10" t="s">
        <v>55</v>
      </c>
      <c r="I3" s="10" t="s">
        <v>56</v>
      </c>
      <c r="J3" s="10" t="s">
        <v>30</v>
      </c>
      <c r="K3" s="10" t="s">
        <v>54</v>
      </c>
      <c r="L3" s="10" t="s">
        <v>53</v>
      </c>
      <c r="M3" s="10" t="s">
        <v>55</v>
      </c>
      <c r="N3" s="10" t="s">
        <v>56</v>
      </c>
      <c r="O3" s="10" t="s">
        <v>30</v>
      </c>
      <c r="P3" s="10" t="s">
        <v>54</v>
      </c>
      <c r="Q3" s="10" t="s">
        <v>53</v>
      </c>
      <c r="R3" s="10" t="s">
        <v>55</v>
      </c>
      <c r="S3" s="10" t="s">
        <v>56</v>
      </c>
      <c r="T3" s="10" t="s">
        <v>30</v>
      </c>
      <c r="U3" s="10" t="s">
        <v>54</v>
      </c>
    </row>
    <row r="4" spans="1:21" ht="22.5" customHeight="1">
      <c r="A4" s="14" t="s">
        <v>31</v>
      </c>
      <c r="B4" s="12">
        <v>26.54</v>
      </c>
      <c r="C4" s="12">
        <v>10.85</v>
      </c>
      <c r="D4" s="12">
        <f>B4+C4</f>
        <v>37.39</v>
      </c>
      <c r="E4" s="12">
        <v>57.02</v>
      </c>
      <c r="F4" s="12">
        <v>5.59</v>
      </c>
      <c r="G4" s="12"/>
      <c r="H4" s="12"/>
      <c r="I4" s="12">
        <f>G4+H4</f>
        <v>0</v>
      </c>
      <c r="J4" s="12"/>
      <c r="K4" s="12"/>
      <c r="L4" s="12">
        <v>50.71</v>
      </c>
      <c r="M4" s="12">
        <v>26.86</v>
      </c>
      <c r="N4" s="12">
        <f>L4+M4</f>
        <v>77.569999999999993</v>
      </c>
      <c r="O4" s="12">
        <v>17.75</v>
      </c>
      <c r="P4" s="12">
        <v>4.67</v>
      </c>
      <c r="Q4" s="12">
        <v>50.88</v>
      </c>
      <c r="R4" s="12">
        <v>42.47</v>
      </c>
      <c r="S4" s="12">
        <f>Q4+R4</f>
        <v>93.35</v>
      </c>
      <c r="T4" s="12">
        <v>5.01</v>
      </c>
      <c r="U4" s="12">
        <v>1.64</v>
      </c>
    </row>
    <row r="5" spans="1:21" ht="22.5" customHeight="1">
      <c r="A5" s="14" t="s">
        <v>32</v>
      </c>
      <c r="B5" s="12">
        <v>30.44</v>
      </c>
      <c r="C5" s="12">
        <v>8.7100000000000009</v>
      </c>
      <c r="D5" s="12">
        <f t="shared" ref="D5:D13" si="0">B5+C5</f>
        <v>39.150000000000006</v>
      </c>
      <c r="E5" s="12">
        <v>57.3</v>
      </c>
      <c r="F5" s="12">
        <v>3.55</v>
      </c>
      <c r="G5" s="12"/>
      <c r="H5" s="12"/>
      <c r="I5" s="12">
        <f t="shared" ref="I5:I22" si="1">G5+H5</f>
        <v>0</v>
      </c>
      <c r="J5" s="12"/>
      <c r="K5" s="12"/>
      <c r="L5" s="12">
        <v>40.31</v>
      </c>
      <c r="M5" s="12">
        <v>38.130000000000003</v>
      </c>
      <c r="N5" s="12">
        <f t="shared" ref="N5:N22" si="2">L5+M5</f>
        <v>78.44</v>
      </c>
      <c r="O5" s="12">
        <v>16.899999999999999</v>
      </c>
      <c r="P5" s="12">
        <v>4.66</v>
      </c>
      <c r="Q5" s="12">
        <v>38.96</v>
      </c>
      <c r="R5" s="12">
        <v>55.03</v>
      </c>
      <c r="S5" s="12">
        <f t="shared" ref="S5:S22" si="3">Q5+R5</f>
        <v>93.990000000000009</v>
      </c>
      <c r="T5" s="12">
        <v>4.42</v>
      </c>
      <c r="U5" s="12">
        <v>1.59</v>
      </c>
    </row>
    <row r="6" spans="1:21" ht="22.5" customHeight="1">
      <c r="A6" s="14" t="s">
        <v>33</v>
      </c>
      <c r="B6" s="12">
        <v>37.49</v>
      </c>
      <c r="C6" s="12">
        <v>7.73</v>
      </c>
      <c r="D6" s="12">
        <f t="shared" si="0"/>
        <v>45.22</v>
      </c>
      <c r="E6" s="12">
        <v>44.79</v>
      </c>
      <c r="F6" s="12">
        <v>9.99</v>
      </c>
      <c r="G6" s="12"/>
      <c r="H6" s="12"/>
      <c r="I6" s="12">
        <f t="shared" si="1"/>
        <v>0</v>
      </c>
      <c r="J6" s="12"/>
      <c r="K6" s="12"/>
      <c r="L6" s="12">
        <v>42.79</v>
      </c>
      <c r="M6" s="12">
        <v>32.33</v>
      </c>
      <c r="N6" s="12">
        <f t="shared" si="2"/>
        <v>75.12</v>
      </c>
      <c r="O6" s="12">
        <v>16.3</v>
      </c>
      <c r="P6" s="12">
        <v>8.58</v>
      </c>
      <c r="Q6" s="12">
        <v>41.37</v>
      </c>
      <c r="R6" s="12">
        <v>51.71</v>
      </c>
      <c r="S6" s="12">
        <f t="shared" si="3"/>
        <v>93.08</v>
      </c>
      <c r="T6" s="12">
        <v>4.34</v>
      </c>
      <c r="U6" s="12">
        <v>2.57</v>
      </c>
    </row>
    <row r="7" spans="1:21" ht="22.5" customHeight="1">
      <c r="A7" s="15" t="s">
        <v>13</v>
      </c>
      <c r="B7" s="40">
        <v>37.76</v>
      </c>
      <c r="C7" s="40">
        <v>9.2899999999999991</v>
      </c>
      <c r="D7" s="40">
        <f t="shared" si="0"/>
        <v>47.05</v>
      </c>
      <c r="E7" s="40">
        <v>37.78</v>
      </c>
      <c r="F7" s="40">
        <v>15.17</v>
      </c>
      <c r="G7" s="40"/>
      <c r="H7" s="40"/>
      <c r="I7" s="40">
        <f t="shared" si="1"/>
        <v>0</v>
      </c>
      <c r="J7" s="40"/>
      <c r="K7" s="40"/>
      <c r="L7" s="12">
        <v>45.94</v>
      </c>
      <c r="M7" s="12">
        <v>33.51</v>
      </c>
      <c r="N7" s="12">
        <f t="shared" si="2"/>
        <v>79.449999999999989</v>
      </c>
      <c r="O7" s="12">
        <v>9.5299999999999994</v>
      </c>
      <c r="P7" s="12">
        <v>11.02</v>
      </c>
      <c r="Q7" s="12">
        <v>44.63</v>
      </c>
      <c r="R7" s="12">
        <v>47.47</v>
      </c>
      <c r="S7" s="12">
        <f t="shared" si="3"/>
        <v>92.1</v>
      </c>
      <c r="T7" s="12">
        <v>3.78</v>
      </c>
      <c r="U7" s="12">
        <v>4.12</v>
      </c>
    </row>
    <row r="8" spans="1:21" ht="22.5" customHeight="1">
      <c r="A8" s="15" t="s">
        <v>16</v>
      </c>
      <c r="B8" s="40">
        <v>38.96</v>
      </c>
      <c r="C8" s="40">
        <v>6.74</v>
      </c>
      <c r="D8" s="40">
        <f t="shared" si="0"/>
        <v>45.7</v>
      </c>
      <c r="E8" s="40">
        <v>36.200000000000003</v>
      </c>
      <c r="F8" s="40">
        <v>18.100000000000001</v>
      </c>
      <c r="G8" s="40"/>
      <c r="H8" s="40"/>
      <c r="I8" s="40">
        <f t="shared" si="1"/>
        <v>0</v>
      </c>
      <c r="J8" s="40"/>
      <c r="K8" s="40"/>
      <c r="L8" s="12">
        <v>46.41</v>
      </c>
      <c r="M8" s="12">
        <v>29.13</v>
      </c>
      <c r="N8" s="12">
        <f t="shared" si="2"/>
        <v>75.539999999999992</v>
      </c>
      <c r="O8" s="12">
        <v>10.25</v>
      </c>
      <c r="P8" s="12">
        <v>14.2</v>
      </c>
      <c r="Q8" s="12">
        <v>47.78</v>
      </c>
      <c r="R8" s="12">
        <v>43.88</v>
      </c>
      <c r="S8" s="12">
        <f t="shared" si="3"/>
        <v>91.66</v>
      </c>
      <c r="T8" s="12">
        <v>3.34</v>
      </c>
      <c r="U8" s="12">
        <v>5</v>
      </c>
    </row>
    <row r="9" spans="1:21" ht="22.5" customHeight="1">
      <c r="A9" s="14" t="s">
        <v>17</v>
      </c>
      <c r="B9" s="40">
        <v>39.200000000000003</v>
      </c>
      <c r="C9" s="40">
        <v>6.55</v>
      </c>
      <c r="D9" s="40">
        <f t="shared" si="0"/>
        <v>45.75</v>
      </c>
      <c r="E9" s="40">
        <v>34.85</v>
      </c>
      <c r="F9" s="40">
        <v>19.399999999999999</v>
      </c>
      <c r="G9" s="40"/>
      <c r="H9" s="40"/>
      <c r="I9" s="40">
        <f t="shared" si="1"/>
        <v>0</v>
      </c>
      <c r="J9" s="40"/>
      <c r="K9" s="40"/>
      <c r="L9" s="12">
        <v>45.91</v>
      </c>
      <c r="M9" s="12">
        <v>28.6</v>
      </c>
      <c r="N9" s="12">
        <f t="shared" si="2"/>
        <v>74.509999999999991</v>
      </c>
      <c r="O9" s="12">
        <v>9.7200000000000006</v>
      </c>
      <c r="P9" s="12">
        <v>15.87</v>
      </c>
      <c r="Q9" s="12">
        <v>48.26</v>
      </c>
      <c r="R9" s="12">
        <v>42.99</v>
      </c>
      <c r="S9" s="12">
        <f t="shared" si="3"/>
        <v>91.25</v>
      </c>
      <c r="T9" s="12">
        <v>3.78</v>
      </c>
      <c r="U9" s="12">
        <v>5.37</v>
      </c>
    </row>
    <row r="10" spans="1:21" ht="22.5" customHeight="1">
      <c r="A10" s="14" t="s">
        <v>18</v>
      </c>
      <c r="B10" s="40">
        <v>38.82</v>
      </c>
      <c r="C10" s="40">
        <v>6.38</v>
      </c>
      <c r="D10" s="40">
        <f t="shared" si="0"/>
        <v>45.2</v>
      </c>
      <c r="E10" s="40">
        <v>34.119999999999997</v>
      </c>
      <c r="F10" s="40">
        <v>20.68</v>
      </c>
      <c r="G10" s="40"/>
      <c r="H10" s="40"/>
      <c r="I10" s="40">
        <f t="shared" si="1"/>
        <v>0</v>
      </c>
      <c r="J10" s="40"/>
      <c r="K10" s="40"/>
      <c r="L10" s="12">
        <v>45.97</v>
      </c>
      <c r="M10" s="12">
        <v>28.07</v>
      </c>
      <c r="N10" s="12">
        <f t="shared" si="2"/>
        <v>74.039999999999992</v>
      </c>
      <c r="O10" s="12">
        <v>9.1999999999999993</v>
      </c>
      <c r="P10" s="12">
        <v>16.760000000000002</v>
      </c>
      <c r="Q10" s="12">
        <v>48.38</v>
      </c>
      <c r="R10" s="12">
        <v>42.87</v>
      </c>
      <c r="S10" s="12">
        <f t="shared" si="3"/>
        <v>91.25</v>
      </c>
      <c r="T10" s="12">
        <v>3.27</v>
      </c>
      <c r="U10" s="12">
        <v>5.48</v>
      </c>
    </row>
    <row r="11" spans="1:21" ht="22.5" customHeight="1">
      <c r="A11" s="14" t="s">
        <v>19</v>
      </c>
      <c r="B11" s="40">
        <v>37.159999999999997</v>
      </c>
      <c r="C11" s="40">
        <v>6.47</v>
      </c>
      <c r="D11" s="40">
        <f t="shared" si="0"/>
        <v>43.629999999999995</v>
      </c>
      <c r="E11" s="40">
        <v>33.979999999999997</v>
      </c>
      <c r="F11" s="40">
        <v>22.4</v>
      </c>
      <c r="G11" s="40"/>
      <c r="H11" s="40"/>
      <c r="I11" s="40">
        <f t="shared" si="1"/>
        <v>0</v>
      </c>
      <c r="J11" s="40"/>
      <c r="K11" s="40"/>
      <c r="L11" s="12">
        <v>45.67</v>
      </c>
      <c r="M11" s="12">
        <v>27.45</v>
      </c>
      <c r="N11" s="12">
        <f t="shared" si="2"/>
        <v>73.12</v>
      </c>
      <c r="O11" s="12">
        <v>9.0500000000000007</v>
      </c>
      <c r="P11" s="12">
        <v>17.829999999999998</v>
      </c>
      <c r="Q11" s="12">
        <v>47.16</v>
      </c>
      <c r="R11" s="12">
        <v>43.97</v>
      </c>
      <c r="S11" s="12">
        <f t="shared" si="3"/>
        <v>91.13</v>
      </c>
      <c r="T11" s="12">
        <v>3.17</v>
      </c>
      <c r="U11" s="12">
        <v>5.7</v>
      </c>
    </row>
    <row r="12" spans="1:21" ht="22.5" customHeight="1">
      <c r="A12" s="14" t="s">
        <v>21</v>
      </c>
      <c r="B12" s="40">
        <v>36.200000000000003</v>
      </c>
      <c r="C12" s="40">
        <v>6.3</v>
      </c>
      <c r="D12" s="40">
        <f t="shared" si="0"/>
        <v>42.5</v>
      </c>
      <c r="E12" s="40">
        <v>34</v>
      </c>
      <c r="F12" s="40">
        <v>23.6</v>
      </c>
      <c r="G12" s="40"/>
      <c r="H12" s="40"/>
      <c r="I12" s="40">
        <f t="shared" si="1"/>
        <v>0</v>
      </c>
      <c r="J12" s="40"/>
      <c r="K12" s="40"/>
      <c r="L12" s="12">
        <v>47.36</v>
      </c>
      <c r="M12" s="12">
        <v>29.05</v>
      </c>
      <c r="N12" s="12">
        <f t="shared" si="2"/>
        <v>76.41</v>
      </c>
      <c r="O12" s="12">
        <v>7.81</v>
      </c>
      <c r="P12" s="12">
        <v>15.77</v>
      </c>
      <c r="Q12" s="12">
        <v>47.45</v>
      </c>
      <c r="R12" s="12">
        <v>43.47</v>
      </c>
      <c r="S12" s="12">
        <f t="shared" si="3"/>
        <v>90.92</v>
      </c>
      <c r="T12" s="12">
        <v>3.07</v>
      </c>
      <c r="U12" s="12">
        <v>6.01</v>
      </c>
    </row>
    <row r="13" spans="1:21" ht="22.5" customHeight="1">
      <c r="A13" s="14" t="s">
        <v>22</v>
      </c>
      <c r="B13" s="40">
        <v>34.31</v>
      </c>
      <c r="C13" s="40">
        <v>8.44</v>
      </c>
      <c r="D13" s="40">
        <f t="shared" si="0"/>
        <v>42.75</v>
      </c>
      <c r="E13" s="40">
        <v>29.3</v>
      </c>
      <c r="F13" s="40">
        <v>27.95</v>
      </c>
      <c r="G13" s="40"/>
      <c r="H13" s="40"/>
      <c r="I13" s="40">
        <f t="shared" si="1"/>
        <v>0</v>
      </c>
      <c r="J13" s="40"/>
      <c r="K13" s="40"/>
      <c r="L13" s="12">
        <v>45.37</v>
      </c>
      <c r="M13" s="12">
        <v>27.19</v>
      </c>
      <c r="N13" s="12">
        <f t="shared" si="2"/>
        <v>72.56</v>
      </c>
      <c r="O13" s="12">
        <v>7.37</v>
      </c>
      <c r="P13" s="12">
        <v>20.07</v>
      </c>
      <c r="Q13" s="12">
        <v>55.77</v>
      </c>
      <c r="R13" s="12">
        <v>32.979999999999997</v>
      </c>
      <c r="S13" s="12">
        <f t="shared" si="3"/>
        <v>88.75</v>
      </c>
      <c r="T13" s="12">
        <v>3.63</v>
      </c>
      <c r="U13" s="12">
        <v>7.63</v>
      </c>
    </row>
    <row r="14" spans="1:21" ht="22.5" customHeight="1">
      <c r="A14" s="14" t="s">
        <v>23</v>
      </c>
      <c r="B14" s="12">
        <v>35</v>
      </c>
      <c r="C14" s="12">
        <v>1.1000000000000001</v>
      </c>
      <c r="D14" s="12">
        <f t="shared" ref="D14:D22" si="4">B14+C14</f>
        <v>36.1</v>
      </c>
      <c r="E14" s="12">
        <v>31.24</v>
      </c>
      <c r="F14" s="12">
        <v>32.659999999999997</v>
      </c>
      <c r="G14" s="40">
        <v>32.54</v>
      </c>
      <c r="H14" s="40">
        <v>8.32</v>
      </c>
      <c r="I14" s="40">
        <f t="shared" si="1"/>
        <v>40.86</v>
      </c>
      <c r="J14" s="40">
        <v>27.45</v>
      </c>
      <c r="K14" s="40">
        <v>31.69</v>
      </c>
      <c r="L14" s="12">
        <v>39.75</v>
      </c>
      <c r="M14" s="12">
        <v>32.56</v>
      </c>
      <c r="N14" s="12">
        <f t="shared" si="2"/>
        <v>72.31</v>
      </c>
      <c r="O14" s="12">
        <v>6.68</v>
      </c>
      <c r="P14" s="12">
        <v>21.01</v>
      </c>
      <c r="Q14" s="12">
        <v>42.6</v>
      </c>
      <c r="R14" s="12">
        <v>48.08</v>
      </c>
      <c r="S14" s="12">
        <f t="shared" si="3"/>
        <v>90.68</v>
      </c>
      <c r="T14" s="12">
        <v>2.85</v>
      </c>
      <c r="U14" s="12">
        <v>6.48</v>
      </c>
    </row>
    <row r="15" spans="1:21" ht="22.5" customHeight="1">
      <c r="A15" s="14" t="s">
        <v>24</v>
      </c>
      <c r="B15" s="12">
        <v>36.08</v>
      </c>
      <c r="C15" s="12">
        <v>1.0900000000000001</v>
      </c>
      <c r="D15" s="12">
        <f t="shared" si="4"/>
        <v>37.17</v>
      </c>
      <c r="E15" s="12">
        <v>31.04</v>
      </c>
      <c r="F15" s="12">
        <v>31.79</v>
      </c>
      <c r="G15" s="40">
        <v>31.66</v>
      </c>
      <c r="H15" s="40">
        <v>11.3</v>
      </c>
      <c r="I15" s="40">
        <f t="shared" si="1"/>
        <v>42.96</v>
      </c>
      <c r="J15" s="40">
        <v>28.52</v>
      </c>
      <c r="K15" s="40">
        <v>28.52</v>
      </c>
      <c r="L15" s="12">
        <v>42.96</v>
      </c>
      <c r="M15" s="12">
        <v>29.24</v>
      </c>
      <c r="N15" s="12">
        <f t="shared" si="2"/>
        <v>72.2</v>
      </c>
      <c r="O15" s="12">
        <v>6.41</v>
      </c>
      <c r="P15" s="12">
        <v>21.39</v>
      </c>
      <c r="Q15" s="12">
        <v>43.33</v>
      </c>
      <c r="R15" s="12">
        <v>46.87</v>
      </c>
      <c r="S15" s="12">
        <f t="shared" si="3"/>
        <v>90.199999999999989</v>
      </c>
      <c r="T15" s="12">
        <v>2.5499999999999998</v>
      </c>
      <c r="U15" s="12">
        <v>7.24</v>
      </c>
    </row>
    <row r="16" spans="1:21" ht="22.5" customHeight="1">
      <c r="A16" s="14" t="s">
        <v>25</v>
      </c>
      <c r="B16" s="12">
        <v>33.36</v>
      </c>
      <c r="C16" s="12">
        <v>1.1200000000000001</v>
      </c>
      <c r="D16" s="12">
        <f t="shared" si="4"/>
        <v>34.479999999999997</v>
      </c>
      <c r="E16" s="12">
        <v>30.77</v>
      </c>
      <c r="F16" s="12">
        <v>34.75</v>
      </c>
      <c r="G16" s="40">
        <v>31.64</v>
      </c>
      <c r="H16" s="40">
        <v>9.2100000000000009</v>
      </c>
      <c r="I16" s="40">
        <f t="shared" si="1"/>
        <v>40.85</v>
      </c>
      <c r="J16" s="40">
        <v>27.91</v>
      </c>
      <c r="K16" s="40">
        <v>31.24</v>
      </c>
      <c r="L16" s="12">
        <v>43.17</v>
      </c>
      <c r="M16" s="12">
        <v>28.8</v>
      </c>
      <c r="N16" s="12">
        <f t="shared" si="2"/>
        <v>71.97</v>
      </c>
      <c r="O16" s="12">
        <v>6.14</v>
      </c>
      <c r="P16" s="12">
        <v>21.88</v>
      </c>
      <c r="Q16" s="12">
        <v>42.6</v>
      </c>
      <c r="R16" s="12">
        <v>46.51</v>
      </c>
      <c r="S16" s="12">
        <f t="shared" si="3"/>
        <v>89.11</v>
      </c>
      <c r="T16" s="12">
        <v>3.09</v>
      </c>
      <c r="U16" s="12">
        <v>7.79</v>
      </c>
    </row>
    <row r="17" spans="1:21" ht="22.5" customHeight="1">
      <c r="A17" s="14" t="s">
        <v>26</v>
      </c>
      <c r="B17" s="12">
        <v>33.159999999999997</v>
      </c>
      <c r="C17" s="12">
        <v>1.1100000000000001</v>
      </c>
      <c r="D17" s="12">
        <f t="shared" si="4"/>
        <v>34.269999999999996</v>
      </c>
      <c r="E17" s="12">
        <v>29.73</v>
      </c>
      <c r="F17" s="12">
        <v>35.99</v>
      </c>
      <c r="G17" s="40">
        <v>30.73</v>
      </c>
      <c r="H17" s="40">
        <v>8.6999999999999993</v>
      </c>
      <c r="I17" s="40">
        <f>G17+H17</f>
        <v>39.43</v>
      </c>
      <c r="J17" s="40">
        <v>27.19</v>
      </c>
      <c r="K17" s="40">
        <v>33.380000000000003</v>
      </c>
      <c r="L17" s="12">
        <v>44.02</v>
      </c>
      <c r="M17" s="12">
        <v>27.05</v>
      </c>
      <c r="N17" s="12">
        <f t="shared" si="2"/>
        <v>71.070000000000007</v>
      </c>
      <c r="O17" s="12">
        <v>6.65</v>
      </c>
      <c r="P17" s="12">
        <v>22.28</v>
      </c>
      <c r="Q17" s="12">
        <v>44.21</v>
      </c>
      <c r="R17" s="12">
        <v>44.96</v>
      </c>
      <c r="S17" s="12">
        <f t="shared" si="3"/>
        <v>89.17</v>
      </c>
      <c r="T17" s="12">
        <v>3.08</v>
      </c>
      <c r="U17" s="12">
        <v>7.75</v>
      </c>
    </row>
    <row r="18" spans="1:21" ht="22.5" customHeight="1">
      <c r="A18" s="14" t="s">
        <v>27</v>
      </c>
      <c r="B18" s="12">
        <v>34.049999999999997</v>
      </c>
      <c r="C18" s="12">
        <v>1.28</v>
      </c>
      <c r="D18" s="12">
        <f t="shared" si="4"/>
        <v>35.33</v>
      </c>
      <c r="E18" s="12">
        <v>30.27</v>
      </c>
      <c r="F18" s="12">
        <v>34.4</v>
      </c>
      <c r="G18" s="40">
        <v>30.23</v>
      </c>
      <c r="H18" s="40">
        <v>9.0299999999999994</v>
      </c>
      <c r="I18" s="40">
        <f t="shared" si="1"/>
        <v>39.26</v>
      </c>
      <c r="J18" s="40">
        <v>26.11</v>
      </c>
      <c r="K18" s="40">
        <v>34.630000000000003</v>
      </c>
      <c r="L18" s="12">
        <v>55.78</v>
      </c>
      <c r="M18" s="12">
        <v>17.82</v>
      </c>
      <c r="N18" s="12">
        <f t="shared" si="2"/>
        <v>73.599999999999994</v>
      </c>
      <c r="O18" s="12">
        <v>9.3000000000000007</v>
      </c>
      <c r="P18" s="12">
        <v>17.100000000000001</v>
      </c>
      <c r="Q18" s="12">
        <v>58.25</v>
      </c>
      <c r="R18" s="12">
        <v>28.48</v>
      </c>
      <c r="S18" s="12">
        <f t="shared" si="3"/>
        <v>86.73</v>
      </c>
      <c r="T18" s="12">
        <v>5.76</v>
      </c>
      <c r="U18" s="12">
        <v>7.51</v>
      </c>
    </row>
    <row r="19" spans="1:21" ht="22.5" customHeight="1">
      <c r="A19" s="14" t="s">
        <v>28</v>
      </c>
      <c r="B19" s="12">
        <v>34.01890111943203</v>
      </c>
      <c r="C19" s="12">
        <v>0.78936306029986458</v>
      </c>
      <c r="D19" s="12">
        <f t="shared" si="4"/>
        <v>34.808264179731893</v>
      </c>
      <c r="E19" s="12">
        <v>29.175294648834637</v>
      </c>
      <c r="F19" s="12">
        <v>36.016441171433463</v>
      </c>
      <c r="G19" s="12">
        <v>31.50531204691967</v>
      </c>
      <c r="H19" s="12">
        <v>8.2961312571161763</v>
      </c>
      <c r="I19" s="12">
        <f t="shared" si="1"/>
        <v>39.801443304035843</v>
      </c>
      <c r="J19" s="12">
        <v>24.478829629508279</v>
      </c>
      <c r="K19" s="12">
        <v>35.719727066455874</v>
      </c>
      <c r="L19" s="12">
        <v>54.3</v>
      </c>
      <c r="M19" s="12">
        <v>19.3</v>
      </c>
      <c r="N19" s="12">
        <f t="shared" si="2"/>
        <v>73.599999999999994</v>
      </c>
      <c r="O19" s="12">
        <v>8.9</v>
      </c>
      <c r="P19" s="12">
        <v>17.399999999999999</v>
      </c>
      <c r="Q19" s="12">
        <v>59.607100439765027</v>
      </c>
      <c r="R19" s="12">
        <v>27</v>
      </c>
      <c r="S19" s="12">
        <f t="shared" si="3"/>
        <v>86.60710043976502</v>
      </c>
      <c r="T19" s="12">
        <v>6.06</v>
      </c>
      <c r="U19" s="12">
        <v>7.31</v>
      </c>
    </row>
    <row r="20" spans="1:21" ht="22.5" customHeight="1">
      <c r="A20" s="14" t="s">
        <v>44</v>
      </c>
      <c r="B20" s="12">
        <v>42.9</v>
      </c>
      <c r="C20" s="12">
        <v>0.7</v>
      </c>
      <c r="D20" s="12">
        <f t="shared" si="4"/>
        <v>43.6</v>
      </c>
      <c r="E20" s="12">
        <v>21.1</v>
      </c>
      <c r="F20" s="12">
        <v>33.799999999999997</v>
      </c>
      <c r="G20" s="12">
        <v>31.1</v>
      </c>
      <c r="H20" s="12">
        <v>8.3000000000000007</v>
      </c>
      <c r="I20" s="12">
        <f t="shared" si="1"/>
        <v>39.400000000000006</v>
      </c>
      <c r="J20" s="12">
        <v>21.4</v>
      </c>
      <c r="K20" s="12">
        <v>36.1</v>
      </c>
      <c r="L20" s="12">
        <v>51.2</v>
      </c>
      <c r="M20" s="12">
        <v>18.5</v>
      </c>
      <c r="N20" s="12">
        <f t="shared" si="2"/>
        <v>69.7</v>
      </c>
      <c r="O20" s="12">
        <v>10.6</v>
      </c>
      <c r="P20" s="12">
        <v>16.100000000000001</v>
      </c>
      <c r="Q20" s="12">
        <v>60.7</v>
      </c>
      <c r="R20" s="12">
        <v>21.2</v>
      </c>
      <c r="S20" s="12">
        <f t="shared" si="3"/>
        <v>81.900000000000006</v>
      </c>
      <c r="T20" s="12">
        <v>6.2</v>
      </c>
      <c r="U20" s="12">
        <v>8.6</v>
      </c>
    </row>
    <row r="21" spans="1:21" ht="22.5" customHeight="1">
      <c r="A21" s="14" t="s">
        <v>45</v>
      </c>
      <c r="B21" s="12">
        <v>33.360630708158681</v>
      </c>
      <c r="C21" s="12">
        <v>0.86750131860200419</v>
      </c>
      <c r="D21" s="12">
        <f t="shared" si="4"/>
        <v>34.228132026760683</v>
      </c>
      <c r="E21" s="12">
        <v>26.927240929406217</v>
      </c>
      <c r="F21" s="12">
        <v>37.292840685117838</v>
      </c>
      <c r="G21" s="12">
        <v>29.903593339176162</v>
      </c>
      <c r="H21" s="12">
        <v>8.3229813664596275</v>
      </c>
      <c r="I21" s="12">
        <f t="shared" si="1"/>
        <v>38.226574705635791</v>
      </c>
      <c r="J21" s="12">
        <v>23.266394848149982</v>
      </c>
      <c r="K21" s="12">
        <v>35.287124185497085</v>
      </c>
      <c r="L21" s="12">
        <v>58.81367292225201</v>
      </c>
      <c r="M21" s="12">
        <v>15.965594280607686</v>
      </c>
      <c r="N21" s="12">
        <f t="shared" si="2"/>
        <v>74.7792672028597</v>
      </c>
      <c r="O21" s="12">
        <v>9.6043342269883833</v>
      </c>
      <c r="P21" s="12">
        <v>12.295799821268991</v>
      </c>
      <c r="Q21" s="12">
        <v>52.851858333544854</v>
      </c>
      <c r="R21" s="12">
        <v>27.944938661166237</v>
      </c>
      <c r="S21" s="12">
        <f t="shared" si="3"/>
        <v>80.796796994711087</v>
      </c>
      <c r="T21" s="12">
        <v>8.5738103285431642</v>
      </c>
      <c r="U21" s="12">
        <v>7.0583410260143991</v>
      </c>
    </row>
    <row r="22" spans="1:21" ht="22.5" customHeight="1">
      <c r="A22" s="14" t="s">
        <v>115</v>
      </c>
      <c r="B22" s="12">
        <v>33.1</v>
      </c>
      <c r="C22" s="12">
        <v>0.9</v>
      </c>
      <c r="D22" s="12">
        <f t="shared" si="4"/>
        <v>34</v>
      </c>
      <c r="E22" s="12">
        <v>25.8</v>
      </c>
      <c r="F22" s="12">
        <v>40.299999999999997</v>
      </c>
      <c r="G22" s="12">
        <v>32.700000000000003</v>
      </c>
      <c r="H22" s="12">
        <v>7.9</v>
      </c>
      <c r="I22" s="12">
        <f t="shared" si="1"/>
        <v>40.6</v>
      </c>
      <c r="J22" s="12">
        <v>21.8</v>
      </c>
      <c r="K22" s="12">
        <v>37.6</v>
      </c>
      <c r="L22" s="12">
        <v>55.9</v>
      </c>
      <c r="M22" s="12">
        <v>14.6</v>
      </c>
      <c r="N22" s="12">
        <f t="shared" si="2"/>
        <v>70.5</v>
      </c>
      <c r="O22" s="12">
        <v>9.5</v>
      </c>
      <c r="P22" s="12">
        <v>16.899999999999999</v>
      </c>
      <c r="Q22" s="12">
        <v>55.5</v>
      </c>
      <c r="R22" s="12">
        <v>29.6</v>
      </c>
      <c r="S22" s="12">
        <f t="shared" si="3"/>
        <v>85.1</v>
      </c>
      <c r="T22" s="12">
        <v>3</v>
      </c>
      <c r="U22" s="12">
        <v>8.1999999999999993</v>
      </c>
    </row>
    <row r="23" spans="1:21">
      <c r="A23" s="1"/>
      <c r="B23" s="73" t="s">
        <v>110</v>
      </c>
      <c r="C23" s="1"/>
      <c r="D23" s="1"/>
      <c r="E23" s="1"/>
      <c r="F23" s="1"/>
      <c r="G23" s="1"/>
      <c r="H23" s="1"/>
      <c r="I23" s="1"/>
      <c r="J23" s="1"/>
    </row>
  </sheetData>
  <mergeCells count="5">
    <mergeCell ref="G2:K2"/>
    <mergeCell ref="L2:P2"/>
    <mergeCell ref="Q2:U2"/>
    <mergeCell ref="A2:A3"/>
    <mergeCell ref="B2:F2"/>
  </mergeCells>
  <printOptions horizontalCentered="1"/>
  <pageMargins left="0.56000000000000005" right="0.16" top="0.61" bottom="0.97" header="0.22" footer="0.48"/>
  <pageSetup paperSize="9" scale="99" firstPageNumber="2" orientation="portrait" useFirstPageNumber="1" r:id="rId1"/>
  <headerFooter alignWithMargins="0">
    <oddFooter>&amp;LStatistics of School Education 2011-12&amp;CS-&amp;P</oddFooter>
  </headerFooter>
  <colBreaks count="1" manualBreakCount="1">
    <brk id="1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K68"/>
  <sheetViews>
    <sheetView showZeros="0" view="pageBreakPreview" zoomScaleSheetLayoutView="100" workbookViewId="0">
      <selection activeCell="T41" sqref="T41"/>
    </sheetView>
  </sheetViews>
  <sheetFormatPr defaultColWidth="8.85546875" defaultRowHeight="15.75"/>
  <cols>
    <col min="1" max="1" width="12.42578125" style="13" customWidth="1"/>
    <col min="2" max="6" width="6.5703125" style="13" customWidth="1"/>
    <col min="7" max="10" width="6.7109375" style="13" customWidth="1"/>
    <col min="11" max="12" width="6.5703125" style="13" customWidth="1"/>
    <col min="13" max="13" width="6.7109375" style="13" customWidth="1"/>
    <col min="14" max="19" width="6.5703125" style="13" customWidth="1"/>
    <col min="20" max="20" width="6.7109375" style="13" customWidth="1"/>
    <col min="21" max="21" width="6.85546875" style="13" customWidth="1"/>
    <col min="22" max="23" width="6.7109375" style="13" customWidth="1"/>
    <col min="24" max="31" width="6.5703125" style="13" customWidth="1"/>
    <col min="32" max="32" width="6.7109375" style="13" customWidth="1"/>
    <col min="33" max="34" width="6.85546875" style="13" customWidth="1"/>
    <col min="35" max="35" width="6.5703125" style="13" customWidth="1"/>
    <col min="36" max="36" width="6.85546875" style="13" customWidth="1"/>
    <col min="37" max="37" width="6.7109375" style="13" customWidth="1"/>
    <col min="38" max="16384" width="8.85546875" style="13"/>
  </cols>
  <sheetData>
    <row r="1" spans="1:37" s="19" customFormat="1" ht="24.75" customHeight="1">
      <c r="A1" s="17"/>
      <c r="B1" s="18" t="s">
        <v>58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 t="s">
        <v>83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 t="s">
        <v>84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20" customFormat="1" ht="15.75" customHeight="1">
      <c r="B2" s="30" t="s">
        <v>57</v>
      </c>
      <c r="H2" s="21"/>
      <c r="M2" s="31" t="s">
        <v>59</v>
      </c>
      <c r="N2" s="30" t="s">
        <v>65</v>
      </c>
      <c r="T2" s="21"/>
      <c r="Y2" s="31" t="s">
        <v>59</v>
      </c>
      <c r="Z2" s="30" t="s">
        <v>64</v>
      </c>
      <c r="AF2" s="21"/>
      <c r="AK2" s="31" t="s">
        <v>59</v>
      </c>
    </row>
    <row r="3" spans="1:37" s="22" customFormat="1" ht="19.5" customHeight="1">
      <c r="A3" s="96" t="s">
        <v>29</v>
      </c>
      <c r="B3" s="95" t="s">
        <v>60</v>
      </c>
      <c r="C3" s="98"/>
      <c r="D3" s="98"/>
      <c r="E3" s="95" t="s">
        <v>61</v>
      </c>
      <c r="F3" s="98"/>
      <c r="G3" s="98"/>
      <c r="H3" s="95" t="s">
        <v>62</v>
      </c>
      <c r="I3" s="98"/>
      <c r="J3" s="98"/>
      <c r="K3" s="95" t="s">
        <v>63</v>
      </c>
      <c r="L3" s="95"/>
      <c r="M3" s="95"/>
      <c r="N3" s="95" t="s">
        <v>60</v>
      </c>
      <c r="O3" s="98"/>
      <c r="P3" s="98"/>
      <c r="Q3" s="95" t="s">
        <v>61</v>
      </c>
      <c r="R3" s="98"/>
      <c r="S3" s="98"/>
      <c r="T3" s="95" t="s">
        <v>62</v>
      </c>
      <c r="U3" s="98"/>
      <c r="V3" s="98"/>
      <c r="W3" s="95" t="s">
        <v>63</v>
      </c>
      <c r="X3" s="95"/>
      <c r="Y3" s="95"/>
      <c r="Z3" s="95" t="s">
        <v>60</v>
      </c>
      <c r="AA3" s="98"/>
      <c r="AB3" s="98"/>
      <c r="AC3" s="95" t="s">
        <v>61</v>
      </c>
      <c r="AD3" s="98"/>
      <c r="AE3" s="98"/>
      <c r="AF3" s="95" t="s">
        <v>62</v>
      </c>
      <c r="AG3" s="98"/>
      <c r="AH3" s="98"/>
      <c r="AI3" s="95" t="s">
        <v>63</v>
      </c>
      <c r="AJ3" s="95"/>
      <c r="AK3" s="95"/>
    </row>
    <row r="4" spans="1:37" s="22" customFormat="1" ht="19.5" customHeight="1">
      <c r="A4" s="97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  <c r="AC4" s="23" t="s">
        <v>34</v>
      </c>
      <c r="AD4" s="23" t="s">
        <v>35</v>
      </c>
      <c r="AE4" s="23" t="s">
        <v>36</v>
      </c>
      <c r="AF4" s="23" t="s">
        <v>34</v>
      </c>
      <c r="AG4" s="23" t="s">
        <v>35</v>
      </c>
      <c r="AH4" s="23" t="s">
        <v>36</v>
      </c>
      <c r="AI4" s="23" t="s">
        <v>34</v>
      </c>
      <c r="AJ4" s="23" t="s">
        <v>35</v>
      </c>
      <c r="AK4" s="23" t="s">
        <v>36</v>
      </c>
    </row>
    <row r="5" spans="1:37" s="24" customFormat="1" ht="18.75" customHeight="1">
      <c r="A5" s="5" t="s">
        <v>2</v>
      </c>
      <c r="B5" s="32">
        <v>13.8</v>
      </c>
      <c r="C5" s="32">
        <v>5.4</v>
      </c>
      <c r="D5" s="32">
        <f t="shared" ref="D5:D33" si="0">B5+C5</f>
        <v>19.200000000000003</v>
      </c>
      <c r="E5" s="32">
        <v>2.6</v>
      </c>
      <c r="F5" s="32">
        <v>0.5</v>
      </c>
      <c r="G5" s="32">
        <f t="shared" ref="G5:G33" si="1">E5+F5</f>
        <v>3.1</v>
      </c>
      <c r="H5" s="32"/>
      <c r="I5" s="32"/>
      <c r="J5" s="32">
        <f t="shared" ref="J5:J33" si="2">H5+I5</f>
        <v>0</v>
      </c>
      <c r="K5" s="32">
        <v>1.3</v>
      </c>
      <c r="L5" s="32">
        <v>0.2</v>
      </c>
      <c r="M5" s="32">
        <f t="shared" ref="M5:M33" si="3">K5+L5</f>
        <v>1.5</v>
      </c>
      <c r="N5" s="32"/>
      <c r="O5" s="32"/>
      <c r="P5" s="32">
        <f t="shared" ref="P5:P33" si="4">N5+O5</f>
        <v>0</v>
      </c>
      <c r="Q5" s="32"/>
      <c r="R5" s="32"/>
      <c r="S5" s="32">
        <f t="shared" ref="S5:S33" si="5">Q5+R5</f>
        <v>0</v>
      </c>
      <c r="T5" s="32"/>
      <c r="U5" s="32"/>
      <c r="V5" s="32">
        <f t="shared" ref="V5:V33" si="6">T5+U5</f>
        <v>0</v>
      </c>
      <c r="W5" s="32"/>
      <c r="X5" s="32"/>
      <c r="Y5" s="32">
        <f t="shared" ref="Y5:Y33" si="7">W5+X5</f>
        <v>0</v>
      </c>
      <c r="Z5" s="33"/>
      <c r="AA5" s="33"/>
      <c r="AB5" s="33">
        <f t="shared" ref="AB5:AB33" si="8">Z5+AA5</f>
        <v>0</v>
      </c>
      <c r="AC5" s="33"/>
      <c r="AD5" s="33"/>
      <c r="AE5" s="33">
        <f t="shared" ref="AE5:AE33" si="9">AC5+AD5</f>
        <v>0</v>
      </c>
      <c r="AF5" s="33"/>
      <c r="AG5" s="33"/>
      <c r="AH5" s="33">
        <f t="shared" ref="AH5:AH33" si="10">AF5+AG5</f>
        <v>0</v>
      </c>
      <c r="AI5" s="33"/>
      <c r="AJ5" s="33"/>
      <c r="AK5" s="33">
        <f t="shared" ref="AK5:AK33" si="11">AI5+AJ5</f>
        <v>0</v>
      </c>
    </row>
    <row r="6" spans="1:37" s="24" customFormat="1" ht="18.75" customHeight="1">
      <c r="A6" s="5" t="s">
        <v>3</v>
      </c>
      <c r="B6" s="32">
        <v>17.100000000000001</v>
      </c>
      <c r="C6" s="32">
        <v>7.5</v>
      </c>
      <c r="D6" s="32">
        <f t="shared" si="0"/>
        <v>24.6</v>
      </c>
      <c r="E6" s="32">
        <v>3.8</v>
      </c>
      <c r="F6" s="32">
        <v>1</v>
      </c>
      <c r="G6" s="32">
        <f t="shared" si="1"/>
        <v>4.8</v>
      </c>
      <c r="H6" s="32"/>
      <c r="I6" s="32"/>
      <c r="J6" s="32">
        <f t="shared" si="2"/>
        <v>0</v>
      </c>
      <c r="K6" s="32">
        <v>2.2000000000000002</v>
      </c>
      <c r="L6" s="32">
        <v>0.4</v>
      </c>
      <c r="M6" s="32">
        <f t="shared" si="3"/>
        <v>2.6</v>
      </c>
      <c r="N6" s="32"/>
      <c r="O6" s="32"/>
      <c r="P6" s="32">
        <f t="shared" si="4"/>
        <v>0</v>
      </c>
      <c r="Q6" s="32"/>
      <c r="R6" s="32"/>
      <c r="S6" s="32">
        <f t="shared" si="5"/>
        <v>0</v>
      </c>
      <c r="T6" s="32"/>
      <c r="U6" s="32"/>
      <c r="V6" s="32">
        <f t="shared" si="6"/>
        <v>0</v>
      </c>
      <c r="W6" s="32"/>
      <c r="X6" s="32"/>
      <c r="Y6" s="32">
        <f t="shared" si="7"/>
        <v>0</v>
      </c>
      <c r="Z6" s="33"/>
      <c r="AA6" s="33"/>
      <c r="AB6" s="33">
        <f t="shared" si="8"/>
        <v>0</v>
      </c>
      <c r="AC6" s="33"/>
      <c r="AD6" s="33"/>
      <c r="AE6" s="33">
        <f t="shared" si="9"/>
        <v>0</v>
      </c>
      <c r="AF6" s="33"/>
      <c r="AG6" s="33"/>
      <c r="AH6" s="33">
        <f t="shared" si="10"/>
        <v>0</v>
      </c>
      <c r="AI6" s="33"/>
      <c r="AJ6" s="33"/>
      <c r="AK6" s="33">
        <f t="shared" si="11"/>
        <v>0</v>
      </c>
    </row>
    <row r="7" spans="1:37" s="24" customFormat="1" ht="18.75" customHeight="1">
      <c r="A7" s="5" t="s">
        <v>4</v>
      </c>
      <c r="B7" s="32">
        <v>23.6</v>
      </c>
      <c r="C7" s="32">
        <v>11.4</v>
      </c>
      <c r="D7" s="32">
        <f t="shared" si="0"/>
        <v>35</v>
      </c>
      <c r="E7" s="32">
        <v>5.0999999999999996</v>
      </c>
      <c r="F7" s="32">
        <v>1.6</v>
      </c>
      <c r="G7" s="32">
        <f t="shared" si="1"/>
        <v>6.6999999999999993</v>
      </c>
      <c r="H7" s="32"/>
      <c r="I7" s="32"/>
      <c r="J7" s="32">
        <f t="shared" si="2"/>
        <v>0</v>
      </c>
      <c r="K7" s="32">
        <v>2.7</v>
      </c>
      <c r="L7" s="32">
        <v>0.7</v>
      </c>
      <c r="M7" s="32">
        <f t="shared" si="3"/>
        <v>3.4000000000000004</v>
      </c>
      <c r="N7" s="32"/>
      <c r="O7" s="32"/>
      <c r="P7" s="32">
        <f t="shared" si="4"/>
        <v>0</v>
      </c>
      <c r="Q7" s="32"/>
      <c r="R7" s="32"/>
      <c r="S7" s="32">
        <f t="shared" si="5"/>
        <v>0</v>
      </c>
      <c r="T7" s="32"/>
      <c r="U7" s="32"/>
      <c r="V7" s="32">
        <f t="shared" si="6"/>
        <v>0</v>
      </c>
      <c r="W7" s="32"/>
      <c r="X7" s="32"/>
      <c r="Y7" s="32">
        <f t="shared" si="7"/>
        <v>0</v>
      </c>
      <c r="Z7" s="33"/>
      <c r="AA7" s="33"/>
      <c r="AB7" s="33">
        <f t="shared" si="8"/>
        <v>0</v>
      </c>
      <c r="AC7" s="33"/>
      <c r="AD7" s="33"/>
      <c r="AE7" s="33">
        <f t="shared" si="9"/>
        <v>0</v>
      </c>
      <c r="AF7" s="33"/>
      <c r="AG7" s="33"/>
      <c r="AH7" s="33">
        <f t="shared" si="10"/>
        <v>0</v>
      </c>
      <c r="AI7" s="33"/>
      <c r="AJ7" s="33"/>
      <c r="AK7" s="33">
        <f t="shared" si="11"/>
        <v>0</v>
      </c>
    </row>
    <row r="8" spans="1:37" s="24" customFormat="1" ht="18.75" customHeight="1">
      <c r="A8" s="5" t="s">
        <v>5</v>
      </c>
      <c r="B8" s="32">
        <v>32.200000000000003</v>
      </c>
      <c r="C8" s="32">
        <v>18.3</v>
      </c>
      <c r="D8" s="32">
        <f t="shared" si="0"/>
        <v>50.5</v>
      </c>
      <c r="E8" s="32">
        <v>7.7</v>
      </c>
      <c r="F8" s="32">
        <v>2.8</v>
      </c>
      <c r="G8" s="32">
        <f t="shared" si="1"/>
        <v>10.5</v>
      </c>
      <c r="H8" s="32"/>
      <c r="I8" s="32"/>
      <c r="J8" s="32">
        <f t="shared" si="2"/>
        <v>0</v>
      </c>
      <c r="K8" s="32">
        <v>4.4000000000000004</v>
      </c>
      <c r="L8" s="32">
        <v>1.3</v>
      </c>
      <c r="M8" s="32">
        <f t="shared" si="3"/>
        <v>5.7</v>
      </c>
      <c r="N8" s="32"/>
      <c r="O8" s="32"/>
      <c r="P8" s="32">
        <f t="shared" si="4"/>
        <v>0</v>
      </c>
      <c r="Q8" s="32"/>
      <c r="R8" s="32"/>
      <c r="S8" s="32">
        <f t="shared" si="5"/>
        <v>0</v>
      </c>
      <c r="T8" s="32"/>
      <c r="U8" s="32"/>
      <c r="V8" s="32">
        <f t="shared" si="6"/>
        <v>0</v>
      </c>
      <c r="W8" s="32"/>
      <c r="X8" s="32"/>
      <c r="Y8" s="32">
        <f t="shared" si="7"/>
        <v>0</v>
      </c>
      <c r="Z8" s="33"/>
      <c r="AA8" s="33"/>
      <c r="AB8" s="33">
        <f t="shared" si="8"/>
        <v>0</v>
      </c>
      <c r="AC8" s="33"/>
      <c r="AD8" s="33"/>
      <c r="AE8" s="33">
        <f t="shared" si="9"/>
        <v>0</v>
      </c>
      <c r="AF8" s="33"/>
      <c r="AG8" s="33"/>
      <c r="AH8" s="33">
        <f t="shared" si="10"/>
        <v>0</v>
      </c>
      <c r="AI8" s="33"/>
      <c r="AJ8" s="33"/>
      <c r="AK8" s="33">
        <f t="shared" si="11"/>
        <v>0</v>
      </c>
    </row>
    <row r="9" spans="1:37" s="24" customFormat="1" ht="18.75" customHeight="1">
      <c r="A9" s="5" t="s">
        <v>6</v>
      </c>
      <c r="B9" s="32">
        <v>35.700000000000003</v>
      </c>
      <c r="C9" s="32">
        <v>21.3</v>
      </c>
      <c r="D9" s="32">
        <f t="shared" si="0"/>
        <v>57</v>
      </c>
      <c r="E9" s="32">
        <v>9.4</v>
      </c>
      <c r="F9" s="32">
        <v>3.9</v>
      </c>
      <c r="G9" s="32">
        <f t="shared" si="1"/>
        <v>13.3</v>
      </c>
      <c r="H9" s="32"/>
      <c r="I9" s="32"/>
      <c r="J9" s="32">
        <f t="shared" si="2"/>
        <v>0</v>
      </c>
      <c r="K9" s="32">
        <v>5.7</v>
      </c>
      <c r="L9" s="32">
        <v>1.9</v>
      </c>
      <c r="M9" s="32">
        <f t="shared" si="3"/>
        <v>7.6</v>
      </c>
      <c r="N9" s="32"/>
      <c r="O9" s="32"/>
      <c r="P9" s="32">
        <f t="shared" si="4"/>
        <v>0</v>
      </c>
      <c r="Q9" s="32"/>
      <c r="R9" s="32"/>
      <c r="S9" s="32">
        <f t="shared" si="5"/>
        <v>0</v>
      </c>
      <c r="T9" s="32"/>
      <c r="U9" s="32"/>
      <c r="V9" s="32">
        <f t="shared" si="6"/>
        <v>0</v>
      </c>
      <c r="W9" s="32"/>
      <c r="X9" s="32"/>
      <c r="Y9" s="32">
        <f t="shared" si="7"/>
        <v>0</v>
      </c>
      <c r="Z9" s="33"/>
      <c r="AA9" s="33"/>
      <c r="AB9" s="33">
        <f t="shared" si="8"/>
        <v>0</v>
      </c>
      <c r="AC9" s="33"/>
      <c r="AD9" s="33"/>
      <c r="AE9" s="33">
        <f t="shared" si="9"/>
        <v>0</v>
      </c>
      <c r="AF9" s="33"/>
      <c r="AG9" s="33"/>
      <c r="AH9" s="33">
        <f t="shared" si="10"/>
        <v>0</v>
      </c>
      <c r="AI9" s="33"/>
      <c r="AJ9" s="33"/>
      <c r="AK9" s="33">
        <f t="shared" si="11"/>
        <v>0</v>
      </c>
    </row>
    <row r="10" spans="1:37" s="24" customFormat="1" ht="18.75" customHeight="1">
      <c r="A10" s="5" t="s">
        <v>7</v>
      </c>
      <c r="B10" s="32">
        <v>40.6</v>
      </c>
      <c r="C10" s="36">
        <v>25</v>
      </c>
      <c r="D10" s="32">
        <f t="shared" si="0"/>
        <v>65.599999999999994</v>
      </c>
      <c r="E10" s="36">
        <v>11</v>
      </c>
      <c r="F10" s="36">
        <v>5</v>
      </c>
      <c r="G10" s="32">
        <f t="shared" si="1"/>
        <v>16</v>
      </c>
      <c r="H10" s="36"/>
      <c r="I10" s="36"/>
      <c r="J10" s="32">
        <f t="shared" si="2"/>
        <v>0</v>
      </c>
      <c r="K10" s="36">
        <v>6.5</v>
      </c>
      <c r="L10" s="36">
        <v>2.4</v>
      </c>
      <c r="M10" s="32">
        <f t="shared" si="3"/>
        <v>8.9</v>
      </c>
      <c r="N10" s="32"/>
      <c r="O10" s="36"/>
      <c r="P10" s="32">
        <f t="shared" si="4"/>
        <v>0</v>
      </c>
      <c r="Q10" s="36"/>
      <c r="R10" s="36"/>
      <c r="S10" s="32">
        <f t="shared" si="5"/>
        <v>0</v>
      </c>
      <c r="T10" s="36"/>
      <c r="U10" s="36"/>
      <c r="V10" s="32">
        <f t="shared" si="6"/>
        <v>0</v>
      </c>
      <c r="W10" s="36"/>
      <c r="X10" s="36"/>
      <c r="Y10" s="32">
        <f t="shared" si="7"/>
        <v>0</v>
      </c>
      <c r="Z10" s="33"/>
      <c r="AA10" s="34"/>
      <c r="AB10" s="33">
        <f t="shared" si="8"/>
        <v>0</v>
      </c>
      <c r="AC10" s="34"/>
      <c r="AD10" s="34"/>
      <c r="AE10" s="33">
        <f t="shared" si="9"/>
        <v>0</v>
      </c>
      <c r="AF10" s="34"/>
      <c r="AG10" s="34"/>
      <c r="AH10" s="33">
        <f t="shared" si="10"/>
        <v>0</v>
      </c>
      <c r="AI10" s="34"/>
      <c r="AJ10" s="34"/>
      <c r="AK10" s="33">
        <f t="shared" si="11"/>
        <v>0</v>
      </c>
    </row>
    <row r="11" spans="1:37" s="24" customFormat="1" ht="18.75" customHeight="1">
      <c r="A11" s="5" t="s">
        <v>8</v>
      </c>
      <c r="B11" s="32">
        <v>45.3</v>
      </c>
      <c r="C11" s="32">
        <v>28.5</v>
      </c>
      <c r="D11" s="32">
        <f t="shared" si="0"/>
        <v>73.8</v>
      </c>
      <c r="E11" s="32">
        <v>13.9</v>
      </c>
      <c r="F11" s="32">
        <v>6.8</v>
      </c>
      <c r="G11" s="32">
        <f t="shared" si="1"/>
        <v>20.7</v>
      </c>
      <c r="H11" s="32"/>
      <c r="I11" s="32"/>
      <c r="J11" s="32">
        <f t="shared" si="2"/>
        <v>0</v>
      </c>
      <c r="K11" s="32">
        <v>7.6</v>
      </c>
      <c r="L11" s="32">
        <v>3.4</v>
      </c>
      <c r="M11" s="32">
        <f t="shared" si="3"/>
        <v>11</v>
      </c>
      <c r="N11" s="33">
        <v>7.2130000000000001</v>
      </c>
      <c r="O11" s="33">
        <v>3.7679999999999998</v>
      </c>
      <c r="P11" s="33">
        <f t="shared" si="4"/>
        <v>10.981</v>
      </c>
      <c r="Q11" s="33">
        <v>1.621</v>
      </c>
      <c r="R11" s="33">
        <v>0.60199999999999998</v>
      </c>
      <c r="S11" s="33">
        <f t="shared" si="5"/>
        <v>2.2229999999999999</v>
      </c>
      <c r="T11" s="33"/>
      <c r="U11" s="33"/>
      <c r="V11" s="33">
        <f t="shared" si="6"/>
        <v>0</v>
      </c>
      <c r="W11" s="33">
        <v>0.90600000000000003</v>
      </c>
      <c r="X11" s="33">
        <v>0.246</v>
      </c>
      <c r="Y11" s="33">
        <f t="shared" si="7"/>
        <v>1.1520000000000001</v>
      </c>
      <c r="Z11" s="33">
        <v>3.133</v>
      </c>
      <c r="AA11" s="33">
        <v>1.5269999999999999</v>
      </c>
      <c r="AB11" s="33">
        <f t="shared" si="8"/>
        <v>4.66</v>
      </c>
      <c r="AC11" s="33">
        <v>0.53700000000000003</v>
      </c>
      <c r="AD11" s="33">
        <v>0.20499999999999999</v>
      </c>
      <c r="AE11" s="33">
        <f t="shared" si="9"/>
        <v>0.74199999999999999</v>
      </c>
      <c r="AF11" s="33"/>
      <c r="AG11" s="33"/>
      <c r="AH11" s="33">
        <f t="shared" si="10"/>
        <v>0</v>
      </c>
      <c r="AI11" s="33">
        <v>0.246</v>
      </c>
      <c r="AJ11" s="33">
        <v>8.3000000000000004E-2</v>
      </c>
      <c r="AK11" s="33">
        <f t="shared" si="11"/>
        <v>0.32900000000000001</v>
      </c>
    </row>
    <row r="12" spans="1:37" s="24" customFormat="1" ht="18.75" customHeight="1">
      <c r="A12" s="5" t="s">
        <v>9</v>
      </c>
      <c r="B12" s="32">
        <v>52.2</v>
      </c>
      <c r="C12" s="32">
        <v>35.200000000000003</v>
      </c>
      <c r="D12" s="32">
        <f t="shared" si="0"/>
        <v>87.4</v>
      </c>
      <c r="E12" s="32">
        <v>17.7</v>
      </c>
      <c r="F12" s="32">
        <v>9.6</v>
      </c>
      <c r="G12" s="32">
        <f t="shared" si="1"/>
        <v>27.299999999999997</v>
      </c>
      <c r="H12" s="32"/>
      <c r="I12" s="32"/>
      <c r="J12" s="32">
        <f t="shared" si="2"/>
        <v>0</v>
      </c>
      <c r="K12" s="32">
        <v>11.5</v>
      </c>
      <c r="L12" s="32">
        <v>5</v>
      </c>
      <c r="M12" s="32">
        <f t="shared" si="3"/>
        <v>16.5</v>
      </c>
      <c r="N12" s="33">
        <v>8.7270000000000003</v>
      </c>
      <c r="O12" s="33">
        <v>5.194</v>
      </c>
      <c r="P12" s="33">
        <f t="shared" si="4"/>
        <v>13.920999999999999</v>
      </c>
      <c r="Q12" s="33">
        <v>2.5369999999999999</v>
      </c>
      <c r="R12" s="33">
        <v>1.0820000000000001</v>
      </c>
      <c r="S12" s="33">
        <f t="shared" si="5"/>
        <v>3.6189999999999998</v>
      </c>
      <c r="T12" s="33"/>
      <c r="U12" s="33"/>
      <c r="V12" s="33">
        <f t="shared" si="6"/>
        <v>0</v>
      </c>
      <c r="W12" s="33">
        <v>1.3779999999999999</v>
      </c>
      <c r="X12" s="33">
        <v>0.432</v>
      </c>
      <c r="Y12" s="33">
        <f t="shared" si="7"/>
        <v>1.8099999999999998</v>
      </c>
      <c r="Z12" s="33">
        <v>4.1740000000000004</v>
      </c>
      <c r="AA12" s="33">
        <v>2.4060000000000001</v>
      </c>
      <c r="AB12" s="33">
        <f t="shared" si="8"/>
        <v>6.58</v>
      </c>
      <c r="AC12" s="33">
        <v>0.89300000000000002</v>
      </c>
      <c r="AD12" s="33">
        <v>0.39</v>
      </c>
      <c r="AE12" s="33">
        <f t="shared" si="9"/>
        <v>1.2829999999999999</v>
      </c>
      <c r="AF12" s="33"/>
      <c r="AG12" s="33"/>
      <c r="AH12" s="33">
        <f t="shared" si="10"/>
        <v>0</v>
      </c>
      <c r="AI12" s="33">
        <v>0.42</v>
      </c>
      <c r="AJ12" s="33">
        <v>0.16500000000000001</v>
      </c>
      <c r="AK12" s="33">
        <f t="shared" si="11"/>
        <v>0.58499999999999996</v>
      </c>
    </row>
    <row r="13" spans="1:37" s="24" customFormat="1" ht="18.75" customHeight="1">
      <c r="A13" s="5" t="s">
        <v>10</v>
      </c>
      <c r="B13" s="32">
        <v>57</v>
      </c>
      <c r="C13" s="32">
        <v>40.4</v>
      </c>
      <c r="D13" s="32">
        <f t="shared" si="0"/>
        <v>97.4</v>
      </c>
      <c r="E13" s="32">
        <v>21.5</v>
      </c>
      <c r="F13" s="32">
        <v>12.5</v>
      </c>
      <c r="G13" s="32">
        <f t="shared" si="1"/>
        <v>34</v>
      </c>
      <c r="H13" s="32"/>
      <c r="I13" s="32"/>
      <c r="J13" s="32">
        <f t="shared" si="2"/>
        <v>0</v>
      </c>
      <c r="K13" s="32">
        <v>12.8</v>
      </c>
      <c r="L13" s="32">
        <v>6.3</v>
      </c>
      <c r="M13" s="32">
        <f t="shared" si="3"/>
        <v>19.100000000000001</v>
      </c>
      <c r="N13" s="33">
        <v>9.7370000000000001</v>
      </c>
      <c r="O13" s="33">
        <v>6.0570000000000004</v>
      </c>
      <c r="P13" s="33">
        <f t="shared" si="4"/>
        <v>15.794</v>
      </c>
      <c r="Q13" s="33">
        <v>2.7469999999999999</v>
      </c>
      <c r="R13" s="33">
        <v>1.413</v>
      </c>
      <c r="S13" s="33">
        <f t="shared" si="5"/>
        <v>4.16</v>
      </c>
      <c r="T13" s="32"/>
      <c r="U13" s="32"/>
      <c r="V13" s="32">
        <f t="shared" si="6"/>
        <v>0</v>
      </c>
      <c r="W13" s="33">
        <v>1.7030000000000001</v>
      </c>
      <c r="X13" s="33">
        <v>0.63500000000000001</v>
      </c>
      <c r="Y13" s="33">
        <f t="shared" si="7"/>
        <v>2.3380000000000001</v>
      </c>
      <c r="Z13" s="33">
        <v>4.9580000000000002</v>
      </c>
      <c r="AA13" s="33">
        <v>2.911</v>
      </c>
      <c r="AB13" s="33">
        <f t="shared" si="8"/>
        <v>7.8689999999999998</v>
      </c>
      <c r="AC13" s="33">
        <v>1.131</v>
      </c>
      <c r="AD13" s="33">
        <v>0.57599999999999996</v>
      </c>
      <c r="AE13" s="33">
        <f t="shared" si="9"/>
        <v>1.7069999999999999</v>
      </c>
      <c r="AF13" s="33"/>
      <c r="AG13" s="33"/>
      <c r="AH13" s="33">
        <f t="shared" si="10"/>
        <v>0</v>
      </c>
      <c r="AI13" s="33">
        <v>0.56699999999999995</v>
      </c>
      <c r="AJ13" s="33">
        <v>0.23799999999999999</v>
      </c>
      <c r="AK13" s="33">
        <f t="shared" si="11"/>
        <v>0.80499999999999994</v>
      </c>
    </row>
    <row r="14" spans="1:37" s="24" customFormat="1" ht="18.75" customHeight="1">
      <c r="A14" s="5" t="s">
        <v>11</v>
      </c>
      <c r="B14" s="32">
        <v>58.6</v>
      </c>
      <c r="C14" s="32">
        <v>42.3</v>
      </c>
      <c r="D14" s="32">
        <f t="shared" si="0"/>
        <v>100.9</v>
      </c>
      <c r="E14" s="32">
        <v>22</v>
      </c>
      <c r="F14" s="32">
        <v>13.6</v>
      </c>
      <c r="G14" s="32">
        <f t="shared" si="1"/>
        <v>35.6</v>
      </c>
      <c r="H14" s="32">
        <v>9.9785810000000001</v>
      </c>
      <c r="I14" s="32">
        <v>5.0495760000000001</v>
      </c>
      <c r="J14" s="32">
        <f t="shared" si="2"/>
        <v>15.028157</v>
      </c>
      <c r="K14" s="32">
        <v>4.2053380000000002</v>
      </c>
      <c r="L14" s="32">
        <v>1.9944059999999999</v>
      </c>
      <c r="M14" s="32">
        <f t="shared" si="3"/>
        <v>6.1997439999999999</v>
      </c>
      <c r="N14" s="33">
        <v>9.7089999999999996</v>
      </c>
      <c r="O14" s="33">
        <v>6.3280000000000003</v>
      </c>
      <c r="P14" s="33">
        <f t="shared" si="4"/>
        <v>16.036999999999999</v>
      </c>
      <c r="Q14" s="33">
        <v>3.137</v>
      </c>
      <c r="R14" s="33">
        <v>1.556</v>
      </c>
      <c r="S14" s="33">
        <f t="shared" si="5"/>
        <v>4.6929999999999996</v>
      </c>
      <c r="T14" s="33">
        <v>1.348975</v>
      </c>
      <c r="U14" s="33">
        <v>0.53600700000000001</v>
      </c>
      <c r="V14" s="33">
        <f t="shared" si="6"/>
        <v>1.8849819999999999</v>
      </c>
      <c r="W14" s="33">
        <v>0.52929599999999999</v>
      </c>
      <c r="X14" s="33">
        <v>0.167071</v>
      </c>
      <c r="Y14" s="33">
        <f t="shared" si="7"/>
        <v>0.69636699999999996</v>
      </c>
      <c r="Z14" s="33">
        <v>4.9509999999999996</v>
      </c>
      <c r="AA14" s="33">
        <v>3.0819999999999999</v>
      </c>
      <c r="AB14" s="33">
        <f t="shared" si="8"/>
        <v>8.0329999999999995</v>
      </c>
      <c r="AC14" s="33">
        <v>1.214</v>
      </c>
      <c r="AD14" s="33">
        <v>0.57999999999999996</v>
      </c>
      <c r="AE14" s="33">
        <f t="shared" si="9"/>
        <v>1.794</v>
      </c>
      <c r="AF14" s="33">
        <v>0.43978499999999998</v>
      </c>
      <c r="AG14" s="33">
        <v>0.20105200000000001</v>
      </c>
      <c r="AH14" s="33">
        <f t="shared" si="10"/>
        <v>0.64083699999999999</v>
      </c>
      <c r="AI14" s="33">
        <v>0.14979600000000001</v>
      </c>
      <c r="AJ14" s="33">
        <v>5.1680999999999998E-2</v>
      </c>
      <c r="AK14" s="33">
        <f t="shared" si="11"/>
        <v>0.20147700000000002</v>
      </c>
    </row>
    <row r="15" spans="1:37" s="24" customFormat="1" ht="18.75" customHeight="1">
      <c r="A15" s="5" t="s">
        <v>12</v>
      </c>
      <c r="B15" s="32">
        <v>57.9</v>
      </c>
      <c r="C15" s="36">
        <v>41.7</v>
      </c>
      <c r="D15" s="32">
        <f t="shared" si="0"/>
        <v>99.6</v>
      </c>
      <c r="E15" s="32">
        <v>21.2</v>
      </c>
      <c r="F15" s="36">
        <v>12.9</v>
      </c>
      <c r="G15" s="32">
        <f t="shared" si="1"/>
        <v>34.1</v>
      </c>
      <c r="H15" s="32">
        <v>10.264923</v>
      </c>
      <c r="I15" s="36">
        <v>5.4886629999999998</v>
      </c>
      <c r="J15" s="32">
        <f t="shared" si="2"/>
        <v>15.753585999999999</v>
      </c>
      <c r="K15" s="32">
        <v>4.7458179999999999</v>
      </c>
      <c r="L15" s="36">
        <v>2.210744</v>
      </c>
      <c r="M15" s="32">
        <f t="shared" si="3"/>
        <v>6.9565619999999999</v>
      </c>
      <c r="N15" s="33">
        <v>10.317</v>
      </c>
      <c r="O15" s="34">
        <v>7.0339999999999998</v>
      </c>
      <c r="P15" s="33">
        <f t="shared" si="4"/>
        <v>17.350999999999999</v>
      </c>
      <c r="Q15" s="33">
        <v>3.4780000000000002</v>
      </c>
      <c r="R15" s="34">
        <v>1.9330000000000001</v>
      </c>
      <c r="S15" s="33">
        <f t="shared" si="5"/>
        <v>5.4110000000000005</v>
      </c>
      <c r="T15" s="33">
        <v>1.3870979999999999</v>
      </c>
      <c r="U15" s="34">
        <v>0.56426500000000002</v>
      </c>
      <c r="V15" s="33">
        <f t="shared" si="6"/>
        <v>1.951363</v>
      </c>
      <c r="W15" s="33">
        <v>0.54338299999999995</v>
      </c>
      <c r="X15" s="34">
        <v>0.18135100000000001</v>
      </c>
      <c r="Y15" s="33">
        <f t="shared" si="7"/>
        <v>0.72473399999999999</v>
      </c>
      <c r="Z15" s="33">
        <v>5.032</v>
      </c>
      <c r="AA15" s="34">
        <v>3.3330000000000002</v>
      </c>
      <c r="AB15" s="33">
        <f t="shared" si="8"/>
        <v>8.3650000000000002</v>
      </c>
      <c r="AC15" s="33">
        <v>1.3360000000000001</v>
      </c>
      <c r="AD15" s="34">
        <v>0.69299999999999995</v>
      </c>
      <c r="AE15" s="33">
        <f t="shared" si="9"/>
        <v>2.0289999999999999</v>
      </c>
      <c r="AF15" s="33">
        <v>0.47404499999999999</v>
      </c>
      <c r="AG15" s="34">
        <v>0.22040799999999999</v>
      </c>
      <c r="AH15" s="33">
        <f t="shared" si="10"/>
        <v>0.69445299999999999</v>
      </c>
      <c r="AI15" s="33">
        <v>0.22140299999999999</v>
      </c>
      <c r="AJ15" s="34">
        <v>8.7497000000000005E-2</v>
      </c>
      <c r="AK15" s="33">
        <f t="shared" si="11"/>
        <v>0.30890000000000001</v>
      </c>
    </row>
    <row r="16" spans="1:37" s="24" customFormat="1" ht="18.75" customHeight="1">
      <c r="A16" s="5" t="s">
        <v>13</v>
      </c>
      <c r="B16" s="32">
        <v>55.1</v>
      </c>
      <c r="C16" s="32">
        <v>41.9</v>
      </c>
      <c r="D16" s="32">
        <f t="shared" si="0"/>
        <v>97</v>
      </c>
      <c r="E16" s="32">
        <v>20.6</v>
      </c>
      <c r="F16" s="32">
        <v>13.5</v>
      </c>
      <c r="G16" s="32">
        <f t="shared" si="1"/>
        <v>34.1</v>
      </c>
      <c r="H16" s="32">
        <v>10.179372000000001</v>
      </c>
      <c r="I16" s="32">
        <v>5.6038690000000004</v>
      </c>
      <c r="J16" s="32">
        <f t="shared" si="2"/>
        <v>15.783241</v>
      </c>
      <c r="K16" s="32">
        <v>5.0936709999999996</v>
      </c>
      <c r="L16" s="32">
        <v>2.4707319999999999</v>
      </c>
      <c r="M16" s="32">
        <f t="shared" si="3"/>
        <v>7.5644029999999995</v>
      </c>
      <c r="N16" s="33">
        <v>10.412000000000001</v>
      </c>
      <c r="O16" s="33">
        <v>7.1689999999999996</v>
      </c>
      <c r="P16" s="33">
        <f t="shared" si="4"/>
        <v>17.581</v>
      </c>
      <c r="Q16" s="33">
        <v>3.5659999999999998</v>
      </c>
      <c r="R16" s="33">
        <v>2.0139999999999998</v>
      </c>
      <c r="S16" s="33">
        <f t="shared" si="5"/>
        <v>5.58</v>
      </c>
      <c r="T16" s="33">
        <v>1.4023699999999999</v>
      </c>
      <c r="U16" s="33">
        <v>0.61115399999999998</v>
      </c>
      <c r="V16" s="33">
        <f t="shared" si="6"/>
        <v>2.0135239999999999</v>
      </c>
      <c r="W16" s="33">
        <v>0.57887100000000002</v>
      </c>
      <c r="X16" s="33">
        <v>0.21521899999999999</v>
      </c>
      <c r="Y16" s="33">
        <f t="shared" si="7"/>
        <v>0.79408999999999996</v>
      </c>
      <c r="Z16" s="33">
        <v>5.1539999999999999</v>
      </c>
      <c r="AA16" s="33">
        <v>3.4409999999999998</v>
      </c>
      <c r="AB16" s="33">
        <f t="shared" si="8"/>
        <v>8.5949999999999989</v>
      </c>
      <c r="AC16" s="33">
        <v>1.4239999999999999</v>
      </c>
      <c r="AD16" s="33">
        <v>0.77</v>
      </c>
      <c r="AE16" s="33">
        <f t="shared" si="9"/>
        <v>2.194</v>
      </c>
      <c r="AF16" s="33">
        <v>0.49690499999999999</v>
      </c>
      <c r="AG16" s="33">
        <v>0.240005</v>
      </c>
      <c r="AH16" s="33">
        <f t="shared" si="10"/>
        <v>0.73690999999999995</v>
      </c>
      <c r="AI16" s="33">
        <v>0.185557</v>
      </c>
      <c r="AJ16" s="33">
        <v>7.4884999999999993E-2</v>
      </c>
      <c r="AK16" s="33">
        <f t="shared" si="11"/>
        <v>0.26044200000000001</v>
      </c>
    </row>
    <row r="17" spans="1:37" s="24" customFormat="1" ht="18.75" customHeight="1">
      <c r="A17" s="5" t="s">
        <v>14</v>
      </c>
      <c r="B17" s="32">
        <v>60</v>
      </c>
      <c r="C17" s="32">
        <v>45.1</v>
      </c>
      <c r="D17" s="32">
        <f t="shared" si="0"/>
        <v>105.1</v>
      </c>
      <c r="E17" s="32">
        <v>22.1</v>
      </c>
      <c r="F17" s="32">
        <v>14.3</v>
      </c>
      <c r="G17" s="32">
        <f t="shared" si="1"/>
        <v>36.400000000000006</v>
      </c>
      <c r="H17" s="32">
        <v>10.533515</v>
      </c>
      <c r="I17" s="32">
        <v>5.7931499999999998</v>
      </c>
      <c r="J17" s="32">
        <f t="shared" si="2"/>
        <v>16.326664999999998</v>
      </c>
      <c r="K17" s="32">
        <v>5.2089439999999998</v>
      </c>
      <c r="L17" s="32">
        <v>2.6022259999999999</v>
      </c>
      <c r="M17" s="32">
        <f t="shared" si="3"/>
        <v>7.8111699999999997</v>
      </c>
      <c r="N17" s="33">
        <v>10.888999999999999</v>
      </c>
      <c r="O17" s="33">
        <v>7.5430000000000001</v>
      </c>
      <c r="P17" s="33">
        <f t="shared" si="4"/>
        <v>18.431999999999999</v>
      </c>
      <c r="Q17" s="33">
        <v>3.33</v>
      </c>
      <c r="R17" s="33">
        <v>1.883</v>
      </c>
      <c r="S17" s="33">
        <f t="shared" si="5"/>
        <v>5.2130000000000001</v>
      </c>
      <c r="T17" s="33">
        <v>1.4242870000000001</v>
      </c>
      <c r="U17" s="33">
        <v>0.63128799999999996</v>
      </c>
      <c r="V17" s="33">
        <f t="shared" si="6"/>
        <v>2.0555750000000002</v>
      </c>
      <c r="W17" s="33">
        <v>0.611124</v>
      </c>
      <c r="X17" s="33">
        <v>0.22986200000000001</v>
      </c>
      <c r="Y17" s="33">
        <f t="shared" si="7"/>
        <v>0.84098600000000001</v>
      </c>
      <c r="Z17" s="33">
        <v>5.4539999999999997</v>
      </c>
      <c r="AA17" s="33">
        <v>3.605</v>
      </c>
      <c r="AB17" s="33">
        <f t="shared" si="8"/>
        <v>9.0589999999999993</v>
      </c>
      <c r="AC17" s="33">
        <v>1.377</v>
      </c>
      <c r="AD17" s="33">
        <v>0.871</v>
      </c>
      <c r="AE17" s="33">
        <f t="shared" si="9"/>
        <v>2.2480000000000002</v>
      </c>
      <c r="AF17" s="33">
        <v>0.52573499999999995</v>
      </c>
      <c r="AG17" s="33">
        <v>0.26669799999999999</v>
      </c>
      <c r="AH17" s="33">
        <f t="shared" si="10"/>
        <v>0.79243299999999994</v>
      </c>
      <c r="AI17" s="33">
        <v>0.22239400000000001</v>
      </c>
      <c r="AJ17" s="33">
        <v>8.9520000000000002E-2</v>
      </c>
      <c r="AK17" s="33">
        <f t="shared" si="11"/>
        <v>0.31191400000000002</v>
      </c>
    </row>
    <row r="18" spans="1:37" s="24" customFormat="1" ht="18.75" customHeight="1">
      <c r="A18" s="5" t="s">
        <v>15</v>
      </c>
      <c r="B18" s="32">
        <v>60.9</v>
      </c>
      <c r="C18" s="32">
        <v>46.2</v>
      </c>
      <c r="D18" s="32">
        <f t="shared" si="0"/>
        <v>107.1</v>
      </c>
      <c r="E18" s="32">
        <v>22.7</v>
      </c>
      <c r="F18" s="32">
        <v>14.8</v>
      </c>
      <c r="G18" s="32">
        <f t="shared" si="1"/>
        <v>37.5</v>
      </c>
      <c r="H18" s="32">
        <v>10.711065</v>
      </c>
      <c r="I18" s="32">
        <v>6.0688399999999998</v>
      </c>
      <c r="J18" s="32">
        <f t="shared" si="2"/>
        <v>16.779904999999999</v>
      </c>
      <c r="K18" s="32">
        <v>5.3961540000000001</v>
      </c>
      <c r="L18" s="32">
        <v>2.712513</v>
      </c>
      <c r="M18" s="32">
        <f t="shared" si="3"/>
        <v>8.1086670000000005</v>
      </c>
      <c r="N18" s="33">
        <v>11.284000000000001</v>
      </c>
      <c r="O18" s="33">
        <v>7.8920000000000003</v>
      </c>
      <c r="P18" s="33">
        <f t="shared" si="4"/>
        <v>19.176000000000002</v>
      </c>
      <c r="Q18" s="33">
        <v>3.4529999999999998</v>
      </c>
      <c r="R18" s="33">
        <v>1.992</v>
      </c>
      <c r="S18" s="33">
        <f t="shared" si="5"/>
        <v>5.4450000000000003</v>
      </c>
      <c r="T18" s="33">
        <v>1.472426</v>
      </c>
      <c r="U18" s="33">
        <v>0.65678700000000001</v>
      </c>
      <c r="V18" s="33">
        <f t="shared" si="6"/>
        <v>2.129213</v>
      </c>
      <c r="W18" s="33">
        <v>0.87925699999999996</v>
      </c>
      <c r="X18" s="33">
        <v>0.33843899999999999</v>
      </c>
      <c r="Y18" s="33">
        <f t="shared" si="7"/>
        <v>1.2176959999999999</v>
      </c>
      <c r="Z18" s="33">
        <v>5.5890000000000004</v>
      </c>
      <c r="AA18" s="33">
        <v>3.8260000000000001</v>
      </c>
      <c r="AB18" s="33">
        <f t="shared" si="8"/>
        <v>9.4150000000000009</v>
      </c>
      <c r="AC18" s="33">
        <v>1.448</v>
      </c>
      <c r="AD18" s="33">
        <v>0.83699999999999997</v>
      </c>
      <c r="AE18" s="33">
        <f t="shared" si="9"/>
        <v>2.2850000000000001</v>
      </c>
      <c r="AF18" s="33">
        <v>0.56123100000000004</v>
      </c>
      <c r="AG18" s="33">
        <v>0.28899000000000002</v>
      </c>
      <c r="AH18" s="33">
        <f t="shared" si="10"/>
        <v>0.85022100000000012</v>
      </c>
      <c r="AI18" s="33">
        <v>0.29175800000000002</v>
      </c>
      <c r="AJ18" s="33">
        <v>0.11382200000000001</v>
      </c>
      <c r="AK18" s="33">
        <f t="shared" si="11"/>
        <v>0.40558000000000005</v>
      </c>
    </row>
    <row r="19" spans="1:37" s="24" customFormat="1" ht="18.75" customHeight="1">
      <c r="A19" s="5" t="s">
        <v>16</v>
      </c>
      <c r="B19" s="37">
        <v>61.4</v>
      </c>
      <c r="C19" s="37">
        <v>46.8</v>
      </c>
      <c r="D19" s="32">
        <f t="shared" si="0"/>
        <v>108.19999999999999</v>
      </c>
      <c r="E19" s="37">
        <v>22.9</v>
      </c>
      <c r="F19" s="37">
        <v>15.2</v>
      </c>
      <c r="G19" s="32">
        <f t="shared" si="1"/>
        <v>38.099999999999994</v>
      </c>
      <c r="H19" s="37">
        <v>11.234324000000001</v>
      </c>
      <c r="I19" s="37">
        <v>6.6274499999999996</v>
      </c>
      <c r="J19" s="32">
        <f t="shared" si="2"/>
        <v>17.861774</v>
      </c>
      <c r="K19" s="37">
        <v>6.0110169999999998</v>
      </c>
      <c r="L19" s="37">
        <v>3.1640649999999999</v>
      </c>
      <c r="M19" s="32">
        <f t="shared" si="3"/>
        <v>9.1750819999999997</v>
      </c>
      <c r="N19" s="35">
        <v>11.754</v>
      </c>
      <c r="O19" s="35">
        <v>8.3680000000000003</v>
      </c>
      <c r="P19" s="33">
        <f t="shared" si="4"/>
        <v>20.122</v>
      </c>
      <c r="Q19" s="35">
        <v>3.621</v>
      </c>
      <c r="R19" s="35">
        <v>2.1760000000000002</v>
      </c>
      <c r="S19" s="33">
        <f t="shared" si="5"/>
        <v>5.7970000000000006</v>
      </c>
      <c r="T19" s="35">
        <v>1.513428</v>
      </c>
      <c r="U19" s="35">
        <v>0.73188900000000001</v>
      </c>
      <c r="V19" s="33">
        <f t="shared" si="6"/>
        <v>2.245317</v>
      </c>
      <c r="W19" s="35">
        <v>0.93267900000000004</v>
      </c>
      <c r="X19" s="35">
        <v>0.37327900000000003</v>
      </c>
      <c r="Y19" s="33">
        <f t="shared" si="7"/>
        <v>1.305958</v>
      </c>
      <c r="Z19" s="35">
        <v>5.8959999999999999</v>
      </c>
      <c r="AA19" s="35">
        <v>4.0570000000000004</v>
      </c>
      <c r="AB19" s="33">
        <f t="shared" si="8"/>
        <v>9.9529999999999994</v>
      </c>
      <c r="AC19" s="35">
        <v>1.508</v>
      </c>
      <c r="AD19" s="35">
        <v>0.89400000000000002</v>
      </c>
      <c r="AE19" s="33">
        <f t="shared" si="9"/>
        <v>2.4020000000000001</v>
      </c>
      <c r="AF19" s="35">
        <v>0.62187199999999998</v>
      </c>
      <c r="AG19" s="35">
        <v>0.31451400000000002</v>
      </c>
      <c r="AH19" s="33">
        <f t="shared" si="10"/>
        <v>0.93638599999999994</v>
      </c>
      <c r="AI19" s="35">
        <v>0.31440499999999999</v>
      </c>
      <c r="AJ19" s="35">
        <v>0.12871099999999999</v>
      </c>
      <c r="AK19" s="33">
        <f t="shared" si="11"/>
        <v>0.44311599999999995</v>
      </c>
    </row>
    <row r="20" spans="1:37" s="24" customFormat="1" ht="18.75" customHeight="1">
      <c r="A20" s="5" t="s">
        <v>17</v>
      </c>
      <c r="B20" s="32">
        <v>62.3</v>
      </c>
      <c r="C20" s="32">
        <v>48</v>
      </c>
      <c r="D20" s="32">
        <f t="shared" si="0"/>
        <v>110.3</v>
      </c>
      <c r="E20" s="32">
        <v>23.6</v>
      </c>
      <c r="F20" s="32">
        <v>15.9</v>
      </c>
      <c r="G20" s="32">
        <f t="shared" si="1"/>
        <v>39.5</v>
      </c>
      <c r="H20" s="32">
        <v>11.229886</v>
      </c>
      <c r="I20" s="32">
        <v>6.7168190000000001</v>
      </c>
      <c r="J20" s="32">
        <f t="shared" si="2"/>
        <v>17.946705000000001</v>
      </c>
      <c r="K20" s="32">
        <v>5.9072639999999996</v>
      </c>
      <c r="L20" s="32">
        <v>3.386774</v>
      </c>
      <c r="M20" s="32">
        <f t="shared" si="3"/>
        <v>9.2940380000000005</v>
      </c>
      <c r="N20" s="33">
        <v>12.103999999999999</v>
      </c>
      <c r="O20" s="33">
        <v>8.7590000000000003</v>
      </c>
      <c r="P20" s="33">
        <f t="shared" si="4"/>
        <v>20.863</v>
      </c>
      <c r="Q20" s="33">
        <v>3.8250000000000002</v>
      </c>
      <c r="R20" s="33">
        <v>2.2989999999999999</v>
      </c>
      <c r="S20" s="33">
        <f t="shared" si="5"/>
        <v>6.1240000000000006</v>
      </c>
      <c r="T20" s="33">
        <v>1.58209</v>
      </c>
      <c r="U20" s="33">
        <v>0.85229299999999997</v>
      </c>
      <c r="V20" s="33">
        <f t="shared" si="6"/>
        <v>2.434383</v>
      </c>
      <c r="W20" s="33">
        <v>0.60799099999999995</v>
      </c>
      <c r="X20" s="33">
        <v>0.296296</v>
      </c>
      <c r="Y20" s="33">
        <f t="shared" si="7"/>
        <v>0.90428699999999995</v>
      </c>
      <c r="Z20" s="33">
        <v>6.141</v>
      </c>
      <c r="AA20" s="33">
        <v>4.3109999999999999</v>
      </c>
      <c r="AB20" s="33">
        <f t="shared" si="8"/>
        <v>10.452</v>
      </c>
      <c r="AC20" s="33">
        <v>1.643</v>
      </c>
      <c r="AD20" s="33">
        <v>0.996</v>
      </c>
      <c r="AE20" s="33">
        <f t="shared" si="9"/>
        <v>2.6390000000000002</v>
      </c>
      <c r="AF20" s="33">
        <v>0.64293299999999998</v>
      </c>
      <c r="AG20" s="33">
        <v>0.34978199999999998</v>
      </c>
      <c r="AH20" s="33">
        <f t="shared" si="10"/>
        <v>0.99271500000000001</v>
      </c>
      <c r="AI20" s="33">
        <v>0.23205799999999999</v>
      </c>
      <c r="AJ20" s="33">
        <v>0.103162</v>
      </c>
      <c r="AK20" s="33">
        <f t="shared" si="11"/>
        <v>0.33521999999999996</v>
      </c>
    </row>
    <row r="21" spans="1:37" s="24" customFormat="1" ht="18.75" customHeight="1">
      <c r="A21" s="5" t="s">
        <v>18</v>
      </c>
      <c r="B21" s="32">
        <v>62.7</v>
      </c>
      <c r="C21" s="32">
        <v>49</v>
      </c>
      <c r="D21" s="32">
        <f t="shared" si="0"/>
        <v>111.7</v>
      </c>
      <c r="E21" s="32">
        <v>23.9</v>
      </c>
      <c r="F21" s="32">
        <v>16.5</v>
      </c>
      <c r="G21" s="32">
        <f t="shared" si="1"/>
        <v>40.4</v>
      </c>
      <c r="H21" s="32">
        <v>11.397664000000001</v>
      </c>
      <c r="I21" s="32">
        <v>7.0541910000000003</v>
      </c>
      <c r="J21" s="32">
        <f t="shared" si="2"/>
        <v>18.451855000000002</v>
      </c>
      <c r="K21" s="32">
        <v>5.8678980000000003</v>
      </c>
      <c r="L21" s="32">
        <v>3.4476960000000001</v>
      </c>
      <c r="M21" s="32">
        <f t="shared" si="3"/>
        <v>9.3155940000000008</v>
      </c>
      <c r="N21" s="33">
        <v>12.452999999999999</v>
      </c>
      <c r="O21" s="33">
        <v>9.1850000000000005</v>
      </c>
      <c r="P21" s="33">
        <f t="shared" si="4"/>
        <v>21.637999999999998</v>
      </c>
      <c r="Q21" s="33">
        <v>3.9180000000000001</v>
      </c>
      <c r="R21" s="33">
        <v>2.5049999999999999</v>
      </c>
      <c r="S21" s="33">
        <f t="shared" si="5"/>
        <v>6.423</v>
      </c>
      <c r="T21" s="33">
        <v>1.618225</v>
      </c>
      <c r="U21" s="33">
        <v>0.90200999999999998</v>
      </c>
      <c r="V21" s="33">
        <f t="shared" si="6"/>
        <v>2.520235</v>
      </c>
      <c r="W21" s="33">
        <v>0.64407400000000004</v>
      </c>
      <c r="X21" s="33">
        <v>0.310562</v>
      </c>
      <c r="Y21" s="33">
        <f t="shared" si="7"/>
        <v>0.95463600000000004</v>
      </c>
      <c r="Z21" s="33">
        <v>6.2249999999999996</v>
      </c>
      <c r="AA21" s="33">
        <v>4.452</v>
      </c>
      <c r="AB21" s="33">
        <f t="shared" si="8"/>
        <v>10.677</v>
      </c>
      <c r="AC21" s="33">
        <v>1.698</v>
      </c>
      <c r="AD21" s="33">
        <v>1.026</v>
      </c>
      <c r="AE21" s="33">
        <f t="shared" si="9"/>
        <v>2.7240000000000002</v>
      </c>
      <c r="AF21" s="33">
        <v>0.65218399999999999</v>
      </c>
      <c r="AG21" s="33">
        <v>0.35956399999999999</v>
      </c>
      <c r="AH21" s="33">
        <f t="shared" si="10"/>
        <v>1.0117479999999999</v>
      </c>
      <c r="AI21" s="33">
        <v>0.26383099999999998</v>
      </c>
      <c r="AJ21" s="33">
        <v>0.118741</v>
      </c>
      <c r="AK21" s="33">
        <f t="shared" si="11"/>
        <v>0.38257199999999997</v>
      </c>
    </row>
    <row r="22" spans="1:37" s="24" customFormat="1" ht="18.75" customHeight="1">
      <c r="A22" s="5" t="s">
        <v>19</v>
      </c>
      <c r="B22" s="36">
        <v>63.6</v>
      </c>
      <c r="C22" s="36">
        <v>50</v>
      </c>
      <c r="D22" s="32">
        <f t="shared" si="0"/>
        <v>113.6</v>
      </c>
      <c r="E22" s="36">
        <v>24.3</v>
      </c>
      <c r="F22" s="36">
        <v>17</v>
      </c>
      <c r="G22" s="32">
        <f t="shared" si="1"/>
        <v>41.3</v>
      </c>
      <c r="H22" s="36">
        <v>11.292662999999999</v>
      </c>
      <c r="I22" s="36">
        <v>7.288837</v>
      </c>
      <c r="J22" s="32">
        <f t="shared" si="2"/>
        <v>18.581499999999998</v>
      </c>
      <c r="K22" s="36">
        <v>5.953633</v>
      </c>
      <c r="L22" s="36">
        <v>3.6793239999999998</v>
      </c>
      <c r="M22" s="32">
        <f t="shared" si="3"/>
        <v>9.6329569999999993</v>
      </c>
      <c r="N22" s="34">
        <v>12.295999999999999</v>
      </c>
      <c r="O22" s="34">
        <v>9.157</v>
      </c>
      <c r="P22" s="33">
        <f t="shared" si="4"/>
        <v>21.452999999999999</v>
      </c>
      <c r="Q22" s="34">
        <v>3.9449999999999998</v>
      </c>
      <c r="R22" s="34">
        <v>2.5819999999999999</v>
      </c>
      <c r="S22" s="33">
        <f t="shared" si="5"/>
        <v>6.5269999999999992</v>
      </c>
      <c r="T22" s="34">
        <v>1.8585529999999999</v>
      </c>
      <c r="U22" s="34">
        <v>1.0943050000000001</v>
      </c>
      <c r="V22" s="33">
        <f t="shared" si="6"/>
        <v>2.952858</v>
      </c>
      <c r="W22" s="34">
        <v>0.701492</v>
      </c>
      <c r="X22" s="34">
        <v>0.38444400000000001</v>
      </c>
      <c r="Y22" s="33">
        <f t="shared" si="7"/>
        <v>1.085936</v>
      </c>
      <c r="Z22" s="34">
        <v>6.5389999999999997</v>
      </c>
      <c r="AA22" s="34">
        <v>4.7279999999999998</v>
      </c>
      <c r="AB22" s="33">
        <f t="shared" si="8"/>
        <v>11.266999999999999</v>
      </c>
      <c r="AC22" s="34">
        <v>1.802</v>
      </c>
      <c r="AD22" s="34">
        <v>1.1060000000000001</v>
      </c>
      <c r="AE22" s="33">
        <f t="shared" si="9"/>
        <v>2.9080000000000004</v>
      </c>
      <c r="AF22" s="34">
        <v>0.70314699999999997</v>
      </c>
      <c r="AG22" s="34">
        <v>0.39910600000000002</v>
      </c>
      <c r="AH22" s="33">
        <f t="shared" si="10"/>
        <v>1.1022529999999999</v>
      </c>
      <c r="AI22" s="34">
        <v>0.29496600000000001</v>
      </c>
      <c r="AJ22" s="34">
        <v>0.140601</v>
      </c>
      <c r="AK22" s="33">
        <f t="shared" si="11"/>
        <v>0.43556700000000004</v>
      </c>
    </row>
    <row r="23" spans="1:37" s="24" customFormat="1" ht="18.75" customHeight="1">
      <c r="A23" s="5" t="s">
        <v>20</v>
      </c>
      <c r="B23" s="32">
        <v>64</v>
      </c>
      <c r="C23" s="32">
        <v>49.8</v>
      </c>
      <c r="D23" s="32">
        <f t="shared" si="0"/>
        <v>113.8</v>
      </c>
      <c r="E23" s="32">
        <v>25.3</v>
      </c>
      <c r="F23" s="32">
        <v>17.5</v>
      </c>
      <c r="G23" s="32">
        <f t="shared" si="1"/>
        <v>42.8</v>
      </c>
      <c r="H23" s="32">
        <v>11.622799000000001</v>
      </c>
      <c r="I23" s="32">
        <v>7.3698990000000002</v>
      </c>
      <c r="J23" s="32">
        <f t="shared" si="2"/>
        <v>18.992698000000001</v>
      </c>
      <c r="K23" s="32">
        <v>6.0767819999999997</v>
      </c>
      <c r="L23" s="32">
        <v>3.7745090000000001</v>
      </c>
      <c r="M23" s="32">
        <f t="shared" si="3"/>
        <v>9.8512909999999998</v>
      </c>
      <c r="N23" s="33">
        <v>12.058999999999999</v>
      </c>
      <c r="O23" s="33">
        <v>9.1359999999999992</v>
      </c>
      <c r="P23" s="33">
        <f t="shared" si="4"/>
        <v>21.195</v>
      </c>
      <c r="Q23" s="33">
        <v>4.0659999999999998</v>
      </c>
      <c r="R23" s="33">
        <v>2.6280000000000001</v>
      </c>
      <c r="S23" s="33">
        <f t="shared" si="5"/>
        <v>6.694</v>
      </c>
      <c r="T23" s="33">
        <v>1.836622</v>
      </c>
      <c r="U23" s="33">
        <v>1.0663020000000001</v>
      </c>
      <c r="V23" s="33">
        <f t="shared" si="6"/>
        <v>2.9029240000000001</v>
      </c>
      <c r="W23" s="33">
        <v>0.80443699999999996</v>
      </c>
      <c r="X23" s="33">
        <v>0.44588</v>
      </c>
      <c r="Y23" s="33">
        <f t="shared" si="7"/>
        <v>1.2503169999999999</v>
      </c>
      <c r="Z23" s="33">
        <v>6.33</v>
      </c>
      <c r="AA23" s="33">
        <v>4.665</v>
      </c>
      <c r="AB23" s="33">
        <f t="shared" si="8"/>
        <v>10.995000000000001</v>
      </c>
      <c r="AC23" s="33">
        <v>1.879</v>
      </c>
      <c r="AD23" s="33">
        <v>1.2050000000000001</v>
      </c>
      <c r="AE23" s="33">
        <f t="shared" si="9"/>
        <v>3.0840000000000001</v>
      </c>
      <c r="AF23" s="33">
        <v>0.73978299999999997</v>
      </c>
      <c r="AG23" s="33">
        <v>0.42340699999999998</v>
      </c>
      <c r="AH23" s="33">
        <f t="shared" si="10"/>
        <v>1.1631899999999999</v>
      </c>
      <c r="AI23" s="33">
        <v>0.32217699999999999</v>
      </c>
      <c r="AJ23" s="33">
        <v>0.17363100000000001</v>
      </c>
      <c r="AK23" s="33">
        <f t="shared" si="11"/>
        <v>0.49580800000000003</v>
      </c>
    </row>
    <row r="24" spans="1:37" s="24" customFormat="1" ht="18.75" customHeight="1">
      <c r="A24" s="5" t="s">
        <v>21</v>
      </c>
      <c r="B24" s="32">
        <v>63.6</v>
      </c>
      <c r="C24" s="32">
        <v>50.3</v>
      </c>
      <c r="D24" s="32">
        <f t="shared" si="0"/>
        <v>113.9</v>
      </c>
      <c r="E24" s="32">
        <v>26.1</v>
      </c>
      <c r="F24" s="32">
        <v>18.7</v>
      </c>
      <c r="G24" s="32">
        <f t="shared" si="1"/>
        <v>44.8</v>
      </c>
      <c r="H24" s="32">
        <v>12.147563</v>
      </c>
      <c r="I24" s="32">
        <v>7.9064230000000002</v>
      </c>
      <c r="J24" s="32">
        <f t="shared" si="2"/>
        <v>20.053986000000002</v>
      </c>
      <c r="K24" s="32">
        <v>6.2959560000000003</v>
      </c>
      <c r="L24" s="32">
        <v>4.157273</v>
      </c>
      <c r="M24" s="32">
        <f t="shared" si="3"/>
        <v>10.453229</v>
      </c>
      <c r="N24" s="33">
        <v>12.250999999999999</v>
      </c>
      <c r="O24" s="33">
        <v>9.2530000000000001</v>
      </c>
      <c r="P24" s="33">
        <f t="shared" si="4"/>
        <v>21.503999999999998</v>
      </c>
      <c r="Q24" s="33">
        <v>4.5510000000000002</v>
      </c>
      <c r="R24" s="33">
        <v>2.9449999999999998</v>
      </c>
      <c r="S24" s="33">
        <f t="shared" si="5"/>
        <v>7.4960000000000004</v>
      </c>
      <c r="T24" s="33">
        <v>1.832773</v>
      </c>
      <c r="U24" s="33">
        <v>1.1134599999999999</v>
      </c>
      <c r="V24" s="33">
        <f t="shared" si="6"/>
        <v>2.9462329999999999</v>
      </c>
      <c r="W24" s="33">
        <v>0.85989000000000004</v>
      </c>
      <c r="X24" s="33">
        <v>0.50829800000000003</v>
      </c>
      <c r="Y24" s="33">
        <f t="shared" si="7"/>
        <v>1.368188</v>
      </c>
      <c r="Z24" s="33">
        <v>6.6909999999999998</v>
      </c>
      <c r="AA24" s="33">
        <v>5.04</v>
      </c>
      <c r="AB24" s="33">
        <f t="shared" si="8"/>
        <v>11.731</v>
      </c>
      <c r="AC24" s="33">
        <v>2.0539999999999998</v>
      </c>
      <c r="AD24" s="33">
        <v>1.306</v>
      </c>
      <c r="AE24" s="33">
        <f t="shared" si="9"/>
        <v>3.36</v>
      </c>
      <c r="AF24" s="33">
        <v>0.73794499999999996</v>
      </c>
      <c r="AG24" s="33">
        <v>0.44401000000000002</v>
      </c>
      <c r="AH24" s="33">
        <f t="shared" si="10"/>
        <v>1.1819549999999999</v>
      </c>
      <c r="AI24" s="33">
        <v>0.340916</v>
      </c>
      <c r="AJ24" s="33">
        <v>0.17796600000000001</v>
      </c>
      <c r="AK24" s="33">
        <f t="shared" si="11"/>
        <v>0.51888200000000007</v>
      </c>
    </row>
    <row r="25" spans="1:37" s="24" customFormat="1" ht="18.75" customHeight="1">
      <c r="A25" s="5" t="s">
        <v>22</v>
      </c>
      <c r="B25" s="32">
        <v>65.099999999999994</v>
      </c>
      <c r="C25" s="32">
        <v>57.3</v>
      </c>
      <c r="D25" s="32">
        <f t="shared" si="0"/>
        <v>122.39999999999999</v>
      </c>
      <c r="E25" s="32">
        <v>26.3</v>
      </c>
      <c r="F25" s="32">
        <v>20.6</v>
      </c>
      <c r="G25" s="32">
        <f t="shared" si="1"/>
        <v>46.900000000000006</v>
      </c>
      <c r="H25" s="32">
        <v>12.763695</v>
      </c>
      <c r="I25" s="32">
        <v>9.0320400000000003</v>
      </c>
      <c r="J25" s="32">
        <f t="shared" si="2"/>
        <v>21.795735000000001</v>
      </c>
      <c r="K25" s="32">
        <v>6.7318980000000002</v>
      </c>
      <c r="L25" s="32">
        <v>4.6864670000000004</v>
      </c>
      <c r="M25" s="32">
        <f t="shared" si="3"/>
        <v>11.418365000000001</v>
      </c>
      <c r="N25" s="33">
        <v>11.943</v>
      </c>
      <c r="O25" s="33">
        <v>9.7260000000000009</v>
      </c>
      <c r="P25" s="33">
        <f t="shared" si="4"/>
        <v>21.669</v>
      </c>
      <c r="Q25" s="33">
        <v>4.43</v>
      </c>
      <c r="R25" s="33">
        <v>3.0619999999999998</v>
      </c>
      <c r="S25" s="33">
        <f t="shared" si="5"/>
        <v>7.4919999999999991</v>
      </c>
      <c r="T25" s="33">
        <v>1.738102</v>
      </c>
      <c r="U25" s="33">
        <v>0.99361600000000005</v>
      </c>
      <c r="V25" s="33">
        <f t="shared" si="6"/>
        <v>2.7317179999999999</v>
      </c>
      <c r="W25" s="33">
        <v>1.0382800000000001</v>
      </c>
      <c r="X25" s="33">
        <v>0.63064799999999999</v>
      </c>
      <c r="Y25" s="33">
        <f t="shared" si="7"/>
        <v>1.6689280000000002</v>
      </c>
      <c r="Z25" s="33">
        <v>6.4219999999999997</v>
      </c>
      <c r="AA25" s="33">
        <v>5.4080000000000004</v>
      </c>
      <c r="AB25" s="33">
        <f t="shared" si="8"/>
        <v>11.83</v>
      </c>
      <c r="AC25" s="33">
        <v>1.93</v>
      </c>
      <c r="AD25" s="33">
        <v>1.32</v>
      </c>
      <c r="AE25" s="33">
        <f t="shared" si="9"/>
        <v>3.25</v>
      </c>
      <c r="AF25" s="33">
        <v>0.73777300000000001</v>
      </c>
      <c r="AG25" s="33">
        <v>0.47266599999999998</v>
      </c>
      <c r="AH25" s="33">
        <f t="shared" si="10"/>
        <v>1.210439</v>
      </c>
      <c r="AI25" s="33">
        <v>0.367114</v>
      </c>
      <c r="AJ25" s="33">
        <v>0.205822</v>
      </c>
      <c r="AK25" s="33">
        <f t="shared" si="11"/>
        <v>0.572936</v>
      </c>
    </row>
    <row r="26" spans="1:37" s="24" customFormat="1" ht="18.75" customHeight="1">
      <c r="A26" s="5" t="s">
        <v>23</v>
      </c>
      <c r="B26" s="32">
        <v>68.400000000000006</v>
      </c>
      <c r="C26" s="32">
        <v>59.9</v>
      </c>
      <c r="D26" s="32">
        <f t="shared" si="0"/>
        <v>128.30000000000001</v>
      </c>
      <c r="E26" s="32">
        <v>27.3</v>
      </c>
      <c r="F26" s="32">
        <v>21.5</v>
      </c>
      <c r="G26" s="32">
        <f t="shared" si="1"/>
        <v>48.8</v>
      </c>
      <c r="H26" s="32">
        <v>13.691281</v>
      </c>
      <c r="I26" s="32">
        <v>9.5846739999999997</v>
      </c>
      <c r="J26" s="32">
        <f t="shared" si="2"/>
        <v>23.275955</v>
      </c>
      <c r="K26" s="32">
        <v>6.9213909999999998</v>
      </c>
      <c r="L26" s="32">
        <v>4.8120029999999998</v>
      </c>
      <c r="M26" s="32">
        <f t="shared" si="3"/>
        <v>11.733394000000001</v>
      </c>
      <c r="N26" s="33">
        <v>12.763999999999999</v>
      </c>
      <c r="O26" s="33">
        <v>10.365</v>
      </c>
      <c r="P26" s="33">
        <f t="shared" si="4"/>
        <v>23.128999999999998</v>
      </c>
      <c r="Q26" s="33">
        <v>4.734</v>
      </c>
      <c r="R26" s="33">
        <v>3.343</v>
      </c>
      <c r="S26" s="33">
        <f t="shared" si="5"/>
        <v>8.077</v>
      </c>
      <c r="T26" s="33">
        <v>1.978029</v>
      </c>
      <c r="U26" s="33">
        <v>1.2512490000000001</v>
      </c>
      <c r="V26" s="33">
        <f t="shared" si="6"/>
        <v>3.2292779999999999</v>
      </c>
      <c r="W26" s="33">
        <v>0.95990900000000001</v>
      </c>
      <c r="X26" s="33">
        <v>0.57109399999999999</v>
      </c>
      <c r="Y26" s="33">
        <f t="shared" si="7"/>
        <v>1.5310030000000001</v>
      </c>
      <c r="Z26" s="33">
        <v>6.7759999999999998</v>
      </c>
      <c r="AA26" s="33">
        <v>5.7409999999999997</v>
      </c>
      <c r="AB26" s="33">
        <f t="shared" si="8"/>
        <v>12.516999999999999</v>
      </c>
      <c r="AC26" s="33">
        <v>2.1360000000000001</v>
      </c>
      <c r="AD26" s="33">
        <v>1.526</v>
      </c>
      <c r="AE26" s="33">
        <f t="shared" si="9"/>
        <v>3.6619999999999999</v>
      </c>
      <c r="AF26" s="33">
        <v>0.83317200000000002</v>
      </c>
      <c r="AG26" s="33">
        <v>0.517042</v>
      </c>
      <c r="AH26" s="33">
        <f t="shared" si="10"/>
        <v>1.350214</v>
      </c>
      <c r="AI26" s="33">
        <v>0.38915300000000003</v>
      </c>
      <c r="AJ26" s="33">
        <v>0.21155299999999999</v>
      </c>
      <c r="AK26" s="33">
        <f t="shared" si="11"/>
        <v>0.60070599999999996</v>
      </c>
    </row>
    <row r="27" spans="1:37" s="24" customFormat="1" ht="18.75" customHeight="1">
      <c r="A27" s="5" t="s">
        <v>24</v>
      </c>
      <c r="B27" s="32">
        <v>69.7</v>
      </c>
      <c r="C27" s="32">
        <v>61.1</v>
      </c>
      <c r="D27" s="32">
        <f t="shared" si="0"/>
        <v>130.80000000000001</v>
      </c>
      <c r="E27" s="32">
        <v>28.5</v>
      </c>
      <c r="F27" s="32">
        <v>22.7</v>
      </c>
      <c r="G27" s="32">
        <f t="shared" si="1"/>
        <v>51.2</v>
      </c>
      <c r="H27" s="32">
        <v>14.22226</v>
      </c>
      <c r="I27" s="32">
        <v>10.108401000000001</v>
      </c>
      <c r="J27" s="32">
        <f t="shared" si="2"/>
        <v>24.330660999999999</v>
      </c>
      <c r="K27" s="32">
        <v>7.46462</v>
      </c>
      <c r="L27" s="32">
        <v>5.2801049999999998</v>
      </c>
      <c r="M27" s="32">
        <f t="shared" si="3"/>
        <v>12.744724999999999</v>
      </c>
      <c r="N27" s="33">
        <v>13.762</v>
      </c>
      <c r="O27" s="33">
        <v>10.994999999999999</v>
      </c>
      <c r="P27" s="33">
        <f t="shared" si="4"/>
        <v>24.756999999999998</v>
      </c>
      <c r="Q27" s="33">
        <v>5.0999999999999996</v>
      </c>
      <c r="R27" s="33">
        <v>3.597</v>
      </c>
      <c r="S27" s="33">
        <f t="shared" si="5"/>
        <v>8.6969999999999992</v>
      </c>
      <c r="T27" s="33">
        <v>2.1810580000000002</v>
      </c>
      <c r="U27" s="33">
        <v>1.3562099999999999</v>
      </c>
      <c r="V27" s="33">
        <f t="shared" si="6"/>
        <v>3.5372680000000001</v>
      </c>
      <c r="W27" s="33">
        <v>1.0472090000000001</v>
      </c>
      <c r="X27" s="33">
        <v>0.63389899999999999</v>
      </c>
      <c r="Y27" s="33">
        <f t="shared" si="7"/>
        <v>1.681108</v>
      </c>
      <c r="Z27" s="33">
        <v>7.367</v>
      </c>
      <c r="AA27" s="33">
        <v>6.3689999999999998</v>
      </c>
      <c r="AB27" s="33">
        <f t="shared" si="8"/>
        <v>13.736000000000001</v>
      </c>
      <c r="AC27" s="33">
        <v>2.395</v>
      </c>
      <c r="AD27" s="33">
        <v>1.776</v>
      </c>
      <c r="AE27" s="33">
        <f t="shared" si="9"/>
        <v>4.1710000000000003</v>
      </c>
      <c r="AF27" s="33">
        <v>0.89533600000000002</v>
      </c>
      <c r="AG27" s="33">
        <v>0.57600600000000002</v>
      </c>
      <c r="AH27" s="33">
        <f t="shared" si="10"/>
        <v>1.4713419999999999</v>
      </c>
      <c r="AI27" s="33">
        <v>0.39493200000000001</v>
      </c>
      <c r="AJ27" s="33">
        <v>0.21909400000000001</v>
      </c>
      <c r="AK27" s="33">
        <f t="shared" si="11"/>
        <v>0.61402599999999996</v>
      </c>
    </row>
    <row r="28" spans="1:37" s="24" customFormat="1" ht="18.75" customHeight="1">
      <c r="A28" s="5" t="s">
        <v>25</v>
      </c>
      <c r="B28" s="32">
        <v>70.5</v>
      </c>
      <c r="C28" s="32">
        <v>61.6</v>
      </c>
      <c r="D28" s="32">
        <f t="shared" si="0"/>
        <v>132.1</v>
      </c>
      <c r="E28" s="32">
        <v>28.9</v>
      </c>
      <c r="F28" s="32">
        <v>23.3</v>
      </c>
      <c r="G28" s="32">
        <f t="shared" si="1"/>
        <v>52.2</v>
      </c>
      <c r="H28" s="32">
        <v>14.473940000000001</v>
      </c>
      <c r="I28" s="32">
        <v>10.497579999999999</v>
      </c>
      <c r="J28" s="32">
        <f t="shared" si="2"/>
        <v>24.971519999999998</v>
      </c>
      <c r="K28" s="32">
        <v>7.816516</v>
      </c>
      <c r="L28" s="32">
        <v>5.5979830000000002</v>
      </c>
      <c r="M28" s="32">
        <f t="shared" si="3"/>
        <v>13.414498999999999</v>
      </c>
      <c r="N28" s="33">
        <v>13.988</v>
      </c>
      <c r="O28" s="33">
        <v>11.324999999999999</v>
      </c>
      <c r="P28" s="33">
        <f t="shared" si="4"/>
        <v>25.312999999999999</v>
      </c>
      <c r="Q28" s="33">
        <v>5.3129999999999997</v>
      </c>
      <c r="R28" s="33">
        <v>3.8340000000000001</v>
      </c>
      <c r="S28" s="33">
        <f t="shared" si="5"/>
        <v>9.1470000000000002</v>
      </c>
      <c r="T28" s="33">
        <v>2.2978450000000001</v>
      </c>
      <c r="U28" s="33">
        <v>1.4655940000000001</v>
      </c>
      <c r="V28" s="33">
        <f t="shared" si="6"/>
        <v>3.763439</v>
      </c>
      <c r="W28" s="33">
        <v>1.1148359999999999</v>
      </c>
      <c r="X28" s="33">
        <v>0.71954799999999997</v>
      </c>
      <c r="Y28" s="33">
        <f t="shared" si="7"/>
        <v>1.834384</v>
      </c>
      <c r="Z28" s="33">
        <v>7.5129999999999999</v>
      </c>
      <c r="AA28" s="33">
        <v>6.601</v>
      </c>
      <c r="AB28" s="33">
        <f t="shared" si="8"/>
        <v>14.114000000000001</v>
      </c>
      <c r="AC28" s="33">
        <v>2.516</v>
      </c>
      <c r="AD28" s="33">
        <v>1.95</v>
      </c>
      <c r="AE28" s="33">
        <f t="shared" si="9"/>
        <v>4.4660000000000002</v>
      </c>
      <c r="AF28" s="33">
        <v>0.93002899999999999</v>
      </c>
      <c r="AG28" s="33">
        <v>0.62827200000000005</v>
      </c>
      <c r="AH28" s="33">
        <f t="shared" si="10"/>
        <v>1.5583010000000002</v>
      </c>
      <c r="AI28" s="33">
        <v>0.41005399999999997</v>
      </c>
      <c r="AJ28" s="33">
        <v>0.235037</v>
      </c>
      <c r="AK28" s="33">
        <f t="shared" si="11"/>
        <v>0.64509099999999997</v>
      </c>
    </row>
    <row r="29" spans="1:37" s="24" customFormat="1" ht="18.75" customHeight="1">
      <c r="A29" s="5" t="s">
        <v>26</v>
      </c>
      <c r="B29" s="32">
        <v>71.099999999999994</v>
      </c>
      <c r="C29" s="32">
        <v>62.6</v>
      </c>
      <c r="D29" s="32">
        <f t="shared" si="0"/>
        <v>133.69999999999999</v>
      </c>
      <c r="E29" s="32">
        <v>29.9</v>
      </c>
      <c r="F29" s="32">
        <v>24.6</v>
      </c>
      <c r="G29" s="32">
        <f t="shared" si="1"/>
        <v>54.5</v>
      </c>
      <c r="H29" s="32">
        <v>14.929517000000001</v>
      </c>
      <c r="I29" s="32">
        <v>10.968202</v>
      </c>
      <c r="J29" s="32">
        <f t="shared" si="2"/>
        <v>25.897719000000002</v>
      </c>
      <c r="K29" s="32">
        <v>8.0580309999999997</v>
      </c>
      <c r="L29" s="32">
        <v>5.9823769999999996</v>
      </c>
      <c r="M29" s="32">
        <f t="shared" si="3"/>
        <v>14.040407999999999</v>
      </c>
      <c r="N29" s="33">
        <v>14.455</v>
      </c>
      <c r="O29" s="33">
        <v>11.81</v>
      </c>
      <c r="P29" s="33">
        <f t="shared" si="4"/>
        <v>26.265000000000001</v>
      </c>
      <c r="Q29" s="33">
        <v>5.4649999999999999</v>
      </c>
      <c r="R29" s="33">
        <v>3.988</v>
      </c>
      <c r="S29" s="33">
        <f t="shared" si="5"/>
        <v>9.4529999999999994</v>
      </c>
      <c r="T29" s="33">
        <v>2.456623</v>
      </c>
      <c r="U29" s="33">
        <v>1.628949</v>
      </c>
      <c r="V29" s="33">
        <f t="shared" si="6"/>
        <v>4.085572</v>
      </c>
      <c r="W29" s="33">
        <v>1.186963</v>
      </c>
      <c r="X29" s="33">
        <v>0.77941499999999997</v>
      </c>
      <c r="Y29" s="33">
        <f t="shared" si="7"/>
        <v>1.966378</v>
      </c>
      <c r="Z29" s="33">
        <v>7.6369999999999996</v>
      </c>
      <c r="AA29" s="33">
        <v>6.7910000000000004</v>
      </c>
      <c r="AB29" s="33">
        <f t="shared" si="8"/>
        <v>14.428000000000001</v>
      </c>
      <c r="AC29" s="33">
        <v>2.605</v>
      </c>
      <c r="AD29" s="33">
        <v>2.0499999999999998</v>
      </c>
      <c r="AE29" s="33">
        <f t="shared" si="9"/>
        <v>4.6549999999999994</v>
      </c>
      <c r="AF29" s="33">
        <v>0.99324199999999996</v>
      </c>
      <c r="AG29" s="33">
        <v>0.68050500000000003</v>
      </c>
      <c r="AH29" s="33">
        <f t="shared" si="10"/>
        <v>1.6737470000000001</v>
      </c>
      <c r="AI29" s="33">
        <v>0.455625</v>
      </c>
      <c r="AJ29" s="33">
        <v>0.27062199999999997</v>
      </c>
      <c r="AK29" s="33">
        <f t="shared" si="11"/>
        <v>0.72624699999999998</v>
      </c>
    </row>
    <row r="30" spans="1:37" s="24" customFormat="1" ht="18.75" customHeight="1">
      <c r="A30" s="5" t="s">
        <v>27</v>
      </c>
      <c r="B30" s="32">
        <v>71.099999999999994</v>
      </c>
      <c r="C30" s="32">
        <v>64.400000000000006</v>
      </c>
      <c r="D30" s="32">
        <f t="shared" si="0"/>
        <v>135.5</v>
      </c>
      <c r="E30" s="32">
        <v>31.1</v>
      </c>
      <c r="F30" s="32">
        <v>26.2</v>
      </c>
      <c r="G30" s="32">
        <f t="shared" si="1"/>
        <v>57.3</v>
      </c>
      <c r="H30" s="32">
        <v>15.898127000000001</v>
      </c>
      <c r="I30" s="32">
        <v>12.319570000000001</v>
      </c>
      <c r="J30" s="32">
        <f t="shared" si="2"/>
        <v>28.217697000000001</v>
      </c>
      <c r="K30" s="32">
        <v>9.2581310000000006</v>
      </c>
      <c r="L30" s="32">
        <v>6.9996479999999996</v>
      </c>
      <c r="M30" s="32">
        <f t="shared" si="3"/>
        <v>16.257778999999999</v>
      </c>
      <c r="N30" s="33">
        <v>13.71</v>
      </c>
      <c r="O30" s="33">
        <v>12.58</v>
      </c>
      <c r="P30" s="33">
        <f t="shared" si="4"/>
        <v>26.29</v>
      </c>
      <c r="Q30" s="33">
        <v>5.3319999999999999</v>
      </c>
      <c r="R30" s="33">
        <v>4.5970000000000004</v>
      </c>
      <c r="S30" s="33">
        <f t="shared" si="5"/>
        <v>9.9290000000000003</v>
      </c>
      <c r="T30" s="33">
        <v>2.3930530000000001</v>
      </c>
      <c r="U30" s="33">
        <v>1.828538</v>
      </c>
      <c r="V30" s="33">
        <f t="shared" si="6"/>
        <v>4.2215910000000001</v>
      </c>
      <c r="W30" s="33">
        <v>1.2552509999999999</v>
      </c>
      <c r="X30" s="33">
        <v>0.89497599999999999</v>
      </c>
      <c r="Y30" s="33">
        <f t="shared" si="7"/>
        <v>2.1502270000000001</v>
      </c>
      <c r="Z30" s="33">
        <v>7.6609999999999996</v>
      </c>
      <c r="AA30" s="33">
        <v>7.0220000000000002</v>
      </c>
      <c r="AB30" s="33">
        <f t="shared" si="8"/>
        <v>14.683</v>
      </c>
      <c r="AC30" s="33">
        <v>2.61</v>
      </c>
      <c r="AD30" s="33">
        <v>2.1059999999999999</v>
      </c>
      <c r="AE30" s="33">
        <f t="shared" si="9"/>
        <v>4.7159999999999993</v>
      </c>
      <c r="AF30" s="33">
        <v>1.02475</v>
      </c>
      <c r="AG30" s="33">
        <v>0.71933199999999997</v>
      </c>
      <c r="AH30" s="33">
        <f t="shared" si="10"/>
        <v>1.7440820000000001</v>
      </c>
      <c r="AI30" s="33">
        <v>0.47776299999999999</v>
      </c>
      <c r="AJ30" s="33">
        <v>0.302622</v>
      </c>
      <c r="AK30" s="33">
        <f t="shared" si="11"/>
        <v>0.780385</v>
      </c>
    </row>
    <row r="31" spans="1:37" s="24" customFormat="1" ht="18.75" customHeight="1">
      <c r="A31" s="5" t="s">
        <v>28</v>
      </c>
      <c r="B31" s="36">
        <v>70.599999999999994</v>
      </c>
      <c r="C31" s="36">
        <v>64.72</v>
      </c>
      <c r="D31" s="32">
        <f t="shared" si="0"/>
        <v>135.32</v>
      </c>
      <c r="E31" s="36">
        <v>31.37</v>
      </c>
      <c r="F31" s="36">
        <v>27.01</v>
      </c>
      <c r="G31" s="32">
        <f t="shared" si="1"/>
        <v>58.38</v>
      </c>
      <c r="H31" s="36">
        <v>16.46</v>
      </c>
      <c r="I31" s="36">
        <v>12.95</v>
      </c>
      <c r="J31" s="32">
        <f t="shared" si="2"/>
        <v>29.41</v>
      </c>
      <c r="K31" s="36">
        <v>9.5299999999999994</v>
      </c>
      <c r="L31" s="36">
        <v>7.36</v>
      </c>
      <c r="M31" s="32">
        <f t="shared" si="3"/>
        <v>16.89</v>
      </c>
      <c r="N31" s="34">
        <v>13.98</v>
      </c>
      <c r="O31" s="34">
        <v>12.731999999999999</v>
      </c>
      <c r="P31" s="33">
        <f t="shared" si="4"/>
        <v>26.712</v>
      </c>
      <c r="Q31" s="34">
        <v>5.6239999999999997</v>
      </c>
      <c r="R31" s="34">
        <v>4.9109999999999996</v>
      </c>
      <c r="S31" s="33">
        <f t="shared" si="5"/>
        <v>10.535</v>
      </c>
      <c r="T31" s="34">
        <v>2.83</v>
      </c>
      <c r="U31" s="34">
        <v>2.21</v>
      </c>
      <c r="V31" s="33">
        <f t="shared" si="6"/>
        <v>5.04</v>
      </c>
      <c r="W31" s="34">
        <v>1.48</v>
      </c>
      <c r="X31" s="34">
        <v>1.0900000000000001</v>
      </c>
      <c r="Y31" s="33">
        <f t="shared" si="7"/>
        <v>2.5700000000000003</v>
      </c>
      <c r="Z31" s="34">
        <v>7.8040000000000003</v>
      </c>
      <c r="AA31" s="34">
        <v>7.2039999999999997</v>
      </c>
      <c r="AB31" s="33">
        <f t="shared" si="8"/>
        <v>15.007999999999999</v>
      </c>
      <c r="AC31" s="34">
        <v>2.71</v>
      </c>
      <c r="AD31" s="34">
        <v>2.27</v>
      </c>
      <c r="AE31" s="33">
        <f t="shared" si="9"/>
        <v>4.9800000000000004</v>
      </c>
      <c r="AF31" s="34">
        <v>1.0900000000000001</v>
      </c>
      <c r="AG31" s="34">
        <v>0.79600000000000004</v>
      </c>
      <c r="AH31" s="33">
        <f t="shared" si="10"/>
        <v>1.8860000000000001</v>
      </c>
      <c r="AI31" s="34">
        <v>0.53100000000000003</v>
      </c>
      <c r="AJ31" s="34">
        <v>0.35799999999999998</v>
      </c>
      <c r="AK31" s="33">
        <f t="shared" si="11"/>
        <v>0.88900000000000001</v>
      </c>
    </row>
    <row r="32" spans="1:37" s="24" customFormat="1" ht="18.75" customHeight="1">
      <c r="A32" s="5" t="s">
        <v>44</v>
      </c>
      <c r="B32" s="37">
        <v>69.7</v>
      </c>
      <c r="C32" s="37">
        <v>63.9</v>
      </c>
      <c r="D32" s="32">
        <f t="shared" si="0"/>
        <v>133.6</v>
      </c>
      <c r="E32" s="36">
        <v>31.7</v>
      </c>
      <c r="F32" s="36">
        <v>27.8</v>
      </c>
      <c r="G32" s="32">
        <f t="shared" si="1"/>
        <v>59.5</v>
      </c>
      <c r="H32" s="36">
        <v>16.899999999999999</v>
      </c>
      <c r="I32" s="36">
        <v>13.8</v>
      </c>
      <c r="J32" s="32">
        <f t="shared" si="2"/>
        <v>30.7</v>
      </c>
      <c r="K32" s="36">
        <v>9.9</v>
      </c>
      <c r="L32" s="36">
        <v>7.9</v>
      </c>
      <c r="M32" s="32">
        <f t="shared" si="3"/>
        <v>17.8</v>
      </c>
      <c r="N32" s="35">
        <v>13.49</v>
      </c>
      <c r="O32" s="35">
        <v>12.52</v>
      </c>
      <c r="P32" s="33">
        <f t="shared" si="4"/>
        <v>26.009999999999998</v>
      </c>
      <c r="Q32" s="34">
        <v>5.75</v>
      </c>
      <c r="R32" s="34">
        <v>5.12</v>
      </c>
      <c r="S32" s="33">
        <f t="shared" si="5"/>
        <v>10.870000000000001</v>
      </c>
      <c r="T32" s="34">
        <v>3.04</v>
      </c>
      <c r="U32" s="34">
        <v>2.4</v>
      </c>
      <c r="V32" s="33">
        <f t="shared" si="6"/>
        <v>5.4399999999999995</v>
      </c>
      <c r="W32" s="34">
        <v>1.56</v>
      </c>
      <c r="X32" s="34">
        <v>1.21</v>
      </c>
      <c r="Y32" s="33">
        <f t="shared" si="7"/>
        <v>2.77</v>
      </c>
      <c r="Z32" s="35">
        <v>7.71</v>
      </c>
      <c r="AA32" s="35">
        <v>7.21</v>
      </c>
      <c r="AB32" s="33">
        <f t="shared" si="8"/>
        <v>14.92</v>
      </c>
      <c r="AC32" s="34">
        <v>2.75</v>
      </c>
      <c r="AD32" s="34">
        <v>2.41</v>
      </c>
      <c r="AE32" s="33">
        <f t="shared" si="9"/>
        <v>5.16</v>
      </c>
      <c r="AF32" s="34">
        <v>1.17</v>
      </c>
      <c r="AG32" s="34">
        <v>0.9</v>
      </c>
      <c r="AH32" s="33">
        <f t="shared" si="10"/>
        <v>2.0699999999999998</v>
      </c>
      <c r="AI32" s="34">
        <v>0.6</v>
      </c>
      <c r="AJ32" s="34">
        <v>0.42</v>
      </c>
      <c r="AK32" s="33">
        <f t="shared" si="11"/>
        <v>1.02</v>
      </c>
    </row>
    <row r="33" spans="1:37" s="24" customFormat="1" ht="18.75" customHeight="1">
      <c r="A33" s="78" t="s">
        <v>45</v>
      </c>
      <c r="B33" s="79">
        <v>70.141625000000005</v>
      </c>
      <c r="C33" s="79">
        <v>64.618137000000004</v>
      </c>
      <c r="D33" s="79">
        <f t="shared" si="0"/>
        <v>134.75976200000002</v>
      </c>
      <c r="E33" s="79">
        <v>32.702084999999997</v>
      </c>
      <c r="F33" s="79">
        <v>29.171112000000001</v>
      </c>
      <c r="G33" s="79">
        <f t="shared" si="1"/>
        <v>61.873196999999998</v>
      </c>
      <c r="H33" s="79">
        <v>17.512879000000002</v>
      </c>
      <c r="I33" s="79">
        <v>14.33943</v>
      </c>
      <c r="J33" s="79">
        <f t="shared" si="2"/>
        <v>31.852309000000002</v>
      </c>
      <c r="K33" s="79">
        <v>10.883876000000001</v>
      </c>
      <c r="L33" s="79">
        <v>8.5850740000000005</v>
      </c>
      <c r="M33" s="79">
        <f t="shared" si="3"/>
        <v>19.46895</v>
      </c>
      <c r="N33" s="80">
        <v>14.032768000000001</v>
      </c>
      <c r="O33" s="80">
        <v>12.896483999999999</v>
      </c>
      <c r="P33" s="80">
        <f t="shared" si="4"/>
        <v>26.929251999999998</v>
      </c>
      <c r="Q33" s="80">
        <v>5.9761480000000002</v>
      </c>
      <c r="R33" s="80">
        <v>5.3190489999999997</v>
      </c>
      <c r="S33" s="80">
        <f t="shared" si="5"/>
        <v>11.295197</v>
      </c>
      <c r="T33" s="80">
        <v>3.1438890000000002</v>
      </c>
      <c r="U33" s="80">
        <v>2.552359</v>
      </c>
      <c r="V33" s="80">
        <f t="shared" si="6"/>
        <v>5.6962480000000006</v>
      </c>
      <c r="W33" s="80">
        <v>1.683972</v>
      </c>
      <c r="X33" s="80">
        <v>1.3185690000000001</v>
      </c>
      <c r="Y33" s="80">
        <f t="shared" si="7"/>
        <v>3.0025409999999999</v>
      </c>
      <c r="Z33" s="80">
        <v>7.6747170000000002</v>
      </c>
      <c r="AA33" s="80">
        <v>7.1777420000000003</v>
      </c>
      <c r="AB33" s="80">
        <f t="shared" si="8"/>
        <v>14.852459</v>
      </c>
      <c r="AC33" s="80">
        <v>2.837091</v>
      </c>
      <c r="AD33" s="80">
        <v>2.5847180000000001</v>
      </c>
      <c r="AE33" s="80">
        <f t="shared" si="9"/>
        <v>5.4218089999999997</v>
      </c>
      <c r="AF33" s="80">
        <v>1.2021250000000001</v>
      </c>
      <c r="AG33" s="80">
        <v>0.970221</v>
      </c>
      <c r="AH33" s="80">
        <f t="shared" si="10"/>
        <v>2.1723460000000001</v>
      </c>
      <c r="AI33" s="80">
        <v>0.62958700000000001</v>
      </c>
      <c r="AJ33" s="80">
        <v>0.46481800000000001</v>
      </c>
      <c r="AK33" s="80">
        <f t="shared" si="11"/>
        <v>1.0944050000000001</v>
      </c>
    </row>
    <row r="34" spans="1:37" s="81" customFormat="1" ht="18.75" customHeight="1">
      <c r="A34" s="5" t="s">
        <v>115</v>
      </c>
      <c r="B34" s="32">
        <v>72.638532999999995</v>
      </c>
      <c r="C34" s="32">
        <v>67.231370999999996</v>
      </c>
      <c r="D34" s="32">
        <v>139.86990399999999</v>
      </c>
      <c r="E34" s="32">
        <v>33.117246000000002</v>
      </c>
      <c r="F34" s="32">
        <v>29.889067000000001</v>
      </c>
      <c r="G34" s="32">
        <v>63.006312999999999</v>
      </c>
      <c r="H34" s="32">
        <v>18.551914</v>
      </c>
      <c r="I34" s="32">
        <v>15.500667</v>
      </c>
      <c r="J34" s="32">
        <v>34.052581000000004</v>
      </c>
      <c r="K34" s="32">
        <v>11.603968999999999</v>
      </c>
      <c r="L34" s="32">
        <v>9.4035960000000003</v>
      </c>
      <c r="M34" s="32">
        <v>21.007565</v>
      </c>
      <c r="N34" s="33">
        <v>14.796042999999999</v>
      </c>
      <c r="O34" s="33">
        <v>13.891413999999999</v>
      </c>
      <c r="P34" s="33">
        <v>28.687456999999998</v>
      </c>
      <c r="Q34" s="33">
        <v>6.3236590000000001</v>
      </c>
      <c r="R34" s="33">
        <v>5.9193230000000003</v>
      </c>
      <c r="S34" s="33">
        <v>12.242982</v>
      </c>
      <c r="T34" s="33">
        <v>3.517773</v>
      </c>
      <c r="U34" s="33">
        <v>3.090554</v>
      </c>
      <c r="V34" s="33">
        <v>6.6083270000000001</v>
      </c>
      <c r="W34" s="33">
        <v>2.0430060000000001</v>
      </c>
      <c r="X34" s="33">
        <v>1.756966</v>
      </c>
      <c r="Y34" s="33">
        <v>3.7999719999999999</v>
      </c>
      <c r="Z34" s="33">
        <v>7.8806430000000001</v>
      </c>
      <c r="AA34" s="33">
        <v>7.4315110000000004</v>
      </c>
      <c r="AB34" s="33">
        <v>15.312154</v>
      </c>
      <c r="AC34" s="33">
        <v>2.9126460000000001</v>
      </c>
      <c r="AD34" s="33">
        <v>2.6965059999999998</v>
      </c>
      <c r="AE34" s="33">
        <v>5.6091519999999999</v>
      </c>
      <c r="AF34" s="33">
        <v>1.3798680000000001</v>
      </c>
      <c r="AG34" s="33">
        <v>1.155033</v>
      </c>
      <c r="AH34" s="33">
        <v>2.5349010000000001</v>
      </c>
      <c r="AI34" s="33">
        <v>0.73141500000000004</v>
      </c>
      <c r="AJ34" s="33">
        <v>0.55745699999999998</v>
      </c>
      <c r="AK34" s="33">
        <v>1.288872</v>
      </c>
    </row>
    <row r="35" spans="1:37" s="74" customFormat="1" ht="14.25">
      <c r="B35" s="73" t="s">
        <v>111</v>
      </c>
      <c r="C35" s="73"/>
      <c r="D35" s="73"/>
      <c r="E35" s="73"/>
      <c r="F35" s="73"/>
      <c r="G35" s="73"/>
      <c r="H35" s="73"/>
      <c r="I35" s="73"/>
      <c r="N35" s="73" t="s">
        <v>112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 t="s">
        <v>112</v>
      </c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7" spans="1:37">
      <c r="B37" s="64">
        <f>B34/B5</f>
        <v>5.2636618115942024</v>
      </c>
      <c r="C37" s="64">
        <f>C34/C5</f>
        <v>12.450253888888888</v>
      </c>
      <c r="D37" s="64">
        <f>D34/D5</f>
        <v>7.284890833333332</v>
      </c>
      <c r="E37" s="63"/>
      <c r="F37" s="63"/>
      <c r="G37" s="63">
        <f>G34/G5</f>
        <v>20.324617096774194</v>
      </c>
      <c r="H37" s="63" t="e">
        <f>H33/H5</f>
        <v>#DIV/0!</v>
      </c>
      <c r="I37" s="63"/>
      <c r="J37" s="63"/>
      <c r="K37" s="63">
        <f>K34/K5</f>
        <v>8.9261299999999988</v>
      </c>
      <c r="L37" s="63">
        <f>L34/L5</f>
        <v>47.017980000000001</v>
      </c>
      <c r="M37" s="63"/>
      <c r="N37" s="63"/>
      <c r="O37" s="63" t="e">
        <f t="shared" ref="O37:AJ37" si="12">O31/O5</f>
        <v>#DIV/0!</v>
      </c>
      <c r="P37" s="63" t="e">
        <f t="shared" si="12"/>
        <v>#DIV/0!</v>
      </c>
      <c r="Q37" s="63"/>
      <c r="R37" s="63"/>
      <c r="S37" s="63" t="e">
        <f t="shared" si="12"/>
        <v>#DIV/0!</v>
      </c>
      <c r="T37" s="63" t="e">
        <f t="shared" si="12"/>
        <v>#DIV/0!</v>
      </c>
      <c r="U37" s="63"/>
      <c r="V37" s="63"/>
      <c r="W37" s="63" t="e">
        <f t="shared" si="12"/>
        <v>#DIV/0!</v>
      </c>
      <c r="X37" s="63" t="e">
        <f t="shared" si="12"/>
        <v>#DIV/0!</v>
      </c>
      <c r="Y37" s="63"/>
      <c r="Z37" s="63"/>
      <c r="AA37" s="63" t="e">
        <f t="shared" si="12"/>
        <v>#DIV/0!</v>
      </c>
      <c r="AB37" s="63" t="e">
        <f t="shared" si="12"/>
        <v>#DIV/0!</v>
      </c>
      <c r="AC37" s="63"/>
      <c r="AD37" s="63"/>
      <c r="AE37" s="63" t="e">
        <f t="shared" si="12"/>
        <v>#DIV/0!</v>
      </c>
      <c r="AF37" s="63" t="e">
        <f t="shared" si="12"/>
        <v>#DIV/0!</v>
      </c>
      <c r="AG37" s="63"/>
      <c r="AH37" s="63"/>
      <c r="AI37" s="63" t="e">
        <f t="shared" si="12"/>
        <v>#DIV/0!</v>
      </c>
      <c r="AJ37" s="63" t="e">
        <f t="shared" si="12"/>
        <v>#DIV/0!</v>
      </c>
      <c r="AK37" s="63"/>
    </row>
    <row r="38" spans="1:37">
      <c r="A38" s="13" t="s">
        <v>29</v>
      </c>
      <c r="B38" s="13" t="s">
        <v>104</v>
      </c>
      <c r="C38" s="13" t="s">
        <v>105</v>
      </c>
    </row>
    <row r="39" spans="1:37">
      <c r="A39" s="13" t="s">
        <v>2</v>
      </c>
      <c r="B39" s="65">
        <f>D5</f>
        <v>19.200000000000003</v>
      </c>
      <c r="C39" s="65">
        <f t="shared" ref="C39:C67" si="13">D5+G5+J5+M5</f>
        <v>23.800000000000004</v>
      </c>
      <c r="H39" s="65"/>
      <c r="I39" s="65"/>
    </row>
    <row r="40" spans="1:37">
      <c r="A40" s="13" t="s">
        <v>3</v>
      </c>
      <c r="B40" s="65">
        <f t="shared" ref="B40:B67" si="14">D6</f>
        <v>24.6</v>
      </c>
      <c r="C40" s="65">
        <f t="shared" si="13"/>
        <v>32</v>
      </c>
      <c r="H40" s="65"/>
      <c r="I40" s="65"/>
    </row>
    <row r="41" spans="1:37">
      <c r="A41" s="13" t="s">
        <v>4</v>
      </c>
      <c r="B41" s="65">
        <f t="shared" si="14"/>
        <v>35</v>
      </c>
      <c r="C41" s="65">
        <f t="shared" si="13"/>
        <v>45.1</v>
      </c>
      <c r="H41" s="65"/>
      <c r="I41" s="65"/>
    </row>
    <row r="42" spans="1:37">
      <c r="A42" s="13" t="s">
        <v>5</v>
      </c>
      <c r="B42" s="65">
        <f t="shared" si="14"/>
        <v>50.5</v>
      </c>
      <c r="C42" s="65">
        <f t="shared" si="13"/>
        <v>66.7</v>
      </c>
      <c r="H42" s="65"/>
      <c r="I42" s="65"/>
    </row>
    <row r="43" spans="1:37">
      <c r="A43" s="13" t="s">
        <v>6</v>
      </c>
      <c r="B43" s="65">
        <f t="shared" si="14"/>
        <v>57</v>
      </c>
      <c r="C43" s="65">
        <f t="shared" si="13"/>
        <v>77.899999999999991</v>
      </c>
      <c r="H43" s="65"/>
      <c r="I43" s="65"/>
    </row>
    <row r="44" spans="1:37">
      <c r="A44" s="13" t="s">
        <v>7</v>
      </c>
      <c r="B44" s="65">
        <f t="shared" si="14"/>
        <v>65.599999999999994</v>
      </c>
      <c r="C44" s="65">
        <f t="shared" si="13"/>
        <v>90.5</v>
      </c>
      <c r="H44" s="65"/>
      <c r="I44" s="65"/>
    </row>
    <row r="45" spans="1:37">
      <c r="A45" s="13" t="s">
        <v>8</v>
      </c>
      <c r="B45" s="65">
        <f t="shared" si="14"/>
        <v>73.8</v>
      </c>
      <c r="C45" s="65">
        <f t="shared" si="13"/>
        <v>105.5</v>
      </c>
      <c r="H45" s="65"/>
      <c r="I45" s="65"/>
    </row>
    <row r="46" spans="1:37">
      <c r="A46" s="13" t="s">
        <v>9</v>
      </c>
      <c r="B46" s="65">
        <f t="shared" si="14"/>
        <v>87.4</v>
      </c>
      <c r="C46" s="65">
        <f t="shared" si="13"/>
        <v>131.19999999999999</v>
      </c>
      <c r="H46" s="65"/>
      <c r="I46" s="65"/>
    </row>
    <row r="47" spans="1:37">
      <c r="A47" s="13" t="s">
        <v>10</v>
      </c>
      <c r="B47" s="65">
        <f t="shared" si="14"/>
        <v>97.4</v>
      </c>
      <c r="C47" s="65">
        <f t="shared" si="13"/>
        <v>150.5</v>
      </c>
      <c r="H47" s="65"/>
      <c r="I47" s="65"/>
    </row>
    <row r="48" spans="1:37">
      <c r="A48" s="13" t="s">
        <v>11</v>
      </c>
      <c r="B48" s="65">
        <f t="shared" si="14"/>
        <v>100.9</v>
      </c>
      <c r="C48" s="65">
        <f t="shared" si="13"/>
        <v>157.727901</v>
      </c>
      <c r="H48" s="65"/>
      <c r="I48" s="65"/>
    </row>
    <row r="49" spans="1:12">
      <c r="A49" s="13" t="s">
        <v>12</v>
      </c>
      <c r="B49" s="65">
        <f t="shared" si="14"/>
        <v>99.6</v>
      </c>
      <c r="C49" s="65">
        <f t="shared" si="13"/>
        <v>156.41014799999996</v>
      </c>
      <c r="H49" s="65"/>
      <c r="I49" s="65"/>
    </row>
    <row r="50" spans="1:12">
      <c r="A50" s="13" t="s">
        <v>13</v>
      </c>
      <c r="B50" s="65">
        <f t="shared" si="14"/>
        <v>97</v>
      </c>
      <c r="C50" s="65">
        <f t="shared" si="13"/>
        <v>154.447644</v>
      </c>
      <c r="H50" s="65"/>
      <c r="I50" s="65"/>
    </row>
    <row r="51" spans="1:12">
      <c r="A51" s="13" t="s">
        <v>14</v>
      </c>
      <c r="B51" s="65">
        <f t="shared" si="14"/>
        <v>105.1</v>
      </c>
      <c r="C51" s="65">
        <f t="shared" si="13"/>
        <v>165.637835</v>
      </c>
      <c r="H51" s="65"/>
      <c r="I51" s="65"/>
    </row>
    <row r="52" spans="1:12">
      <c r="A52" s="13" t="s">
        <v>15</v>
      </c>
      <c r="B52" s="65">
        <f t="shared" si="14"/>
        <v>107.1</v>
      </c>
      <c r="C52" s="65">
        <f t="shared" si="13"/>
        <v>169.488572</v>
      </c>
      <c r="H52" s="65"/>
      <c r="I52" s="65"/>
    </row>
    <row r="53" spans="1:12">
      <c r="A53" s="13" t="s">
        <v>16</v>
      </c>
      <c r="B53" s="65">
        <f t="shared" si="14"/>
        <v>108.19999999999999</v>
      </c>
      <c r="C53" s="65">
        <f t="shared" si="13"/>
        <v>173.33685599999998</v>
      </c>
      <c r="H53" s="65"/>
      <c r="I53" s="65"/>
    </row>
    <row r="54" spans="1:12">
      <c r="A54" s="13" t="s">
        <v>17</v>
      </c>
      <c r="B54" s="65">
        <f t="shared" si="14"/>
        <v>110.3</v>
      </c>
      <c r="C54" s="65">
        <f t="shared" si="13"/>
        <v>177.04074300000002</v>
      </c>
      <c r="H54" s="65"/>
      <c r="I54" s="65"/>
    </row>
    <row r="55" spans="1:12">
      <c r="A55" s="13" t="s">
        <v>18</v>
      </c>
      <c r="B55" s="65">
        <f t="shared" si="14"/>
        <v>111.7</v>
      </c>
      <c r="C55" s="65">
        <f t="shared" si="13"/>
        <v>179.86744899999999</v>
      </c>
      <c r="H55" s="65"/>
      <c r="I55" s="65"/>
    </row>
    <row r="56" spans="1:12">
      <c r="A56" s="13" t="s">
        <v>19</v>
      </c>
      <c r="B56" s="65">
        <f t="shared" si="14"/>
        <v>113.6</v>
      </c>
      <c r="C56" s="65">
        <f t="shared" si="13"/>
        <v>183.11445699999999</v>
      </c>
      <c r="H56" s="65"/>
      <c r="I56" s="65"/>
    </row>
    <row r="57" spans="1:12">
      <c r="A57" s="13" t="s">
        <v>20</v>
      </c>
      <c r="B57" s="65">
        <f t="shared" si="14"/>
        <v>113.8</v>
      </c>
      <c r="C57" s="65">
        <f t="shared" si="13"/>
        <v>185.44398899999999</v>
      </c>
      <c r="H57" s="65"/>
      <c r="I57" s="65"/>
      <c r="K57" s="13">
        <f t="shared" ref="K57:L57" si="15">K32/1000000</f>
        <v>9.9000000000000001E-6</v>
      </c>
      <c r="L57" s="13">
        <f t="shared" si="15"/>
        <v>7.9000000000000006E-6</v>
      </c>
    </row>
    <row r="58" spans="1:12">
      <c r="A58" s="13" t="s">
        <v>21</v>
      </c>
      <c r="B58" s="65">
        <f t="shared" si="14"/>
        <v>113.9</v>
      </c>
      <c r="C58" s="65">
        <f t="shared" si="13"/>
        <v>189.20721499999999</v>
      </c>
      <c r="H58" s="65"/>
      <c r="I58" s="65"/>
    </row>
    <row r="59" spans="1:12">
      <c r="A59" s="13" t="s">
        <v>22</v>
      </c>
      <c r="B59" s="65">
        <f t="shared" si="14"/>
        <v>122.39999999999999</v>
      </c>
      <c r="C59" s="65">
        <f t="shared" si="13"/>
        <v>202.51410000000001</v>
      </c>
      <c r="H59" s="65"/>
      <c r="I59" s="65"/>
    </row>
    <row r="60" spans="1:12">
      <c r="A60" s="13" t="s">
        <v>23</v>
      </c>
      <c r="B60" s="65">
        <f t="shared" si="14"/>
        <v>128.30000000000001</v>
      </c>
      <c r="C60" s="65">
        <f t="shared" si="13"/>
        <v>212.10934900000004</v>
      </c>
      <c r="H60" s="65"/>
      <c r="I60" s="65"/>
    </row>
    <row r="61" spans="1:12">
      <c r="A61" s="13" t="s">
        <v>24</v>
      </c>
      <c r="B61" s="65">
        <f t="shared" si="14"/>
        <v>130.80000000000001</v>
      </c>
      <c r="C61" s="65">
        <f t="shared" si="13"/>
        <v>219.07538599999998</v>
      </c>
      <c r="H61" s="65"/>
      <c r="I61" s="65"/>
    </row>
    <row r="62" spans="1:12">
      <c r="A62" s="13" t="s">
        <v>25</v>
      </c>
      <c r="B62" s="65">
        <f t="shared" si="14"/>
        <v>132.1</v>
      </c>
      <c r="C62" s="65">
        <f t="shared" si="13"/>
        <v>222.68601900000002</v>
      </c>
      <c r="H62" s="65"/>
      <c r="I62" s="65"/>
    </row>
    <row r="63" spans="1:12">
      <c r="A63" s="13" t="s">
        <v>26</v>
      </c>
      <c r="B63" s="65">
        <f t="shared" si="14"/>
        <v>133.69999999999999</v>
      </c>
      <c r="C63" s="65">
        <f t="shared" si="13"/>
        <v>228.138127</v>
      </c>
      <c r="H63" s="65"/>
      <c r="I63" s="65"/>
    </row>
    <row r="64" spans="1:12">
      <c r="A64" s="13" t="s">
        <v>27</v>
      </c>
      <c r="B64" s="65">
        <f t="shared" si="14"/>
        <v>135.5</v>
      </c>
      <c r="C64" s="65">
        <f t="shared" si="13"/>
        <v>237.275476</v>
      </c>
      <c r="H64" s="65"/>
      <c r="I64" s="65"/>
    </row>
    <row r="65" spans="1:9">
      <c r="A65" s="13" t="s">
        <v>28</v>
      </c>
      <c r="B65" s="65">
        <f t="shared" si="14"/>
        <v>135.32</v>
      </c>
      <c r="C65" s="65">
        <f t="shared" si="13"/>
        <v>240</v>
      </c>
      <c r="H65" s="65"/>
      <c r="I65" s="65"/>
    </row>
    <row r="66" spans="1:9">
      <c r="A66" s="13" t="s">
        <v>44</v>
      </c>
      <c r="B66" s="65">
        <f t="shared" si="14"/>
        <v>133.6</v>
      </c>
      <c r="C66" s="65">
        <f t="shared" si="13"/>
        <v>241.6</v>
      </c>
      <c r="H66" s="65"/>
      <c r="I66" s="65"/>
    </row>
    <row r="67" spans="1:9">
      <c r="A67" s="13" t="s">
        <v>45</v>
      </c>
      <c r="B67" s="65">
        <f t="shared" si="14"/>
        <v>134.75976200000002</v>
      </c>
      <c r="C67" s="65">
        <f t="shared" si="13"/>
        <v>247.95421800000003</v>
      </c>
      <c r="H67" s="65"/>
      <c r="I67" s="65"/>
    </row>
    <row r="68" spans="1:9">
      <c r="A68" s="11" t="s">
        <v>115</v>
      </c>
      <c r="B68" s="65">
        <f>D34</f>
        <v>139.86990399999999</v>
      </c>
      <c r="C68" s="65">
        <f>D34+G34+J34+M34</f>
        <v>257.93636300000003</v>
      </c>
    </row>
  </sheetData>
  <mergeCells count="13">
    <mergeCell ref="AF3:AH3"/>
    <mergeCell ref="AI3:AK3"/>
    <mergeCell ref="N3:P3"/>
    <mergeCell ref="Q3:S3"/>
    <mergeCell ref="T3:V3"/>
    <mergeCell ref="W3:Y3"/>
    <mergeCell ref="Z3:AB3"/>
    <mergeCell ref="AC3:AE3"/>
    <mergeCell ref="A3:A4"/>
    <mergeCell ref="B3:D3"/>
    <mergeCell ref="E3:G3"/>
    <mergeCell ref="H3:J3"/>
    <mergeCell ref="K3:M3"/>
  </mergeCells>
  <printOptions horizontalCentered="1"/>
  <pageMargins left="0.48" right="0.16" top="0.35" bottom="0.54" header="0.22" footer="0.17"/>
  <pageSetup paperSize="9" firstPageNumber="4" orientation="portrait" useFirstPageNumber="1" r:id="rId1"/>
  <headerFooter alignWithMargins="0">
    <oddFooter>&amp;L    Statistics of School Education 2011-12&amp;CS-&amp;P</oddFooter>
  </headerFooter>
  <colBreaks count="1" manualBreakCount="1">
    <brk id="13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"/>
  <sheetViews>
    <sheetView showZeros="0" view="pageBreakPreview" zoomScaleSheetLayoutView="100" workbookViewId="0">
      <selection activeCell="P43" sqref="P42:P43"/>
    </sheetView>
  </sheetViews>
  <sheetFormatPr defaultColWidth="8.85546875" defaultRowHeight="15.75"/>
  <cols>
    <col min="1" max="1" width="12.42578125" style="13" customWidth="1"/>
    <col min="2" max="13" width="6.5703125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67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2" customFormat="1" ht="20.25" customHeight="1">
      <c r="A2" s="96" t="s">
        <v>29</v>
      </c>
      <c r="B2" s="99" t="s">
        <v>60</v>
      </c>
      <c r="C2" s="100"/>
      <c r="D2" s="101"/>
      <c r="E2" s="99" t="s">
        <v>61</v>
      </c>
      <c r="F2" s="100"/>
      <c r="G2" s="101"/>
      <c r="H2" s="99" t="s">
        <v>62</v>
      </c>
      <c r="I2" s="100"/>
      <c r="J2" s="101"/>
      <c r="K2" s="99" t="s">
        <v>63</v>
      </c>
      <c r="L2" s="100"/>
      <c r="M2" s="101"/>
    </row>
    <row r="3" spans="1:13" s="22" customFormat="1" ht="20.25" customHeight="1">
      <c r="A3" s="97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</row>
    <row r="4" spans="1:13" s="24" customFormat="1" ht="18.75" customHeight="1">
      <c r="A4" s="5" t="s">
        <v>2</v>
      </c>
      <c r="B4" s="32">
        <f>Enrl!C5/Enrl!D5%</f>
        <v>28.124999999999996</v>
      </c>
      <c r="C4" s="32"/>
      <c r="D4" s="32"/>
      <c r="E4" s="32">
        <f>Enrl!F5/Enrl!G5%</f>
        <v>16.129032258064516</v>
      </c>
      <c r="F4" s="32"/>
      <c r="G4" s="32"/>
      <c r="H4" s="32">
        <f>IF(Enrl!J5=0,0,Enrl!I5/Enrl!J5%)</f>
        <v>0</v>
      </c>
      <c r="I4" s="32"/>
      <c r="J4" s="32"/>
      <c r="K4" s="32">
        <f>Enrl!L5/Enrl!M5%</f>
        <v>13.333333333333334</v>
      </c>
      <c r="L4" s="32"/>
      <c r="M4" s="32"/>
    </row>
    <row r="5" spans="1:13" s="24" customFormat="1" ht="18.75" customHeight="1">
      <c r="A5" s="5" t="s">
        <v>3</v>
      </c>
      <c r="B5" s="32">
        <f>Enrl!C6/Enrl!D6%</f>
        <v>30.487804878048777</v>
      </c>
      <c r="C5" s="32"/>
      <c r="D5" s="32"/>
      <c r="E5" s="32">
        <f>Enrl!F6/Enrl!G6%</f>
        <v>20.833333333333332</v>
      </c>
      <c r="F5" s="32"/>
      <c r="G5" s="32"/>
      <c r="H5" s="32">
        <f>IF(Enrl!J6=0,0,Enrl!I6/Enrl!J6%)</f>
        <v>0</v>
      </c>
      <c r="I5" s="32"/>
      <c r="J5" s="32"/>
      <c r="K5" s="32">
        <f>Enrl!L6/Enrl!M6%</f>
        <v>15.384615384615383</v>
      </c>
      <c r="L5" s="32"/>
      <c r="M5" s="32"/>
    </row>
    <row r="6" spans="1:13" s="24" customFormat="1" ht="18.75" customHeight="1">
      <c r="A6" s="5" t="s">
        <v>4</v>
      </c>
      <c r="B6" s="32">
        <f>Enrl!C7/Enrl!D7%</f>
        <v>32.571428571428577</v>
      </c>
      <c r="C6" s="32"/>
      <c r="D6" s="32"/>
      <c r="E6" s="32">
        <f>Enrl!F7/Enrl!G7%</f>
        <v>23.880597014925378</v>
      </c>
      <c r="F6" s="32"/>
      <c r="G6" s="32"/>
      <c r="H6" s="32">
        <f>IF(Enrl!J7=0,0,Enrl!I7/Enrl!J7%)</f>
        <v>0</v>
      </c>
      <c r="I6" s="32"/>
      <c r="J6" s="32"/>
      <c r="K6" s="32">
        <f>Enrl!L7/Enrl!M7%</f>
        <v>20.588235294117645</v>
      </c>
      <c r="L6" s="32"/>
      <c r="M6" s="32"/>
    </row>
    <row r="7" spans="1:13" s="24" customFormat="1" ht="18.75" customHeight="1">
      <c r="A7" s="5" t="s">
        <v>5</v>
      </c>
      <c r="B7" s="32">
        <f>Enrl!C8/Enrl!D8%</f>
        <v>36.237623762376238</v>
      </c>
      <c r="C7" s="32"/>
      <c r="D7" s="32"/>
      <c r="E7" s="32">
        <f>Enrl!F8/Enrl!G8%</f>
        <v>26.666666666666664</v>
      </c>
      <c r="F7" s="32"/>
      <c r="G7" s="32"/>
      <c r="H7" s="32">
        <f>IF(Enrl!J8=0,0,Enrl!I8/Enrl!J8%)</f>
        <v>0</v>
      </c>
      <c r="I7" s="32"/>
      <c r="J7" s="32"/>
      <c r="K7" s="32">
        <f>Enrl!L8/Enrl!M8%</f>
        <v>22.807017543859651</v>
      </c>
      <c r="L7" s="32"/>
      <c r="M7" s="32"/>
    </row>
    <row r="8" spans="1:13" s="24" customFormat="1" ht="18.75" customHeight="1">
      <c r="A8" s="5" t="s">
        <v>6</v>
      </c>
      <c r="B8" s="32">
        <f>Enrl!C9/Enrl!D9%</f>
        <v>37.368421052631582</v>
      </c>
      <c r="C8" s="32"/>
      <c r="D8" s="32"/>
      <c r="E8" s="32">
        <f>Enrl!F9/Enrl!G9%</f>
        <v>29.323308270676691</v>
      </c>
      <c r="F8" s="32"/>
      <c r="G8" s="32"/>
      <c r="H8" s="32">
        <f>IF(Enrl!J9=0,0,Enrl!I9/Enrl!J9%)</f>
        <v>0</v>
      </c>
      <c r="I8" s="32"/>
      <c r="J8" s="32"/>
      <c r="K8" s="32">
        <f>Enrl!L9/Enrl!M9%</f>
        <v>25</v>
      </c>
      <c r="L8" s="32"/>
      <c r="M8" s="32"/>
    </row>
    <row r="9" spans="1:13" s="24" customFormat="1" ht="18.75" customHeight="1">
      <c r="A9" s="5" t="s">
        <v>7</v>
      </c>
      <c r="B9" s="32">
        <f>Enrl!C10/Enrl!D10%</f>
        <v>38.109756097560982</v>
      </c>
      <c r="C9" s="32"/>
      <c r="D9" s="32"/>
      <c r="E9" s="32">
        <f>Enrl!F10/Enrl!G10%</f>
        <v>31.25</v>
      </c>
      <c r="F9" s="32"/>
      <c r="G9" s="32"/>
      <c r="H9" s="32">
        <f>IF(Enrl!J10=0,0,Enrl!I10/Enrl!J10%)</f>
        <v>0</v>
      </c>
      <c r="I9" s="32"/>
      <c r="J9" s="32"/>
      <c r="K9" s="32">
        <f>Enrl!L10/Enrl!M10%</f>
        <v>26.966292134831455</v>
      </c>
      <c r="L9" s="32"/>
      <c r="M9" s="32"/>
    </row>
    <row r="10" spans="1:13" s="24" customFormat="1" ht="18.75" customHeight="1">
      <c r="A10" s="5" t="s">
        <v>8</v>
      </c>
      <c r="B10" s="32">
        <f>Enrl!C11/Enrl!D11%</f>
        <v>38.617886178861788</v>
      </c>
      <c r="C10" s="32">
        <f>Enrl!O11/Enrl!P11%</f>
        <v>34.31381477096803</v>
      </c>
      <c r="D10" s="32">
        <f>Enrl!AA11/Enrl!AB11%</f>
        <v>32.768240343347635</v>
      </c>
      <c r="E10" s="32">
        <f>Enrl!F11/Enrl!G11%</f>
        <v>32.850241545893724</v>
      </c>
      <c r="F10" s="32">
        <f>Enrl!R11/Enrl!S11%</f>
        <v>27.080521817363923</v>
      </c>
      <c r="G10" s="32">
        <f>Enrl!AD11/Enrl!AE11%</f>
        <v>27.628032345013477</v>
      </c>
      <c r="H10" s="32">
        <f>IF(Enrl!J11=0,0,Enrl!I11/Enrl!J11%)</f>
        <v>0</v>
      </c>
      <c r="I10" s="32">
        <f>IF(Enrl!V11=0,0,Enrl!U11/Enrl!V11%)</f>
        <v>0</v>
      </c>
      <c r="J10" s="32">
        <f>IF(Enrl!AH11=0,0,Enrl!AG11/Enrl!AH11%)</f>
        <v>0</v>
      </c>
      <c r="K10" s="32">
        <f>Enrl!L11/Enrl!M11%</f>
        <v>30.909090909090907</v>
      </c>
      <c r="L10" s="32">
        <f>Enrl!X11/Enrl!Y11%</f>
        <v>21.354166666666664</v>
      </c>
      <c r="M10" s="32">
        <f>Enrl!AJ11/Enrl!AK11%</f>
        <v>25.227963525835868</v>
      </c>
    </row>
    <row r="11" spans="1:13" s="24" customFormat="1" ht="18.75" customHeight="1">
      <c r="A11" s="5" t="s">
        <v>9</v>
      </c>
      <c r="B11" s="32">
        <f>Enrl!C12/Enrl!D12%</f>
        <v>40.274599542334094</v>
      </c>
      <c r="C11" s="32">
        <f>Enrl!O12/Enrl!P12%</f>
        <v>37.310538036060628</v>
      </c>
      <c r="D11" s="32">
        <f>Enrl!AA12/Enrl!AB12%</f>
        <v>36.565349544072951</v>
      </c>
      <c r="E11" s="32">
        <f>Enrl!F12/Enrl!G12%</f>
        <v>35.164835164835168</v>
      </c>
      <c r="F11" s="32">
        <f>Enrl!R12/Enrl!S12%</f>
        <v>29.897761812655432</v>
      </c>
      <c r="G11" s="32">
        <f>Enrl!AD12/Enrl!AE12%</f>
        <v>30.397505845674203</v>
      </c>
      <c r="H11" s="32">
        <f>IF(Enrl!J12=0,0,Enrl!I12/Enrl!J12%)</f>
        <v>0</v>
      </c>
      <c r="I11" s="32">
        <f>IF(Enrl!V12=0,0,Enrl!U12/Enrl!V12%)</f>
        <v>0</v>
      </c>
      <c r="J11" s="32">
        <f>IF(Enrl!AH12=0,0,Enrl!AG12/Enrl!AH12%)</f>
        <v>0</v>
      </c>
      <c r="K11" s="32">
        <f>Enrl!L12/Enrl!M12%</f>
        <v>30.303030303030301</v>
      </c>
      <c r="L11" s="32">
        <f>Enrl!X12/Enrl!Y12%</f>
        <v>23.86740331491713</v>
      </c>
      <c r="M11" s="32">
        <f>Enrl!AJ12/Enrl!AK12%</f>
        <v>28.205128205128212</v>
      </c>
    </row>
    <row r="12" spans="1:13" s="24" customFormat="1" ht="18.75" customHeight="1">
      <c r="A12" s="5" t="s">
        <v>10</v>
      </c>
      <c r="B12" s="32">
        <f>Enrl!C13/Enrl!D13%</f>
        <v>41.478439425051327</v>
      </c>
      <c r="C12" s="32">
        <f>Enrl!O13/Enrl!P13%</f>
        <v>38.350006331518301</v>
      </c>
      <c r="D12" s="32">
        <f>Enrl!AA13/Enrl!AB13%</f>
        <v>36.993264709620028</v>
      </c>
      <c r="E12" s="32">
        <f>Enrl!F13/Enrl!G13%</f>
        <v>36.764705882352942</v>
      </c>
      <c r="F12" s="32">
        <f>Enrl!R13/Enrl!S13%</f>
        <v>33.966346153846153</v>
      </c>
      <c r="G12" s="32">
        <f>Enrl!AD13/Enrl!AE13%</f>
        <v>33.743409490333917</v>
      </c>
      <c r="H12" s="32">
        <f>IF(Enrl!J13=0,0,Enrl!I13/Enrl!J13%)</f>
        <v>0</v>
      </c>
      <c r="I12" s="32">
        <f>IF(Enrl!V13=0,0,Enrl!U13/Enrl!V13%)</f>
        <v>0</v>
      </c>
      <c r="J12" s="32">
        <f>IF(Enrl!AH13=0,0,Enrl!AG13/Enrl!AH13%)</f>
        <v>0</v>
      </c>
      <c r="K12" s="32">
        <f>Enrl!L13/Enrl!M13%</f>
        <v>32.984293193717278</v>
      </c>
      <c r="L12" s="32">
        <f>Enrl!X13/Enrl!Y13%</f>
        <v>27.159965782720274</v>
      </c>
      <c r="M12" s="32">
        <f>Enrl!AJ13/Enrl!AK13%</f>
        <v>29.565217391304348</v>
      </c>
    </row>
    <row r="13" spans="1:13" s="24" customFormat="1" ht="18.75" customHeight="1">
      <c r="A13" s="5" t="s">
        <v>11</v>
      </c>
      <c r="B13" s="32">
        <f>Enrl!C14/Enrl!D14%</f>
        <v>41.922695738354797</v>
      </c>
      <c r="C13" s="32">
        <f>Enrl!O14/Enrl!P14%</f>
        <v>39.458751636839814</v>
      </c>
      <c r="D13" s="32">
        <f>Enrl!AA14/Enrl!AB14%</f>
        <v>38.366737209012818</v>
      </c>
      <c r="E13" s="32">
        <f>Enrl!F14/Enrl!G14%</f>
        <v>38.202247191011232</v>
      </c>
      <c r="F13" s="32">
        <f>Enrl!R14/Enrl!S14%</f>
        <v>33.155763903686342</v>
      </c>
      <c r="G13" s="32">
        <f>Enrl!AD14/Enrl!AE14%</f>
        <v>32.329988851727975</v>
      </c>
      <c r="H13" s="32">
        <f>IF(Enrl!J14=0,0,Enrl!I14/Enrl!J14%)</f>
        <v>33.600766880463119</v>
      </c>
      <c r="I13" s="32">
        <f>IF(Enrl!V14=0,0,Enrl!U14/Enrl!V14%)</f>
        <v>28.435656149501693</v>
      </c>
      <c r="J13" s="32">
        <f>IF(Enrl!AH14=0,0,Enrl!AG14/Enrl!AH14%)</f>
        <v>31.373344547833536</v>
      </c>
      <c r="K13" s="32">
        <f>Enrl!L14/Enrl!M14%</f>
        <v>32.169166984959375</v>
      </c>
      <c r="L13" s="32">
        <f>Enrl!X14/Enrl!Y14%</f>
        <v>23.991803172752299</v>
      </c>
      <c r="M13" s="32">
        <f>Enrl!AJ14/Enrl!AK14%</f>
        <v>25.651066871156502</v>
      </c>
    </row>
    <row r="14" spans="1:13" s="24" customFormat="1" ht="18.75" customHeight="1">
      <c r="A14" s="5" t="s">
        <v>12</v>
      </c>
      <c r="B14" s="32">
        <f>Enrl!C15/Enrl!D15%</f>
        <v>41.867469879518076</v>
      </c>
      <c r="C14" s="32">
        <f>Enrl!O15/Enrl!P15%</f>
        <v>40.539450175782378</v>
      </c>
      <c r="D14" s="32">
        <f>Enrl!AA15/Enrl!AB15%</f>
        <v>39.844590555887628</v>
      </c>
      <c r="E14" s="32">
        <f>Enrl!F15/Enrl!G15%</f>
        <v>37.829912023460409</v>
      </c>
      <c r="F14" s="32">
        <f>Enrl!R15/Enrl!S15%</f>
        <v>35.723526150434296</v>
      </c>
      <c r="G14" s="32">
        <f>Enrl!AD15/Enrl!AE15%</f>
        <v>34.154756037456877</v>
      </c>
      <c r="H14" s="32">
        <f>IF(Enrl!J15=0,0,Enrl!I15/Enrl!J15%)</f>
        <v>34.840721344333922</v>
      </c>
      <c r="I14" s="32">
        <f>IF(Enrl!V15=0,0,Enrl!U15/Enrl!V15%)</f>
        <v>28.91645480620469</v>
      </c>
      <c r="J14" s="32">
        <f>IF(Enrl!AH15=0,0,Enrl!AG15/Enrl!AH15%)</f>
        <v>31.738360983392685</v>
      </c>
      <c r="K14" s="32">
        <f>Enrl!L15/Enrl!M15%</f>
        <v>31.779261077526517</v>
      </c>
      <c r="L14" s="32">
        <f>Enrl!X15/Enrl!Y15%</f>
        <v>25.023111927962539</v>
      </c>
      <c r="M14" s="32">
        <f>Enrl!AJ15/Enrl!AK15%</f>
        <v>28.325348009064424</v>
      </c>
    </row>
    <row r="15" spans="1:13" s="24" customFormat="1" ht="18.75" customHeight="1">
      <c r="A15" s="5" t="s">
        <v>13</v>
      </c>
      <c r="B15" s="32">
        <f>Enrl!C16/Enrl!D16%</f>
        <v>43.195876288659797</v>
      </c>
      <c r="C15" s="32">
        <f>Enrl!O16/Enrl!P16%</f>
        <v>40.776975143620952</v>
      </c>
      <c r="D15" s="32">
        <f>Enrl!AA16/Enrl!AB16%</f>
        <v>40.034904013961608</v>
      </c>
      <c r="E15" s="32">
        <f>Enrl!F16/Enrl!G16%</f>
        <v>39.589442815249264</v>
      </c>
      <c r="F15" s="32">
        <f>Enrl!R16/Enrl!S16%</f>
        <v>36.093189964157702</v>
      </c>
      <c r="G15" s="32">
        <f>Enrl!AD16/Enrl!AE16%</f>
        <v>35.095715587967184</v>
      </c>
      <c r="H15" s="32">
        <f>IF(Enrl!J16=0,0,Enrl!I16/Enrl!J16%)</f>
        <v>35.505185531919587</v>
      </c>
      <c r="I15" s="32">
        <f>IF(Enrl!V16=0,0,Enrl!U16/Enrl!V16%)</f>
        <v>30.352456687876579</v>
      </c>
      <c r="J15" s="32">
        <f>IF(Enrl!AH16=0,0,Enrl!AG16/Enrl!AH16%)</f>
        <v>32.569106132363515</v>
      </c>
      <c r="K15" s="32">
        <f>Enrl!L16/Enrl!M16%</f>
        <v>32.662617261401856</v>
      </c>
      <c r="L15" s="32">
        <f>Enrl!X16/Enrl!Y16%</f>
        <v>27.102595423692531</v>
      </c>
      <c r="M15" s="32">
        <f>Enrl!AJ16/Enrl!AK16%</f>
        <v>28.753042903986298</v>
      </c>
    </row>
    <row r="16" spans="1:13" s="24" customFormat="1" ht="18.75" customHeight="1">
      <c r="A16" s="5" t="s">
        <v>14</v>
      </c>
      <c r="B16" s="32">
        <f>Enrl!C17/Enrl!D17%</f>
        <v>42.911512844909616</v>
      </c>
      <c r="C16" s="32">
        <f>Enrl!O17/Enrl!P17%</f>
        <v>40.923394097222229</v>
      </c>
      <c r="D16" s="32">
        <f>Enrl!AA17/Enrl!AB17%</f>
        <v>39.794679324428749</v>
      </c>
      <c r="E16" s="32">
        <f>Enrl!F17/Enrl!G17%</f>
        <v>39.285714285714285</v>
      </c>
      <c r="F16" s="32">
        <f>Enrl!R17/Enrl!S17%</f>
        <v>36.121235373105698</v>
      </c>
      <c r="G16" s="32">
        <f>Enrl!AD17/Enrl!AE17%</f>
        <v>38.745551601423479</v>
      </c>
      <c r="H16" s="32">
        <f>IF(Enrl!J17=0,0,Enrl!I17/Enrl!J17%)</f>
        <v>35.482751682600217</v>
      </c>
      <c r="I16" s="32">
        <f>IF(Enrl!V17=0,0,Enrl!U17/Enrl!V17%)</f>
        <v>30.711017598482172</v>
      </c>
      <c r="J16" s="32">
        <f>IF(Enrl!AH17=0,0,Enrl!AG17/Enrl!AH17%)</f>
        <v>33.655589810116439</v>
      </c>
      <c r="K16" s="32">
        <f>Enrl!L17/Enrl!M17%</f>
        <v>33.314164203313972</v>
      </c>
      <c r="L16" s="32">
        <f>Enrl!X17/Enrl!Y17%</f>
        <v>27.332440730285644</v>
      </c>
      <c r="M16" s="32">
        <f>Enrl!AJ17/Enrl!AK17%</f>
        <v>28.700218650012502</v>
      </c>
    </row>
    <row r="17" spans="1:13" s="24" customFormat="1" ht="18.75" customHeight="1">
      <c r="A17" s="5" t="s">
        <v>15</v>
      </c>
      <c r="B17" s="32">
        <f>Enrl!C18/Enrl!D18%</f>
        <v>43.137254901960787</v>
      </c>
      <c r="C17" s="32">
        <f>Enrl!O18/Enrl!P18%</f>
        <v>41.155611180642467</v>
      </c>
      <c r="D17" s="32">
        <f>Enrl!AA18/Enrl!AB18%</f>
        <v>40.637280934678699</v>
      </c>
      <c r="E17" s="32">
        <f>Enrl!F18/Enrl!G18%</f>
        <v>39.466666666666669</v>
      </c>
      <c r="F17" s="32">
        <f>Enrl!R18/Enrl!S18%</f>
        <v>36.58402203856749</v>
      </c>
      <c r="G17" s="32">
        <f>Enrl!AD18/Enrl!AE18%</f>
        <v>36.630196936542667</v>
      </c>
      <c r="H17" s="32">
        <f>IF(Enrl!J18=0,0,Enrl!I18/Enrl!J18%)</f>
        <v>36.167308456156334</v>
      </c>
      <c r="I17" s="32">
        <f>IF(Enrl!V18=0,0,Enrl!U18/Enrl!V18%)</f>
        <v>30.846467685478157</v>
      </c>
      <c r="J17" s="32">
        <f>IF(Enrl!AH18=0,0,Enrl!AG18/Enrl!AH18%)</f>
        <v>33.989986133017176</v>
      </c>
      <c r="K17" s="32">
        <f>Enrl!L18/Enrl!M18%</f>
        <v>33.452021152181977</v>
      </c>
      <c r="L17" s="32">
        <f>Enrl!X18/Enrl!Y18%</f>
        <v>27.793390140067803</v>
      </c>
      <c r="M17" s="32">
        <f>Enrl!AJ18/Enrl!AK18%</f>
        <v>28.064007100941858</v>
      </c>
    </row>
    <row r="18" spans="1:13" s="24" customFormat="1" ht="18.75" customHeight="1">
      <c r="A18" s="5" t="s">
        <v>16</v>
      </c>
      <c r="B18" s="32">
        <f>Enrl!C19/Enrl!D19%</f>
        <v>43.253234750462113</v>
      </c>
      <c r="C18" s="32">
        <f>Enrl!O19/Enrl!P19%</f>
        <v>41.586323427094719</v>
      </c>
      <c r="D18" s="32">
        <f>Enrl!AA19/Enrl!AB19%</f>
        <v>40.761579423289469</v>
      </c>
      <c r="E18" s="32">
        <f>Enrl!F19/Enrl!G19%</f>
        <v>39.895013123359583</v>
      </c>
      <c r="F18" s="32">
        <f>Enrl!R19/Enrl!S19%</f>
        <v>37.536656891495596</v>
      </c>
      <c r="G18" s="32">
        <f>Enrl!AD19/Enrl!AE19%</f>
        <v>37.218984179850125</v>
      </c>
      <c r="H18" s="32">
        <f>IF(Enrl!J19=0,0,Enrl!I19/Enrl!J19%)</f>
        <v>37.104097274996313</v>
      </c>
      <c r="I18" s="32">
        <f>IF(Enrl!V19=0,0,Enrl!U19/Enrl!V19%)</f>
        <v>32.596243648446965</v>
      </c>
      <c r="J18" s="32">
        <f>IF(Enrl!AH19=0,0,Enrl!AG19/Enrl!AH19%)</f>
        <v>33.588071585863098</v>
      </c>
      <c r="K18" s="32">
        <f>Enrl!L19/Enrl!M19%</f>
        <v>34.485413863331139</v>
      </c>
      <c r="L18" s="32">
        <f>Enrl!X19/Enrl!Y19%</f>
        <v>28.582772187160693</v>
      </c>
      <c r="M18" s="32">
        <f>Enrl!AJ19/Enrl!AK19%</f>
        <v>29.046795872863989</v>
      </c>
    </row>
    <row r="19" spans="1:13" s="24" customFormat="1" ht="18.75" customHeight="1">
      <c r="A19" s="5" t="s">
        <v>17</v>
      </c>
      <c r="B19" s="32">
        <f>Enrl!C20/Enrl!D20%</f>
        <v>43.517679057116958</v>
      </c>
      <c r="C19" s="32">
        <f>Enrl!O20/Enrl!P20%</f>
        <v>41.983415616162588</v>
      </c>
      <c r="D19" s="32">
        <f>Enrl!AA20/Enrl!AB20%</f>
        <v>41.245694603903559</v>
      </c>
      <c r="E19" s="32">
        <f>Enrl!F20/Enrl!G20%</f>
        <v>40.253164556962027</v>
      </c>
      <c r="F19" s="32">
        <f>Enrl!R20/Enrl!S20%</f>
        <v>37.540822991508819</v>
      </c>
      <c r="G19" s="32">
        <f>Enrl!AD20/Enrl!AE20%</f>
        <v>37.74156877605153</v>
      </c>
      <c r="H19" s="32">
        <f>IF(Enrl!J20=0,0,Enrl!I20/Enrl!J20%)</f>
        <v>37.426474664847944</v>
      </c>
      <c r="I19" s="32">
        <f>IF(Enrl!V20=0,0,Enrl!U20/Enrl!V20%)</f>
        <v>35.010637192257747</v>
      </c>
      <c r="J19" s="32">
        <f>IF(Enrl!AH20=0,0,Enrl!AG20/Enrl!AH20%)</f>
        <v>35.234886145570478</v>
      </c>
      <c r="K19" s="32">
        <f>Enrl!L20/Enrl!M20%</f>
        <v>36.440285697131856</v>
      </c>
      <c r="L19" s="32">
        <f>Enrl!X20/Enrl!Y20%</f>
        <v>32.765703808635976</v>
      </c>
      <c r="M19" s="32">
        <f>Enrl!AJ20/Enrl!AK20%</f>
        <v>30.77441680090687</v>
      </c>
    </row>
    <row r="20" spans="1:13" s="24" customFormat="1" ht="18.75" customHeight="1">
      <c r="A20" s="5" t="s">
        <v>18</v>
      </c>
      <c r="B20" s="32">
        <f>Enrl!C21/Enrl!D21%</f>
        <v>43.867502238137867</v>
      </c>
      <c r="C20" s="32">
        <f>Enrl!O21/Enrl!P21%</f>
        <v>42.448470283760059</v>
      </c>
      <c r="D20" s="32">
        <f>Enrl!AA21/Enrl!AB21%</f>
        <v>41.697105928631643</v>
      </c>
      <c r="E20" s="32">
        <f>Enrl!F21/Enrl!G21%</f>
        <v>40.841584158415841</v>
      </c>
      <c r="F20" s="32">
        <f>Enrl!R21/Enrl!S21%</f>
        <v>39.000467071461934</v>
      </c>
      <c r="G20" s="32">
        <f>Enrl!AD21/Enrl!AE21%</f>
        <v>37.665198237885463</v>
      </c>
      <c r="H20" s="32">
        <f>IF(Enrl!J21=0,0,Enrl!I21/Enrl!J21%)</f>
        <v>38.230253814589368</v>
      </c>
      <c r="I20" s="32">
        <f>IF(Enrl!V21=0,0,Enrl!U21/Enrl!V21%)</f>
        <v>35.790709993314117</v>
      </c>
      <c r="J20" s="32">
        <f>IF(Enrl!AH21=0,0,Enrl!AG21/Enrl!AH21%)</f>
        <v>35.538889130494951</v>
      </c>
      <c r="K20" s="32">
        <f>Enrl!L21/Enrl!M21%</f>
        <v>37.009942683204095</v>
      </c>
      <c r="L20" s="32">
        <f>Enrl!X21/Enrl!Y21%</f>
        <v>32.531980775918782</v>
      </c>
      <c r="M20" s="32">
        <f>Enrl!AJ21/Enrl!AK21%</f>
        <v>31.037556329266128</v>
      </c>
    </row>
    <row r="21" spans="1:13" s="24" customFormat="1" ht="18.75" customHeight="1">
      <c r="A21" s="5" t="s">
        <v>19</v>
      </c>
      <c r="B21" s="32">
        <f>Enrl!C22/Enrl!D22%</f>
        <v>44.014084507042256</v>
      </c>
      <c r="C21" s="32">
        <f>Enrl!O22/Enrl!P22%</f>
        <v>42.684006898802032</v>
      </c>
      <c r="D21" s="32">
        <f>Enrl!AA22/Enrl!AB22%</f>
        <v>41.963255524984469</v>
      </c>
      <c r="E21" s="32">
        <f>Enrl!F22/Enrl!G22%</f>
        <v>41.162227602905574</v>
      </c>
      <c r="F21" s="32">
        <f>Enrl!R22/Enrl!S22%</f>
        <v>39.558755936877589</v>
      </c>
      <c r="G21" s="32">
        <f>Enrl!AD22/Enrl!AE22%</f>
        <v>38.033012379642365</v>
      </c>
      <c r="H21" s="32">
        <f>IF(Enrl!J22=0,0,Enrl!I22/Enrl!J22%)</f>
        <v>39.226311115894845</v>
      </c>
      <c r="I21" s="32">
        <f>IF(Enrl!V22=0,0,Enrl!U22/Enrl!V22%)</f>
        <v>37.059181308413748</v>
      </c>
      <c r="J21" s="32">
        <f>IF(Enrl!AH22=0,0,Enrl!AG22/Enrl!AH22%)</f>
        <v>36.208202654018635</v>
      </c>
      <c r="K21" s="32">
        <f>Enrl!L22/Enrl!M22%</f>
        <v>38.195166863093029</v>
      </c>
      <c r="L21" s="32">
        <f>Enrl!X22/Enrl!Y22%</f>
        <v>35.402086310795482</v>
      </c>
      <c r="M21" s="32">
        <f>Enrl!AJ22/Enrl!AK22%</f>
        <v>32.279993663431796</v>
      </c>
    </row>
    <row r="22" spans="1:13" s="24" customFormat="1" ht="18.75" customHeight="1">
      <c r="A22" s="5" t="s">
        <v>20</v>
      </c>
      <c r="B22" s="32">
        <f>Enrl!C23/Enrl!D23%</f>
        <v>43.760984182776802</v>
      </c>
      <c r="C22" s="32">
        <f>Enrl!O23/Enrl!P23%</f>
        <v>43.104505779665011</v>
      </c>
      <c r="D22" s="32">
        <f>Enrl!AA23/Enrl!AB23%</f>
        <v>42.428376534788541</v>
      </c>
      <c r="E22" s="32">
        <f>Enrl!F23/Enrl!G23%</f>
        <v>40.887850467289724</v>
      </c>
      <c r="F22" s="32">
        <f>Enrl!R23/Enrl!S23%</f>
        <v>39.259037944427845</v>
      </c>
      <c r="G22" s="32">
        <f>Enrl!AD23/Enrl!AE23%</f>
        <v>39.072632944228275</v>
      </c>
      <c r="H22" s="32">
        <f>IF(Enrl!J23=0,0,Enrl!I23/Enrl!J23%)</f>
        <v>38.803855039447271</v>
      </c>
      <c r="I22" s="32">
        <f>IF(Enrl!V23=0,0,Enrl!U23/Enrl!V23%)</f>
        <v>36.731998495310251</v>
      </c>
      <c r="J22" s="32">
        <f>IF(Enrl!AH23=0,0,Enrl!AG23/Enrl!AH23%)</f>
        <v>36.40050206758999</v>
      </c>
      <c r="K22" s="32">
        <f>Enrl!L23/Enrl!M23%</f>
        <v>38.314866548962975</v>
      </c>
      <c r="L22" s="32">
        <f>Enrl!X23/Enrl!Y23%</f>
        <v>35.661356280047379</v>
      </c>
      <c r="M22" s="32">
        <f>Enrl!AJ23/Enrl!AK23%</f>
        <v>35.019806053956373</v>
      </c>
    </row>
    <row r="23" spans="1:13" s="24" customFormat="1" ht="18.75" customHeight="1">
      <c r="A23" s="5" t="s">
        <v>21</v>
      </c>
      <c r="B23" s="32">
        <f>Enrl!C24/Enrl!D24%</f>
        <v>44.161545215100965</v>
      </c>
      <c r="C23" s="32">
        <f>Enrl!O24/Enrl!P24%</f>
        <v>43.02920386904762</v>
      </c>
      <c r="D23" s="32">
        <f>Enrl!AA24/Enrl!AB24%</f>
        <v>42.963089250703263</v>
      </c>
      <c r="E23" s="32">
        <f>Enrl!F24/Enrl!G24%</f>
        <v>41.741071428571431</v>
      </c>
      <c r="F23" s="32">
        <f>Enrl!R24/Enrl!S24%</f>
        <v>39.287620064034151</v>
      </c>
      <c r="G23" s="32">
        <f>Enrl!AD24/Enrl!AE24%</f>
        <v>38.86904761904762</v>
      </c>
      <c r="H23" s="32">
        <f>IF(Enrl!J24=0,0,Enrl!I24/Enrl!J24%)</f>
        <v>39.425693226274319</v>
      </c>
      <c r="I23" s="32">
        <f>IF(Enrl!V24=0,0,Enrl!U24/Enrl!V24%)</f>
        <v>37.792666092600278</v>
      </c>
      <c r="J23" s="32">
        <f>IF(Enrl!AH24=0,0,Enrl!AG24/Enrl!AH24%)</f>
        <v>37.565727967646829</v>
      </c>
      <c r="K23" s="32">
        <f>Enrl!L24/Enrl!M24%</f>
        <v>39.770227936267347</v>
      </c>
      <c r="L23" s="32">
        <f>Enrl!X24/Enrl!Y24%</f>
        <v>37.151180978052722</v>
      </c>
      <c r="M23" s="32">
        <f>Enrl!AJ24/Enrl!AK24%</f>
        <v>34.297971407757451</v>
      </c>
    </row>
    <row r="24" spans="1:13" s="24" customFormat="1" ht="18.75" customHeight="1">
      <c r="A24" s="5" t="s">
        <v>22</v>
      </c>
      <c r="B24" s="32">
        <f>Enrl!C25/Enrl!D25%</f>
        <v>46.813725490196077</v>
      </c>
      <c r="C24" s="32">
        <f>Enrl!O25/Enrl!P25%</f>
        <v>44.884397064931477</v>
      </c>
      <c r="D24" s="32">
        <f>Enrl!AA25/Enrl!AB25%</f>
        <v>45.714285714285715</v>
      </c>
      <c r="E24" s="32">
        <f>Enrl!F25/Enrl!G25%</f>
        <v>43.923240938166309</v>
      </c>
      <c r="F24" s="32">
        <f>Enrl!R25/Enrl!S25%</f>
        <v>40.87026161238655</v>
      </c>
      <c r="G24" s="32">
        <f>Enrl!AD25/Enrl!AE25%</f>
        <v>40.615384615384613</v>
      </c>
      <c r="H24" s="32">
        <f>IF(Enrl!J25=0,0,Enrl!I25/Enrl!J25%)</f>
        <v>41.439483458575729</v>
      </c>
      <c r="I24" s="32">
        <f>IF(Enrl!V25=0,0,Enrl!U25/Enrl!V25%)</f>
        <v>36.373300611556537</v>
      </c>
      <c r="J24" s="32">
        <f>IF(Enrl!AH25=0,0,Enrl!AG25/Enrl!AH25%)</f>
        <v>39.049138370458984</v>
      </c>
      <c r="K24" s="32">
        <f>Enrl!L25/Enrl!M25%</f>
        <v>41.043240428905541</v>
      </c>
      <c r="L24" s="32">
        <f>Enrl!X25/Enrl!Y25%</f>
        <v>37.78760977106262</v>
      </c>
      <c r="M24" s="32">
        <f>Enrl!AJ25/Enrl!AK25%</f>
        <v>35.92408227096918</v>
      </c>
    </row>
    <row r="25" spans="1:13" s="24" customFormat="1" ht="18.75" customHeight="1">
      <c r="A25" s="5" t="s">
        <v>23</v>
      </c>
      <c r="B25" s="32">
        <f>Enrl!C26/Enrl!D26%</f>
        <v>46.687451286048315</v>
      </c>
      <c r="C25" s="32">
        <f>Enrl!O26/Enrl!P26%</f>
        <v>44.813870033291543</v>
      </c>
      <c r="D25" s="32">
        <f>Enrl!AA26/Enrl!AB26%</f>
        <v>45.865622753055838</v>
      </c>
      <c r="E25" s="32">
        <f>Enrl!F26/Enrl!G26%</f>
        <v>44.057377049180332</v>
      </c>
      <c r="F25" s="32">
        <f>Enrl!R26/Enrl!S26%</f>
        <v>41.389129627336885</v>
      </c>
      <c r="G25" s="32">
        <f>Enrl!AD26/Enrl!AE26%</f>
        <v>41.671217913708354</v>
      </c>
      <c r="H25" s="32">
        <f>IF(Enrl!J26=0,0,Enrl!I26/Enrl!J26%)</f>
        <v>41.178434998692858</v>
      </c>
      <c r="I25" s="32">
        <f>IF(Enrl!V26=0,0,Enrl!U26/Enrl!V26%)</f>
        <v>38.747020231766982</v>
      </c>
      <c r="J25" s="32">
        <f>IF(Enrl!AH26=0,0,Enrl!AG26/Enrl!AH26%)</f>
        <v>38.293337204324644</v>
      </c>
      <c r="K25" s="32">
        <f>Enrl!L26/Enrl!M26%</f>
        <v>41.011177158118095</v>
      </c>
      <c r="L25" s="32">
        <f>Enrl!X26/Enrl!Y26%</f>
        <v>37.301951727070424</v>
      </c>
      <c r="M25" s="32">
        <f>Enrl!AJ26/Enrl!AK26%</f>
        <v>35.217394199491928</v>
      </c>
    </row>
    <row r="26" spans="1:13" s="24" customFormat="1" ht="18.75" customHeight="1">
      <c r="A26" s="5" t="s">
        <v>24</v>
      </c>
      <c r="B26" s="32">
        <f>Enrl!C27/Enrl!D27%</f>
        <v>46.712538226299692</v>
      </c>
      <c r="C26" s="32">
        <f>Enrl!O27/Enrl!P27%</f>
        <v>44.411681544613643</v>
      </c>
      <c r="D26" s="32">
        <f>Enrl!AA27/Enrl!AB27%</f>
        <v>46.367210250436806</v>
      </c>
      <c r="E26" s="32">
        <f>Enrl!F27/Enrl!G27%</f>
        <v>44.3359375</v>
      </c>
      <c r="F26" s="32">
        <f>Enrl!R27/Enrl!S27%</f>
        <v>41.359089341152128</v>
      </c>
      <c r="G26" s="32">
        <f>Enrl!AD27/Enrl!AE27%</f>
        <v>42.579717094222005</v>
      </c>
      <c r="H26" s="32">
        <f>IF(Enrl!J27=0,0,Enrl!I27/Enrl!J27%)</f>
        <v>41.54593662704027</v>
      </c>
      <c r="I26" s="32">
        <f>IF(Enrl!V27=0,0,Enrl!U27/Enrl!V27%)</f>
        <v>38.3406063662691</v>
      </c>
      <c r="J26" s="32">
        <f>IF(Enrl!AH27=0,0,Enrl!AG27/Enrl!AH27%)</f>
        <v>39.148342125760024</v>
      </c>
      <c r="K26" s="32">
        <f>Enrl!L27/Enrl!M27%</f>
        <v>41.42972877013824</v>
      </c>
      <c r="L26" s="32">
        <f>Enrl!X27/Enrl!Y27%</f>
        <v>37.707214527561582</v>
      </c>
      <c r="M26" s="32">
        <f>Enrl!AJ27/Enrl!AK27%</f>
        <v>35.681550944096834</v>
      </c>
    </row>
    <row r="27" spans="1:13" s="24" customFormat="1" ht="18.75" customHeight="1">
      <c r="A27" s="5" t="s">
        <v>25</v>
      </c>
      <c r="B27" s="32">
        <f>Enrl!C28/Enrl!D28%</f>
        <v>46.631339894019682</v>
      </c>
      <c r="C27" s="32">
        <f>Enrl!O28/Enrl!P28%</f>
        <v>44.739856990479204</v>
      </c>
      <c r="D27" s="32">
        <f>Enrl!AA28/Enrl!AB28%</f>
        <v>46.769165367719992</v>
      </c>
      <c r="E27" s="32">
        <f>Enrl!F28/Enrl!G28%</f>
        <v>44.636015325670499</v>
      </c>
      <c r="F27" s="32">
        <f>Enrl!R28/Enrl!S28%</f>
        <v>41.915382092489345</v>
      </c>
      <c r="G27" s="32">
        <f>Enrl!AD28/Enrl!AE28%</f>
        <v>43.663233318405723</v>
      </c>
      <c r="H27" s="32">
        <f>IF(Enrl!J28=0,0,Enrl!I28/Enrl!J28%)</f>
        <v>42.038209928750838</v>
      </c>
      <c r="I27" s="32">
        <f>IF(Enrl!V28=0,0,Enrl!U28/Enrl!V28%)</f>
        <v>38.942945534655941</v>
      </c>
      <c r="J27" s="32">
        <f>IF(Enrl!AH28=0,0,Enrl!AG28/Enrl!AH28%)</f>
        <v>40.317756325639273</v>
      </c>
      <c r="K27" s="32">
        <f>Enrl!L28/Enrl!M28%</f>
        <v>41.730839146508572</v>
      </c>
      <c r="L27" s="32">
        <f>Enrl!X28/Enrl!Y28%</f>
        <v>39.225592896579997</v>
      </c>
      <c r="M27" s="32">
        <f>Enrl!AJ28/Enrl!AK28%</f>
        <v>36.434704561061928</v>
      </c>
    </row>
    <row r="28" spans="1:13" s="24" customFormat="1" ht="18.75" customHeight="1">
      <c r="A28" s="5" t="s">
        <v>26</v>
      </c>
      <c r="B28" s="32">
        <f>Enrl!C29/Enrl!D29%</f>
        <v>46.821241585639491</v>
      </c>
      <c r="C28" s="32">
        <f>Enrl!O29/Enrl!P29%</f>
        <v>44.964782029316581</v>
      </c>
      <c r="D28" s="32">
        <f>Enrl!AA29/Enrl!AB29%</f>
        <v>47.06820072082062</v>
      </c>
      <c r="E28" s="32">
        <f>Enrl!F29/Enrl!G29%</f>
        <v>45.137614678899084</v>
      </c>
      <c r="F28" s="32">
        <f>Enrl!R29/Enrl!S29%</f>
        <v>42.187665291441874</v>
      </c>
      <c r="G28" s="32">
        <f>Enrl!AD29/Enrl!AE29%</f>
        <v>44.038668098818476</v>
      </c>
      <c r="H28" s="32">
        <f>IF(Enrl!J29=0,0,Enrl!I29/Enrl!J29%)</f>
        <v>42.352000189669212</v>
      </c>
      <c r="I28" s="32">
        <f>IF(Enrl!V29=0,0,Enrl!U29/Enrl!V29%)</f>
        <v>39.870769625403739</v>
      </c>
      <c r="J28" s="32">
        <f>IF(Enrl!AH29=0,0,Enrl!AG29/Enrl!AH29%)</f>
        <v>40.657578475121987</v>
      </c>
      <c r="K28" s="32">
        <f>Enrl!L29/Enrl!M29%</f>
        <v>42.608284602555713</v>
      </c>
      <c r="L28" s="32">
        <f>Enrl!X29/Enrl!Y29%</f>
        <v>39.6370891049432</v>
      </c>
      <c r="M28" s="32">
        <f>Enrl!AJ29/Enrl!AK29%</f>
        <v>37.263079916336999</v>
      </c>
    </row>
    <row r="29" spans="1:13" s="24" customFormat="1" ht="18.75" customHeight="1">
      <c r="A29" s="5" t="s">
        <v>27</v>
      </c>
      <c r="B29" s="32">
        <f>Enrl!C30/Enrl!D30%</f>
        <v>47.527675276752774</v>
      </c>
      <c r="C29" s="32">
        <f>Enrl!O30/Enrl!P30%</f>
        <v>47.850893875998487</v>
      </c>
      <c r="D29" s="32">
        <f>Enrl!AA30/Enrl!AB30%</f>
        <v>47.824014166042367</v>
      </c>
      <c r="E29" s="32">
        <f>Enrl!F30/Enrl!G30%</f>
        <v>45.724258289703322</v>
      </c>
      <c r="F29" s="32">
        <f>Enrl!R30/Enrl!S30%</f>
        <v>46.298720918521504</v>
      </c>
      <c r="G29" s="32">
        <f>Enrl!AD30/Enrl!AE30%</f>
        <v>44.656488549618324</v>
      </c>
      <c r="H29" s="32">
        <f>IF(Enrl!J30=0,0,Enrl!I30/Enrl!J30%)</f>
        <v>43.65902008232635</v>
      </c>
      <c r="I29" s="32">
        <f>IF(Enrl!V30=0,0,Enrl!U30/Enrl!V30%)</f>
        <v>43.313954383548761</v>
      </c>
      <c r="J29" s="32">
        <f>IF(Enrl!AH30=0,0,Enrl!AG30/Enrl!AH30%)</f>
        <v>41.24416168505838</v>
      </c>
      <c r="K29" s="32">
        <f>Enrl!L30/Enrl!M30%</f>
        <v>43.054146571927198</v>
      </c>
      <c r="L29" s="32">
        <f>Enrl!X30/Enrl!Y30%</f>
        <v>41.622396147011457</v>
      </c>
      <c r="M29" s="32">
        <f>Enrl!AJ30/Enrl!AK30%</f>
        <v>38.77855161234519</v>
      </c>
    </row>
    <row r="30" spans="1:13" s="24" customFormat="1" ht="18.75" customHeight="1">
      <c r="A30" s="5" t="s">
        <v>28</v>
      </c>
      <c r="B30" s="32">
        <f>Enrl!C31/Enrl!D31%</f>
        <v>47.82737215489211</v>
      </c>
      <c r="C30" s="32">
        <f>Enrl!O31/Enrl!P31%</f>
        <v>47.663971248876905</v>
      </c>
      <c r="D30" s="32">
        <f>Enrl!AA31/Enrl!AB31%</f>
        <v>48.001066098081026</v>
      </c>
      <c r="E30" s="32">
        <f>Enrl!F31/Enrl!G31%</f>
        <v>46.265844467283323</v>
      </c>
      <c r="F30" s="32">
        <f>Enrl!R31/Enrl!S31%</f>
        <v>46.616041765543422</v>
      </c>
      <c r="G30" s="32">
        <f>Enrl!AD31/Enrl!AE31%</f>
        <v>45.582329317269071</v>
      </c>
      <c r="H30" s="32">
        <f>IF(Enrl!J31=0,0,Enrl!I31/Enrl!J31%)</f>
        <v>44.032641958517502</v>
      </c>
      <c r="I30" s="32">
        <f>IF(Enrl!V31=0,0,Enrl!U31/Enrl!V31%)</f>
        <v>43.849206349206348</v>
      </c>
      <c r="J30" s="32">
        <f>IF(Enrl!AH31=0,0,Enrl!AG31/Enrl!AH31%)</f>
        <v>42.20572640509014</v>
      </c>
      <c r="K30" s="32">
        <f>Enrl!L31/Enrl!M31%</f>
        <v>43.576080521018355</v>
      </c>
      <c r="L30" s="32">
        <f>Enrl!X31/Enrl!Y31%</f>
        <v>42.412451361867703</v>
      </c>
      <c r="M30" s="32">
        <f>Enrl!AJ31/Enrl!AK31%</f>
        <v>40.269966254218218</v>
      </c>
    </row>
    <row r="31" spans="1:13" s="24" customFormat="1" ht="18.75" customHeight="1">
      <c r="A31" s="5" t="s">
        <v>44</v>
      </c>
      <c r="B31" s="32">
        <f>Enrl!C32/Enrl!D32%</f>
        <v>47.829341317365277</v>
      </c>
      <c r="C31" s="32">
        <f>Enrl!O32/Enrl!P32%</f>
        <v>48.135332564398304</v>
      </c>
      <c r="D31" s="32">
        <f>Enrl!AA32/Enrl!AB32%</f>
        <v>48.324396782841823</v>
      </c>
      <c r="E31" s="32">
        <f>Enrl!F32/Enrl!G32%</f>
        <v>46.722689075630257</v>
      </c>
      <c r="F31" s="32">
        <f>Enrl!R32/Enrl!S32%</f>
        <v>47.102115915363385</v>
      </c>
      <c r="G31" s="32">
        <f>Enrl!AD32/Enrl!AE32%</f>
        <v>46.70542635658915</v>
      </c>
      <c r="H31" s="32">
        <f>IF(Enrl!J32=0,0,Enrl!I32/Enrl!J32%)</f>
        <v>44.951140065146582</v>
      </c>
      <c r="I31" s="32">
        <f>IF(Enrl!V32=0,0,Enrl!U32/Enrl!V32%)</f>
        <v>44.117647058823529</v>
      </c>
      <c r="J31" s="32">
        <f>IF(Enrl!AH32=0,0,Enrl!AG32/Enrl!AH32%)</f>
        <v>43.478260869565219</v>
      </c>
      <c r="K31" s="32">
        <f>Enrl!L32/Enrl!M32%</f>
        <v>44.382022471910112</v>
      </c>
      <c r="L31" s="32">
        <f>Enrl!X32/Enrl!Y32%</f>
        <v>43.682310469314082</v>
      </c>
      <c r="M31" s="32">
        <f>Enrl!AJ32/Enrl!AK32%</f>
        <v>41.17647058823529</v>
      </c>
    </row>
    <row r="32" spans="1:13" s="24" customFormat="1" ht="18.75" customHeight="1">
      <c r="A32" s="5" t="s">
        <v>45</v>
      </c>
      <c r="B32" s="32">
        <f>Enrl!C33/Enrl!D33%</f>
        <v>47.95061674270395</v>
      </c>
      <c r="C32" s="32">
        <f>Enrl!O33/Enrl!P33%</f>
        <v>47.890242179767938</v>
      </c>
      <c r="D32" s="32">
        <f>Enrl!AA33/Enrl!AB33%</f>
        <v>48.326960538992239</v>
      </c>
      <c r="E32" s="32">
        <f>Enrl!F33/Enrl!G33%</f>
        <v>47.14660533865738</v>
      </c>
      <c r="F32" s="32">
        <f>Enrl!R33/Enrl!S33%</f>
        <v>47.091245951708501</v>
      </c>
      <c r="G32" s="32">
        <f>Enrl!AD33/Enrl!AE33%</f>
        <v>47.672612591111196</v>
      </c>
      <c r="H32" s="32">
        <f>IF(Enrl!J33=0,0,Enrl!I33/Enrl!J33%)</f>
        <v>45.018494577583056</v>
      </c>
      <c r="I32" s="32">
        <f>IF(Enrl!V33=0,0,Enrl!U33/Enrl!V33%)</f>
        <v>44.807722557023496</v>
      </c>
      <c r="J32" s="32">
        <f>IF(Enrl!AH33=0,0,Enrl!AG33/Enrl!AH33%)</f>
        <v>44.662360415882183</v>
      </c>
      <c r="K32" s="32">
        <f>Enrl!L33/Enrl!M33%</f>
        <v>44.09623528747057</v>
      </c>
      <c r="L32" s="32">
        <f>Enrl!X33/Enrl!Y33%</f>
        <v>43.915103906990787</v>
      </c>
      <c r="M32" s="32">
        <f>Enrl!AJ33/Enrl!AK33%</f>
        <v>42.472210927398905</v>
      </c>
    </row>
    <row r="33" spans="1:13" s="24" customFormat="1" ht="18.75" customHeight="1">
      <c r="A33" s="5" t="s">
        <v>115</v>
      </c>
      <c r="B33" s="32">
        <f>Enrl!C34/Enrl!D34%</f>
        <v>48.06707452948563</v>
      </c>
      <c r="C33" s="32">
        <f>Enrl!O34/Enrl!P34%</f>
        <v>48.423302211834248</v>
      </c>
      <c r="D33" s="32">
        <f>Enrl!AA34/Enrl!AB34%</f>
        <v>48.533413391740972</v>
      </c>
      <c r="E33" s="32">
        <f>Enrl!F34/Enrl!G34%</f>
        <v>47.438209882238304</v>
      </c>
      <c r="F33" s="32">
        <f>Enrl!R34/Enrl!S34%</f>
        <v>48.348702954884686</v>
      </c>
      <c r="G33" s="32">
        <f>Enrl!AD34/Enrl!AE34%</f>
        <v>48.073327305089968</v>
      </c>
      <c r="H33" s="32">
        <f>IF(Enrl!J34=0,0,Enrl!I34/Enrl!J34%)</f>
        <v>45.519800687060986</v>
      </c>
      <c r="I33" s="32">
        <f>IF(Enrl!V34=0,0,Enrl!U34/Enrl!V34%)</f>
        <v>46.767570672577193</v>
      </c>
      <c r="J33" s="32">
        <f>IF(Enrl!AH34=0,0,Enrl!AG34/Enrl!AH34%)</f>
        <v>45.565211422457914</v>
      </c>
      <c r="K33" s="32">
        <f>Enrl!L34/Enrl!M34%</f>
        <v>44.76290326841783</v>
      </c>
      <c r="L33" s="32">
        <f>Enrl!X34/Enrl!Y34%</f>
        <v>46.236288056859365</v>
      </c>
      <c r="M33" s="32">
        <f>Enrl!AJ34/Enrl!AK34%</f>
        <v>43.251540882259839</v>
      </c>
    </row>
    <row r="34" spans="1:13">
      <c r="A34" s="73" t="s">
        <v>108</v>
      </c>
      <c r="B34" s="1"/>
      <c r="C34" s="1"/>
      <c r="D34" s="1"/>
      <c r="E34" s="1"/>
      <c r="F34" s="1"/>
      <c r="G34" s="1"/>
      <c r="H34" s="1"/>
      <c r="I34" s="1"/>
    </row>
  </sheetData>
  <mergeCells count="5">
    <mergeCell ref="B2:D2"/>
    <mergeCell ref="E2:G2"/>
    <mergeCell ref="A2:A3"/>
    <mergeCell ref="H2:J2"/>
    <mergeCell ref="K2:M2"/>
  </mergeCells>
  <printOptions horizontalCentered="1"/>
  <pageMargins left="0.48" right="0.16" top="0.35" bottom="0.54" header="0.22" footer="0.17"/>
  <pageSetup paperSize="9" firstPageNumber="7" orientation="portrait" useFirstPageNumber="1" r:id="rId1"/>
  <headerFooter alignWithMargins="0">
    <oddFooter>&amp;LStatistics of School Education 2011-12&amp;CS-&amp;P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T44"/>
  <sheetViews>
    <sheetView view="pageBreakPreview" topLeftCell="B1" zoomScaleSheetLayoutView="100" workbookViewId="0">
      <selection activeCell="Q14" sqref="Q14"/>
    </sheetView>
  </sheetViews>
  <sheetFormatPr defaultColWidth="8.85546875" defaultRowHeight="15.75"/>
  <cols>
    <col min="1" max="1" width="12" style="13" customWidth="1"/>
    <col min="2" max="28" width="8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46" s="19" customFormat="1" ht="24.75" customHeight="1">
      <c r="A1" s="17"/>
      <c r="B1" s="18" t="s">
        <v>77</v>
      </c>
      <c r="C1" s="18"/>
      <c r="D1" s="18"/>
      <c r="E1" s="18"/>
      <c r="F1" s="18"/>
      <c r="G1" s="18"/>
      <c r="H1" s="18"/>
      <c r="I1" s="18"/>
      <c r="J1" s="18"/>
      <c r="K1" s="18" t="s">
        <v>85</v>
      </c>
      <c r="L1" s="18"/>
      <c r="M1" s="18"/>
      <c r="N1" s="18"/>
      <c r="O1" s="18"/>
      <c r="P1" s="18"/>
      <c r="Q1" s="18"/>
      <c r="R1" s="18"/>
      <c r="S1" s="18"/>
      <c r="T1" s="18" t="s">
        <v>86</v>
      </c>
      <c r="U1" s="18"/>
      <c r="V1" s="18"/>
      <c r="W1" s="18"/>
      <c r="X1" s="18"/>
      <c r="Y1" s="18"/>
      <c r="Z1" s="18"/>
      <c r="AA1" s="18"/>
      <c r="AB1" s="18"/>
    </row>
    <row r="2" spans="1:46" s="20" customFormat="1" ht="15.75" customHeight="1">
      <c r="B2" s="45" t="s">
        <v>57</v>
      </c>
      <c r="H2" s="21"/>
      <c r="K2" s="45" t="s">
        <v>65</v>
      </c>
      <c r="Q2" s="21"/>
      <c r="T2" s="45" t="s">
        <v>64</v>
      </c>
      <c r="Z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2" customFormat="1" ht="32.25" customHeight="1">
      <c r="A3" s="96" t="s">
        <v>29</v>
      </c>
      <c r="B3" s="95" t="s">
        <v>69</v>
      </c>
      <c r="C3" s="98"/>
      <c r="D3" s="98"/>
      <c r="E3" s="95" t="s">
        <v>70</v>
      </c>
      <c r="F3" s="98"/>
      <c r="G3" s="98"/>
      <c r="H3" s="95" t="s">
        <v>71</v>
      </c>
      <c r="I3" s="98"/>
      <c r="J3" s="98"/>
      <c r="K3" s="95" t="s">
        <v>69</v>
      </c>
      <c r="L3" s="98"/>
      <c r="M3" s="98"/>
      <c r="N3" s="95" t="s">
        <v>70</v>
      </c>
      <c r="O3" s="98"/>
      <c r="P3" s="98"/>
      <c r="Q3" s="95" t="s">
        <v>71</v>
      </c>
      <c r="R3" s="98"/>
      <c r="S3" s="98"/>
      <c r="T3" s="95" t="s">
        <v>69</v>
      </c>
      <c r="U3" s="98"/>
      <c r="V3" s="98"/>
      <c r="W3" s="95" t="s">
        <v>70</v>
      </c>
      <c r="X3" s="98"/>
      <c r="Y3" s="98"/>
      <c r="Z3" s="95" t="s">
        <v>71</v>
      </c>
      <c r="AA3" s="98"/>
      <c r="AB3" s="98"/>
    </row>
    <row r="4" spans="1:46" s="22" customFormat="1" ht="20.25" customHeight="1">
      <c r="A4" s="97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46" s="24" customFormat="1" ht="19.5" customHeight="1">
      <c r="A5" s="5" t="s">
        <v>2</v>
      </c>
      <c r="B5" s="40">
        <v>60.6</v>
      </c>
      <c r="C5" s="40">
        <v>24.8</v>
      </c>
      <c r="D5" s="40">
        <v>42.6</v>
      </c>
      <c r="E5" s="40">
        <v>20.6</v>
      </c>
      <c r="F5" s="40">
        <v>4.5999999999999996</v>
      </c>
      <c r="G5" s="40">
        <v>12.7</v>
      </c>
      <c r="H5" s="40">
        <v>46.4</v>
      </c>
      <c r="I5" s="40">
        <v>17.7</v>
      </c>
      <c r="J5" s="40">
        <v>32.1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46" s="24" customFormat="1" ht="19.5" customHeight="1">
      <c r="A6" s="5" t="s">
        <v>4</v>
      </c>
      <c r="B6" s="40">
        <v>82.6</v>
      </c>
      <c r="C6" s="40">
        <v>41.4</v>
      </c>
      <c r="D6" s="40">
        <v>62.4</v>
      </c>
      <c r="E6" s="40">
        <v>33.200000000000003</v>
      </c>
      <c r="F6" s="40">
        <v>11.3</v>
      </c>
      <c r="G6" s="40">
        <v>22.5</v>
      </c>
      <c r="H6" s="40">
        <v>65.2</v>
      </c>
      <c r="I6" s="40">
        <v>30.9</v>
      </c>
      <c r="J6" s="40">
        <v>48.7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46" s="24" customFormat="1" ht="19.5" customHeight="1">
      <c r="A7" s="5" t="s">
        <v>6</v>
      </c>
      <c r="B7" s="40">
        <v>95.5</v>
      </c>
      <c r="C7" s="40">
        <v>60.5</v>
      </c>
      <c r="D7" s="40">
        <v>78.599999999999994</v>
      </c>
      <c r="E7" s="40">
        <v>46.3</v>
      </c>
      <c r="F7" s="40">
        <v>20.8</v>
      </c>
      <c r="G7" s="40">
        <v>33.4</v>
      </c>
      <c r="H7" s="40">
        <v>75.5</v>
      </c>
      <c r="I7" s="40">
        <v>44.4</v>
      </c>
      <c r="J7" s="40">
        <v>61.9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46" s="24" customFormat="1" ht="19.5" customHeight="1">
      <c r="A8" s="5" t="s">
        <v>8</v>
      </c>
      <c r="B8" s="40">
        <v>95.8</v>
      </c>
      <c r="C8" s="40">
        <v>64.099999999999994</v>
      </c>
      <c r="D8" s="40">
        <v>80.5</v>
      </c>
      <c r="E8" s="40">
        <v>54.3</v>
      </c>
      <c r="F8" s="40">
        <v>28.6</v>
      </c>
      <c r="G8" s="40">
        <v>41.9</v>
      </c>
      <c r="H8" s="40">
        <v>82.2</v>
      </c>
      <c r="I8" s="40">
        <v>52.1</v>
      </c>
      <c r="J8" s="40">
        <v>67.5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46" s="24" customFormat="1" ht="19.5" customHeight="1">
      <c r="A9" s="5" t="s">
        <v>10</v>
      </c>
      <c r="B9" s="40">
        <v>94.8</v>
      </c>
      <c r="C9" s="40">
        <v>71.900000000000006</v>
      </c>
      <c r="D9" s="40">
        <v>83.8</v>
      </c>
      <c r="E9" s="40">
        <v>80.099999999999994</v>
      </c>
      <c r="F9" s="40">
        <v>51.9</v>
      </c>
      <c r="G9" s="40">
        <v>66.7</v>
      </c>
      <c r="H9" s="40">
        <v>90.3</v>
      </c>
      <c r="I9" s="40">
        <v>65.900000000000006</v>
      </c>
      <c r="J9" s="40">
        <v>78.599999999999994</v>
      </c>
      <c r="K9" s="40">
        <v>125.5</v>
      </c>
      <c r="L9" s="40">
        <v>86.2</v>
      </c>
      <c r="M9" s="40">
        <v>106.4</v>
      </c>
      <c r="N9" s="40">
        <v>68.7</v>
      </c>
      <c r="O9" s="40">
        <v>35.799999999999997</v>
      </c>
      <c r="P9" s="40">
        <v>52.7</v>
      </c>
      <c r="Q9" s="40">
        <v>100.6</v>
      </c>
      <c r="R9" s="40">
        <v>63.5</v>
      </c>
      <c r="S9" s="40">
        <v>82.5</v>
      </c>
      <c r="T9" s="40">
        <v>125.4</v>
      </c>
      <c r="U9" s="40">
        <v>81.400000000000006</v>
      </c>
      <c r="V9" s="40">
        <v>104</v>
      </c>
      <c r="W9" s="40">
        <v>53.9</v>
      </c>
      <c r="X9" s="40">
        <v>26.7</v>
      </c>
      <c r="Y9" s="40">
        <v>40.700000000000003</v>
      </c>
      <c r="Z9" s="40">
        <v>99.6</v>
      </c>
      <c r="AA9" s="40">
        <v>60.2</v>
      </c>
      <c r="AB9" s="40">
        <v>80.400000000000006</v>
      </c>
    </row>
    <row r="10" spans="1:46" s="24" customFormat="1" ht="19.5" customHeight="1">
      <c r="A10" s="5" t="s">
        <v>11</v>
      </c>
      <c r="B10" s="40">
        <v>97.2</v>
      </c>
      <c r="C10" s="40">
        <v>75</v>
      </c>
      <c r="D10" s="40">
        <v>86.5</v>
      </c>
      <c r="E10" s="40">
        <v>79.099999999999994</v>
      </c>
      <c r="F10" s="40">
        <v>54.1</v>
      </c>
      <c r="G10" s="40">
        <v>67.3</v>
      </c>
      <c r="H10" s="40">
        <v>91.5</v>
      </c>
      <c r="I10" s="40">
        <v>68.599999999999994</v>
      </c>
      <c r="J10" s="40">
        <v>80.5</v>
      </c>
      <c r="K10" s="40">
        <v>121.4</v>
      </c>
      <c r="L10" s="40">
        <v>83.5</v>
      </c>
      <c r="M10" s="40">
        <v>102.9</v>
      </c>
      <c r="N10" s="40">
        <v>68.900000000000006</v>
      </c>
      <c r="O10" s="40">
        <v>36</v>
      </c>
      <c r="P10" s="40">
        <v>52.9</v>
      </c>
      <c r="Q10" s="40">
        <v>102.3</v>
      </c>
      <c r="R10" s="40">
        <v>66.3</v>
      </c>
      <c r="S10" s="40">
        <v>84.8</v>
      </c>
      <c r="T10" s="40">
        <v>125.6</v>
      </c>
      <c r="U10" s="40">
        <v>82.6</v>
      </c>
      <c r="V10" s="40">
        <v>104.7</v>
      </c>
      <c r="W10" s="40">
        <v>54.1</v>
      </c>
      <c r="X10" s="40">
        <v>27.3</v>
      </c>
      <c r="Y10" s="40">
        <v>41</v>
      </c>
      <c r="Z10" s="40">
        <v>99.7</v>
      </c>
      <c r="AA10" s="40">
        <v>62.5</v>
      </c>
      <c r="AB10" s="40">
        <v>81.599999999999994</v>
      </c>
    </row>
    <row r="11" spans="1:46" s="24" customFormat="1" ht="19.5" customHeight="1">
      <c r="A11" s="5" t="s">
        <v>12</v>
      </c>
      <c r="B11" s="40">
        <v>95.5</v>
      </c>
      <c r="C11" s="40">
        <v>73.8</v>
      </c>
      <c r="D11" s="40">
        <v>85</v>
      </c>
      <c r="E11" s="40">
        <v>73.400000000000006</v>
      </c>
      <c r="F11" s="40">
        <v>49.3</v>
      </c>
      <c r="G11" s="40">
        <v>61.9</v>
      </c>
      <c r="H11" s="40">
        <v>88.4</v>
      </c>
      <c r="I11" s="40">
        <v>66</v>
      </c>
      <c r="J11" s="40">
        <v>77.599999999999994</v>
      </c>
      <c r="K11" s="40">
        <v>128</v>
      </c>
      <c r="L11" s="40">
        <v>92.1</v>
      </c>
      <c r="M11" s="40">
        <v>110.5</v>
      </c>
      <c r="N11" s="40">
        <v>75.099999999999994</v>
      </c>
      <c r="O11" s="40">
        <v>44</v>
      </c>
      <c r="P11" s="40">
        <v>59.9</v>
      </c>
      <c r="Q11" s="40">
        <v>108.7</v>
      </c>
      <c r="R11" s="40">
        <v>74.599999999999994</v>
      </c>
      <c r="S11" s="40">
        <v>92.1</v>
      </c>
      <c r="T11" s="40">
        <v>126.7</v>
      </c>
      <c r="U11" s="40">
        <v>88.6</v>
      </c>
      <c r="V11" s="40">
        <v>108.2</v>
      </c>
      <c r="W11" s="40">
        <v>58.5</v>
      </c>
      <c r="X11" s="40">
        <v>32</v>
      </c>
      <c r="Y11" s="40">
        <v>45.6</v>
      </c>
      <c r="Z11" s="40">
        <v>101.8</v>
      </c>
      <c r="AA11" s="40">
        <v>68</v>
      </c>
      <c r="AB11" s="40">
        <v>85.4</v>
      </c>
    </row>
    <row r="12" spans="1:46" s="24" customFormat="1" ht="19.5" customHeight="1">
      <c r="A12" s="5" t="s">
        <v>13</v>
      </c>
      <c r="B12" s="40">
        <v>83.6</v>
      </c>
      <c r="C12" s="40">
        <v>73.099999999999994</v>
      </c>
      <c r="D12" s="40">
        <v>81.7</v>
      </c>
      <c r="E12" s="40">
        <v>67.099999999999994</v>
      </c>
      <c r="F12" s="40">
        <v>49.4</v>
      </c>
      <c r="G12" s="40">
        <v>58.6</v>
      </c>
      <c r="H12" s="40">
        <v>80.2</v>
      </c>
      <c r="I12" s="40">
        <v>63.7</v>
      </c>
      <c r="J12" s="40">
        <v>72.3</v>
      </c>
      <c r="K12" s="40">
        <v>123.3</v>
      </c>
      <c r="L12" s="40">
        <v>91.2</v>
      </c>
      <c r="M12" s="40">
        <v>107.8</v>
      </c>
      <c r="N12" s="40">
        <v>74.2</v>
      </c>
      <c r="O12" s="40">
        <v>45</v>
      </c>
      <c r="P12" s="40">
        <v>60.1</v>
      </c>
      <c r="Q12" s="40">
        <v>105.5</v>
      </c>
      <c r="R12" s="40">
        <v>74.400000000000006</v>
      </c>
      <c r="S12" s="40">
        <v>90.5</v>
      </c>
      <c r="T12" s="40">
        <v>123.9</v>
      </c>
      <c r="U12" s="40">
        <v>88.8</v>
      </c>
      <c r="V12" s="40">
        <v>107</v>
      </c>
      <c r="W12" s="40">
        <v>60.2</v>
      </c>
      <c r="X12" s="40">
        <v>34.9</v>
      </c>
      <c r="Y12" s="40">
        <v>48</v>
      </c>
      <c r="Z12" s="40">
        <v>100.8</v>
      </c>
      <c r="AA12" s="40">
        <v>69.3</v>
      </c>
      <c r="AB12" s="40">
        <v>85.6</v>
      </c>
    </row>
    <row r="13" spans="1:46" s="24" customFormat="1" ht="19.5" customHeight="1">
      <c r="A13" s="5" t="s">
        <v>14</v>
      </c>
      <c r="B13" s="40">
        <v>96.6</v>
      </c>
      <c r="C13" s="40">
        <v>78.2</v>
      </c>
      <c r="D13" s="40">
        <v>87.7</v>
      </c>
      <c r="E13" s="40">
        <v>68.900000000000006</v>
      </c>
      <c r="F13" s="40">
        <v>50</v>
      </c>
      <c r="G13" s="40">
        <v>60</v>
      </c>
      <c r="H13" s="40">
        <v>87.2</v>
      </c>
      <c r="I13" s="40">
        <v>68.8</v>
      </c>
      <c r="J13" s="40">
        <v>78.400000000000006</v>
      </c>
      <c r="K13" s="40">
        <v>106</v>
      </c>
      <c r="L13" s="40">
        <v>79.5</v>
      </c>
      <c r="M13" s="40">
        <v>93.4</v>
      </c>
      <c r="N13" s="40">
        <v>68.900000000000006</v>
      </c>
      <c r="O13" s="40">
        <v>42</v>
      </c>
      <c r="P13" s="40">
        <v>56</v>
      </c>
      <c r="Q13" s="40">
        <v>105.9</v>
      </c>
      <c r="R13" s="40">
        <v>75.3</v>
      </c>
      <c r="S13" s="40">
        <v>91.1</v>
      </c>
      <c r="T13" s="40">
        <v>112.3</v>
      </c>
      <c r="U13" s="40">
        <v>76.2</v>
      </c>
      <c r="V13" s="40">
        <v>93.6</v>
      </c>
      <c r="W13" s="40">
        <v>54.5</v>
      </c>
      <c r="X13" s="40">
        <v>36.4</v>
      </c>
      <c r="Y13" s="40">
        <v>45.7</v>
      </c>
      <c r="Z13" s="40">
        <v>103.2</v>
      </c>
      <c r="AA13" s="40">
        <v>72.599999999999994</v>
      </c>
      <c r="AB13" s="40">
        <v>88.5</v>
      </c>
    </row>
    <row r="14" spans="1:46" s="24" customFormat="1" ht="19.5" customHeight="1">
      <c r="A14" s="5" t="s">
        <v>15</v>
      </c>
      <c r="B14" s="40">
        <v>97.1</v>
      </c>
      <c r="C14" s="40">
        <v>79.400000000000006</v>
      </c>
      <c r="D14" s="40">
        <v>88.6</v>
      </c>
      <c r="E14" s="40">
        <v>67.8</v>
      </c>
      <c r="F14" s="40">
        <v>49.8</v>
      </c>
      <c r="G14" s="40">
        <v>59.3</v>
      </c>
      <c r="H14" s="40">
        <v>86.9</v>
      </c>
      <c r="I14" s="40">
        <v>69.400000000000006</v>
      </c>
      <c r="J14" s="40">
        <v>78.5</v>
      </c>
      <c r="K14" s="40">
        <v>109.9</v>
      </c>
      <c r="L14" s="40">
        <v>83.2</v>
      </c>
      <c r="M14" s="40">
        <v>97.1</v>
      </c>
      <c r="N14" s="40">
        <v>71.400000000000006</v>
      </c>
      <c r="O14" s="40">
        <v>44.5</v>
      </c>
      <c r="P14" s="40">
        <v>58.5</v>
      </c>
      <c r="Q14" s="40">
        <v>109</v>
      </c>
      <c r="R14" s="40">
        <v>78.5</v>
      </c>
      <c r="S14" s="40">
        <v>94.3</v>
      </c>
      <c r="T14" s="40">
        <v>115</v>
      </c>
      <c r="U14" s="40">
        <v>80.2</v>
      </c>
      <c r="V14" s="40">
        <v>96.9</v>
      </c>
      <c r="W14" s="40">
        <v>57.3</v>
      </c>
      <c r="X14" s="40">
        <v>35</v>
      </c>
      <c r="Y14" s="40">
        <v>46.5</v>
      </c>
      <c r="Z14" s="40">
        <v>105.7</v>
      </c>
      <c r="AA14" s="40">
        <v>75.099999999999994</v>
      </c>
      <c r="AB14" s="40">
        <v>90.9</v>
      </c>
    </row>
    <row r="15" spans="1:46" s="24" customFormat="1" ht="19.5" customHeight="1">
      <c r="A15" s="5" t="s">
        <v>16</v>
      </c>
      <c r="B15" s="40">
        <v>97</v>
      </c>
      <c r="C15" s="40">
        <v>80.099999999999994</v>
      </c>
      <c r="D15" s="40">
        <v>88.8</v>
      </c>
      <c r="E15" s="40">
        <v>65.8</v>
      </c>
      <c r="F15" s="40">
        <v>49.2</v>
      </c>
      <c r="G15" s="40">
        <v>58</v>
      </c>
      <c r="H15" s="40">
        <v>85.9</v>
      </c>
      <c r="I15" s="40">
        <v>69.400000000000006</v>
      </c>
      <c r="J15" s="40">
        <v>78</v>
      </c>
      <c r="K15" s="40">
        <v>100.2</v>
      </c>
      <c r="L15" s="40">
        <v>77.400000000000006</v>
      </c>
      <c r="M15" s="40">
        <v>89.2</v>
      </c>
      <c r="N15" s="40">
        <v>73.5</v>
      </c>
      <c r="O15" s="40">
        <v>49.9</v>
      </c>
      <c r="P15" s="40">
        <v>62.5</v>
      </c>
      <c r="Q15" s="40">
        <v>87.9</v>
      </c>
      <c r="R15" s="40">
        <v>65.2</v>
      </c>
      <c r="S15" s="40">
        <v>77.099999999999994</v>
      </c>
      <c r="T15" s="40">
        <v>108.1</v>
      </c>
      <c r="U15" s="40">
        <v>74.3</v>
      </c>
      <c r="V15" s="40">
        <v>91.2</v>
      </c>
      <c r="W15" s="40">
        <v>63.5</v>
      </c>
      <c r="X15" s="40">
        <v>40.200000000000003</v>
      </c>
      <c r="Y15" s="40">
        <v>52.3</v>
      </c>
      <c r="Z15" s="40">
        <v>87.6</v>
      </c>
      <c r="AA15" s="40">
        <v>61.3</v>
      </c>
      <c r="AB15" s="40">
        <v>74.8</v>
      </c>
    </row>
    <row r="16" spans="1:46" s="24" customFormat="1" ht="19.5" customHeight="1">
      <c r="A16" s="5" t="s">
        <v>17</v>
      </c>
      <c r="B16" s="40">
        <v>99.3</v>
      </c>
      <c r="C16" s="40">
        <v>82.2</v>
      </c>
      <c r="D16" s="40">
        <v>91.1</v>
      </c>
      <c r="E16" s="40">
        <v>66.3</v>
      </c>
      <c r="F16" s="40">
        <v>49.7</v>
      </c>
      <c r="G16" s="40">
        <v>58.5</v>
      </c>
      <c r="H16" s="40">
        <v>87.4</v>
      </c>
      <c r="I16" s="40">
        <v>70.7</v>
      </c>
      <c r="J16" s="40">
        <v>79.400000000000006</v>
      </c>
      <c r="K16" s="40">
        <v>103.1</v>
      </c>
      <c r="L16" s="40">
        <v>80.099999999999994</v>
      </c>
      <c r="M16" s="40">
        <v>92</v>
      </c>
      <c r="N16" s="40">
        <v>75.599999999999994</v>
      </c>
      <c r="O16" s="40">
        <v>50.8</v>
      </c>
      <c r="P16" s="40">
        <v>63.9</v>
      </c>
      <c r="Q16" s="40">
        <v>87</v>
      </c>
      <c r="R16" s="40">
        <v>64.900000000000006</v>
      </c>
      <c r="S16" s="40">
        <v>76.2</v>
      </c>
      <c r="T16" s="40">
        <v>105.9</v>
      </c>
      <c r="U16" s="40">
        <v>77.400000000000006</v>
      </c>
      <c r="V16" s="40">
        <v>91.4</v>
      </c>
      <c r="W16" s="40">
        <v>67.7</v>
      </c>
      <c r="X16" s="40">
        <v>43.4</v>
      </c>
      <c r="Y16" s="40">
        <v>54.9</v>
      </c>
      <c r="Z16" s="40">
        <v>85.1</v>
      </c>
      <c r="AA16" s="40">
        <v>62.4</v>
      </c>
      <c r="AB16" s="40">
        <v>73.900000000000006</v>
      </c>
    </row>
    <row r="17" spans="1:28" s="24" customFormat="1" ht="19.5" customHeight="1">
      <c r="A17" s="5" t="s">
        <v>18</v>
      </c>
      <c r="B17" s="40">
        <v>100.9</v>
      </c>
      <c r="C17" s="40">
        <v>84.1</v>
      </c>
      <c r="D17" s="40">
        <v>92.8</v>
      </c>
      <c r="E17" s="40">
        <v>65.099999999999994</v>
      </c>
      <c r="F17" s="40">
        <v>49.5</v>
      </c>
      <c r="G17" s="40">
        <v>57.7</v>
      </c>
      <c r="H17" s="40">
        <v>87.6</v>
      </c>
      <c r="I17" s="40">
        <v>71.5</v>
      </c>
      <c r="J17" s="40">
        <v>79.900000000000006</v>
      </c>
      <c r="K17" s="40">
        <v>107.7</v>
      </c>
      <c r="L17" s="40">
        <v>85.1</v>
      </c>
      <c r="M17" s="40">
        <v>96.8</v>
      </c>
      <c r="N17" s="40">
        <v>75.099999999999994</v>
      </c>
      <c r="O17" s="40">
        <v>53.2</v>
      </c>
      <c r="P17" s="40">
        <v>64.7</v>
      </c>
      <c r="Q17" s="40">
        <v>97.6</v>
      </c>
      <c r="R17" s="40">
        <v>75.400000000000006</v>
      </c>
      <c r="S17" s="40">
        <v>86.9</v>
      </c>
      <c r="T17" s="40">
        <v>112</v>
      </c>
      <c r="U17" s="40">
        <v>81</v>
      </c>
      <c r="V17" s="40">
        <v>97</v>
      </c>
      <c r="W17" s="40">
        <v>67.7</v>
      </c>
      <c r="X17" s="40">
        <v>43.4</v>
      </c>
      <c r="Y17" s="40">
        <v>55</v>
      </c>
      <c r="Z17" s="40">
        <v>98</v>
      </c>
      <c r="AA17" s="40">
        <v>69</v>
      </c>
      <c r="AB17" s="40">
        <v>83.7</v>
      </c>
    </row>
    <row r="18" spans="1:28" s="24" customFormat="1" ht="19.5" customHeight="1">
      <c r="A18" s="5" t="s">
        <v>19</v>
      </c>
      <c r="B18" s="40">
        <v>103.3</v>
      </c>
      <c r="C18" s="40">
        <v>86</v>
      </c>
      <c r="D18" s="40">
        <v>94.9</v>
      </c>
      <c r="E18" s="40">
        <v>65.2</v>
      </c>
      <c r="F18" s="40">
        <v>49.6</v>
      </c>
      <c r="G18" s="40">
        <v>57.8</v>
      </c>
      <c r="H18" s="40">
        <v>88.9</v>
      </c>
      <c r="I18" s="40">
        <v>72.599999999999994</v>
      </c>
      <c r="J18" s="40">
        <v>81</v>
      </c>
      <c r="K18" s="40">
        <v>108.8</v>
      </c>
      <c r="L18" s="40">
        <v>85.4</v>
      </c>
      <c r="M18" s="40">
        <v>97.4</v>
      </c>
      <c r="N18" s="40">
        <v>74.7</v>
      </c>
      <c r="O18" s="40">
        <v>53.9</v>
      </c>
      <c r="P18" s="40">
        <v>64.7</v>
      </c>
      <c r="Q18" s="40">
        <v>97.6</v>
      </c>
      <c r="R18" s="40">
        <v>75.3</v>
      </c>
      <c r="S18" s="40">
        <v>86.8</v>
      </c>
      <c r="T18" s="40">
        <v>118.7</v>
      </c>
      <c r="U18" s="40">
        <v>85.7</v>
      </c>
      <c r="V18" s="40">
        <v>102.2</v>
      </c>
      <c r="W18" s="40">
        <v>67.7</v>
      </c>
      <c r="X18" s="40">
        <v>43.4</v>
      </c>
      <c r="Y18" s="40">
        <v>57.3</v>
      </c>
      <c r="Z18" s="40">
        <v>103</v>
      </c>
      <c r="AA18" s="40">
        <v>73</v>
      </c>
      <c r="AB18" s="40">
        <v>88</v>
      </c>
    </row>
    <row r="19" spans="1:28" s="24" customFormat="1" ht="19.5" customHeight="1">
      <c r="A19" s="5" t="s">
        <v>20</v>
      </c>
      <c r="B19" s="40">
        <v>104.9</v>
      </c>
      <c r="C19" s="40">
        <v>85.9</v>
      </c>
      <c r="D19" s="40">
        <v>95.7</v>
      </c>
      <c r="E19" s="40">
        <v>66.7</v>
      </c>
      <c r="F19" s="40">
        <v>49.9</v>
      </c>
      <c r="G19" s="40">
        <v>58.6</v>
      </c>
      <c r="H19" s="40">
        <v>90.3</v>
      </c>
      <c r="I19" s="40">
        <v>72.400000000000006</v>
      </c>
      <c r="J19" s="40">
        <v>81.599999999999994</v>
      </c>
      <c r="K19" s="40">
        <v>107.3</v>
      </c>
      <c r="L19" s="40">
        <v>85.8</v>
      </c>
      <c r="M19" s="40">
        <v>96.8</v>
      </c>
      <c r="N19" s="40">
        <v>76.2</v>
      </c>
      <c r="O19" s="40">
        <v>53.3</v>
      </c>
      <c r="P19" s="40">
        <v>65.3</v>
      </c>
      <c r="Q19" s="40">
        <v>97.3</v>
      </c>
      <c r="R19" s="40">
        <v>75.5</v>
      </c>
      <c r="S19" s="40">
        <v>86.8</v>
      </c>
      <c r="T19" s="40">
        <v>116.9</v>
      </c>
      <c r="U19" s="40">
        <v>85.5</v>
      </c>
      <c r="V19" s="40">
        <v>101.1</v>
      </c>
      <c r="W19" s="40">
        <v>72.5</v>
      </c>
      <c r="X19" s="40">
        <v>47.7</v>
      </c>
      <c r="Y19" s="40">
        <v>60.2</v>
      </c>
      <c r="Z19" s="40">
        <v>102.5</v>
      </c>
      <c r="AA19" s="40">
        <v>73.5</v>
      </c>
      <c r="AB19" s="40">
        <v>88</v>
      </c>
    </row>
    <row r="20" spans="1:28" s="24" customFormat="1" ht="19.5" customHeight="1">
      <c r="A20" s="5" t="s">
        <v>21</v>
      </c>
      <c r="B20" s="40">
        <v>105.3</v>
      </c>
      <c r="C20" s="40">
        <v>86.9</v>
      </c>
      <c r="D20" s="40">
        <v>96.3</v>
      </c>
      <c r="E20" s="40">
        <v>67.8</v>
      </c>
      <c r="F20" s="40">
        <v>52.1</v>
      </c>
      <c r="G20" s="40">
        <v>60.2</v>
      </c>
      <c r="H20" s="40">
        <v>90.7</v>
      </c>
      <c r="I20" s="40">
        <v>73.599999999999994</v>
      </c>
      <c r="J20" s="40">
        <v>82.4</v>
      </c>
      <c r="K20" s="40">
        <v>103.1</v>
      </c>
      <c r="L20" s="40">
        <v>82.3</v>
      </c>
      <c r="M20" s="40">
        <v>93</v>
      </c>
      <c r="N20" s="40">
        <v>80.3</v>
      </c>
      <c r="O20" s="40">
        <v>57.7</v>
      </c>
      <c r="P20" s="40">
        <v>69.599999999999994</v>
      </c>
      <c r="Q20" s="40">
        <v>95.7</v>
      </c>
      <c r="R20" s="40">
        <v>74.599999999999994</v>
      </c>
      <c r="S20" s="40">
        <v>85.6</v>
      </c>
      <c r="T20" s="40">
        <v>106.9</v>
      </c>
      <c r="U20" s="40">
        <v>85.1</v>
      </c>
      <c r="V20" s="40">
        <v>96.3</v>
      </c>
      <c r="W20" s="40">
        <v>82.1</v>
      </c>
      <c r="X20" s="40">
        <v>57.3</v>
      </c>
      <c r="Y20" s="40">
        <v>70.3</v>
      </c>
      <c r="Z20" s="40">
        <v>99.8</v>
      </c>
      <c r="AA20" s="40">
        <v>77.3</v>
      </c>
      <c r="AB20" s="40">
        <v>88.9</v>
      </c>
    </row>
    <row r="21" spans="1:28" s="24" customFormat="1" ht="19.5" customHeight="1">
      <c r="A21" s="5" t="s">
        <v>22</v>
      </c>
      <c r="B21" s="40">
        <v>97.5</v>
      </c>
      <c r="C21" s="40">
        <v>93.1</v>
      </c>
      <c r="D21" s="40">
        <v>95.3</v>
      </c>
      <c r="E21" s="40">
        <v>65.3</v>
      </c>
      <c r="F21" s="40">
        <v>56.2</v>
      </c>
      <c r="G21" s="40">
        <v>61</v>
      </c>
      <c r="H21" s="40">
        <v>85.4</v>
      </c>
      <c r="I21" s="40">
        <v>79.3</v>
      </c>
      <c r="J21" s="40">
        <v>82.5</v>
      </c>
      <c r="K21" s="40">
        <v>101.4</v>
      </c>
      <c r="L21" s="40">
        <v>89.4</v>
      </c>
      <c r="M21" s="40">
        <v>95.6</v>
      </c>
      <c r="N21" s="40">
        <v>63.2</v>
      </c>
      <c r="O21" s="40">
        <v>48.6</v>
      </c>
      <c r="P21" s="40">
        <v>56.3</v>
      </c>
      <c r="Q21" s="40">
        <v>87.1</v>
      </c>
      <c r="R21" s="40">
        <v>74.400000000000006</v>
      </c>
      <c r="S21" s="40">
        <v>81.099999999999994</v>
      </c>
      <c r="T21" s="40">
        <v>104.8</v>
      </c>
      <c r="U21" s="40">
        <v>92.3</v>
      </c>
      <c r="V21" s="40">
        <v>98.7</v>
      </c>
      <c r="W21" s="40">
        <v>55</v>
      </c>
      <c r="X21" s="40">
        <v>40.799999999999997</v>
      </c>
      <c r="Y21" s="40">
        <v>48.2</v>
      </c>
      <c r="Z21" s="40">
        <v>86.7</v>
      </c>
      <c r="AA21" s="40">
        <v>73.900000000000006</v>
      </c>
      <c r="AB21" s="40">
        <v>80.5</v>
      </c>
    </row>
    <row r="22" spans="1:28" s="24" customFormat="1" ht="19.5" customHeight="1">
      <c r="A22" s="5" t="s">
        <v>23</v>
      </c>
      <c r="B22" s="40">
        <v>100.6</v>
      </c>
      <c r="C22" s="40">
        <v>95.6</v>
      </c>
      <c r="D22" s="40">
        <v>98.2</v>
      </c>
      <c r="E22" s="40">
        <v>66.8</v>
      </c>
      <c r="F22" s="40">
        <v>57.6</v>
      </c>
      <c r="G22" s="40">
        <v>62.4</v>
      </c>
      <c r="H22" s="40">
        <v>87.9</v>
      </c>
      <c r="I22" s="40">
        <v>81.400000000000006</v>
      </c>
      <c r="J22" s="40">
        <v>84.8</v>
      </c>
      <c r="K22" s="40">
        <v>93.1</v>
      </c>
      <c r="L22" s="40">
        <v>83</v>
      </c>
      <c r="M22" s="40">
        <v>88.3</v>
      </c>
      <c r="N22" s="40">
        <v>79.400000000000006</v>
      </c>
      <c r="O22" s="40">
        <v>63.4</v>
      </c>
      <c r="P22" s="40">
        <v>71.900000000000006</v>
      </c>
      <c r="Q22" s="40">
        <v>89</v>
      </c>
      <c r="R22" s="40">
        <v>77.2</v>
      </c>
      <c r="S22" s="40">
        <v>83.4</v>
      </c>
      <c r="T22" s="40">
        <v>94.66</v>
      </c>
      <c r="U22" s="40">
        <v>87.77</v>
      </c>
      <c r="V22" s="40">
        <v>91.37</v>
      </c>
      <c r="W22" s="40">
        <v>84</v>
      </c>
      <c r="X22" s="40">
        <v>66.62</v>
      </c>
      <c r="Y22" s="40">
        <v>75.760000000000005</v>
      </c>
      <c r="Z22" s="40">
        <v>90.58</v>
      </c>
      <c r="AA22" s="40">
        <v>81.099999999999994</v>
      </c>
      <c r="AB22" s="40">
        <v>86.06</v>
      </c>
    </row>
    <row r="23" spans="1:28" s="24" customFormat="1" ht="19.5" customHeight="1">
      <c r="A23" s="5" t="s">
        <v>24</v>
      </c>
      <c r="B23" s="40">
        <v>110.7</v>
      </c>
      <c r="C23" s="40">
        <v>104.7</v>
      </c>
      <c r="D23" s="40">
        <v>107.8</v>
      </c>
      <c r="E23" s="40">
        <v>74.3</v>
      </c>
      <c r="F23" s="40">
        <v>65.099999999999994</v>
      </c>
      <c r="G23" s="40">
        <v>69.900000000000006</v>
      </c>
      <c r="H23" s="40">
        <v>96.9</v>
      </c>
      <c r="I23" s="40">
        <v>89.9</v>
      </c>
      <c r="J23" s="40">
        <v>93.5</v>
      </c>
      <c r="K23" s="40">
        <v>123.3</v>
      </c>
      <c r="L23" s="40">
        <v>106.6</v>
      </c>
      <c r="M23" s="40">
        <v>115.3</v>
      </c>
      <c r="N23" s="40">
        <v>77.900000000000006</v>
      </c>
      <c r="O23" s="40">
        <v>61.5</v>
      </c>
      <c r="P23" s="40">
        <v>70.2</v>
      </c>
      <c r="Q23" s="40">
        <v>106.5</v>
      </c>
      <c r="R23" s="40">
        <v>90.3</v>
      </c>
      <c r="S23" s="40">
        <v>98.8</v>
      </c>
      <c r="T23" s="40">
        <v>128.1</v>
      </c>
      <c r="U23" s="40">
        <v>115.5</v>
      </c>
      <c r="V23" s="40">
        <v>121.9</v>
      </c>
      <c r="W23" s="40">
        <v>73.900000000000006</v>
      </c>
      <c r="X23" s="40">
        <v>59.5</v>
      </c>
      <c r="Y23" s="40">
        <v>67</v>
      </c>
      <c r="Z23" s="40">
        <v>108.5</v>
      </c>
      <c r="AA23" s="40">
        <v>95.8</v>
      </c>
      <c r="AB23" s="40">
        <v>102.4</v>
      </c>
    </row>
    <row r="24" spans="1:28" s="24" customFormat="1" ht="19.5" customHeight="1">
      <c r="A24" s="5" t="s">
        <v>25</v>
      </c>
      <c r="B24" s="40">
        <v>112.8</v>
      </c>
      <c r="C24" s="40">
        <v>105.8</v>
      </c>
      <c r="D24" s="40">
        <v>109.4</v>
      </c>
      <c r="E24" s="40">
        <v>75.2</v>
      </c>
      <c r="F24" s="40">
        <v>66.400000000000006</v>
      </c>
      <c r="G24" s="40">
        <v>71</v>
      </c>
      <c r="H24" s="40">
        <v>98.5</v>
      </c>
      <c r="I24" s="40">
        <v>91</v>
      </c>
      <c r="J24" s="40">
        <v>94.9</v>
      </c>
      <c r="K24" s="40">
        <v>126.3</v>
      </c>
      <c r="L24" s="40">
        <v>110.2</v>
      </c>
      <c r="M24" s="40">
        <v>118.6</v>
      </c>
      <c r="N24" s="40">
        <v>81</v>
      </c>
      <c r="O24" s="40">
        <v>65.099999999999994</v>
      </c>
      <c r="P24" s="40">
        <v>73.5</v>
      </c>
      <c r="Q24" s="40">
        <v>109.5</v>
      </c>
      <c r="R24" s="40">
        <v>93.7</v>
      </c>
      <c r="S24" s="40">
        <v>102</v>
      </c>
      <c r="T24" s="40">
        <v>131.4</v>
      </c>
      <c r="U24" s="40">
        <v>120</v>
      </c>
      <c r="V24" s="40">
        <v>125.8</v>
      </c>
      <c r="W24" s="40">
        <v>77.5</v>
      </c>
      <c r="X24" s="40">
        <v>64.900000000000006</v>
      </c>
      <c r="Y24" s="40">
        <v>71.5</v>
      </c>
      <c r="Z24" s="40">
        <v>111.9</v>
      </c>
      <c r="AA24" s="40">
        <v>100.6</v>
      </c>
      <c r="AB24" s="40">
        <v>106.4</v>
      </c>
    </row>
    <row r="25" spans="1:28" s="24" customFormat="1" ht="19.5" customHeight="1">
      <c r="A25" s="5" t="s">
        <v>26</v>
      </c>
      <c r="B25" s="40">
        <v>114.6</v>
      </c>
      <c r="C25" s="40">
        <v>108</v>
      </c>
      <c r="D25" s="40">
        <v>111.4</v>
      </c>
      <c r="E25" s="40">
        <v>77.599999999999994</v>
      </c>
      <c r="F25" s="40">
        <v>69.599999999999994</v>
      </c>
      <c r="G25" s="40">
        <v>73.8</v>
      </c>
      <c r="H25" s="40">
        <v>100.4</v>
      </c>
      <c r="I25" s="40">
        <v>93.5</v>
      </c>
      <c r="J25" s="40">
        <v>97.1</v>
      </c>
      <c r="K25" s="40">
        <v>131.6</v>
      </c>
      <c r="L25" s="40">
        <v>115.4</v>
      </c>
      <c r="M25" s="40">
        <v>123.8</v>
      </c>
      <c r="N25" s="40">
        <v>83.1</v>
      </c>
      <c r="O25" s="40">
        <v>63.3</v>
      </c>
      <c r="P25" s="40">
        <v>75.7</v>
      </c>
      <c r="Q25" s="40">
        <v>113.5</v>
      </c>
      <c r="R25" s="40">
        <v>97.8</v>
      </c>
      <c r="S25" s="40">
        <v>106</v>
      </c>
      <c r="T25" s="40">
        <v>134.4</v>
      </c>
      <c r="U25" s="40">
        <v>124</v>
      </c>
      <c r="V25" s="40">
        <v>129.30000000000001</v>
      </c>
      <c r="W25" s="40">
        <v>80.2</v>
      </c>
      <c r="X25" s="40">
        <v>68.2</v>
      </c>
      <c r="Y25" s="40">
        <v>74.400000000000006</v>
      </c>
      <c r="Z25" s="40">
        <v>114.7</v>
      </c>
      <c r="AA25" s="40">
        <v>104.2</v>
      </c>
      <c r="AB25" s="40">
        <v>109.6</v>
      </c>
    </row>
    <row r="26" spans="1:28" s="24" customFormat="1" ht="19.5" customHeight="1">
      <c r="A26" s="5" t="s">
        <v>27</v>
      </c>
      <c r="B26" s="40">
        <v>115.3</v>
      </c>
      <c r="C26" s="40">
        <v>112.6</v>
      </c>
      <c r="D26" s="40">
        <v>114</v>
      </c>
      <c r="E26" s="40">
        <v>81.5</v>
      </c>
      <c r="F26" s="40">
        <v>74.400000000000006</v>
      </c>
      <c r="G26" s="40">
        <v>78.099999999999994</v>
      </c>
      <c r="H26" s="40">
        <v>102.4</v>
      </c>
      <c r="I26" s="40">
        <v>98</v>
      </c>
      <c r="J26" s="40">
        <v>100.3</v>
      </c>
      <c r="K26" s="40">
        <v>125.5</v>
      </c>
      <c r="L26" s="40">
        <v>124.3</v>
      </c>
      <c r="M26" s="40">
        <v>124.9</v>
      </c>
      <c r="N26" s="40">
        <v>82.1</v>
      </c>
      <c r="O26" s="40">
        <v>78.099999999999994</v>
      </c>
      <c r="P26" s="40">
        <v>80.2</v>
      </c>
      <c r="Q26" s="40">
        <v>109.3</v>
      </c>
      <c r="R26" s="40">
        <v>107.3</v>
      </c>
      <c r="S26" s="40">
        <v>108.4</v>
      </c>
      <c r="T26" s="40">
        <v>136.4</v>
      </c>
      <c r="U26" s="40">
        <v>130.6</v>
      </c>
      <c r="V26" s="40">
        <v>133.6</v>
      </c>
      <c r="W26" s="40">
        <v>81.099999999999994</v>
      </c>
      <c r="X26" s="40">
        <v>70.2</v>
      </c>
      <c r="Y26" s="40">
        <v>75.8</v>
      </c>
      <c r="Z26" s="40">
        <v>116.3</v>
      </c>
      <c r="AA26" s="40">
        <v>108.9</v>
      </c>
      <c r="AB26" s="40">
        <v>112.7</v>
      </c>
    </row>
    <row r="27" spans="1:28" s="24" customFormat="1" ht="19.5" customHeight="1">
      <c r="A27" s="5" t="s">
        <v>28</v>
      </c>
      <c r="B27" s="40">
        <v>114.72464301050861</v>
      </c>
      <c r="C27" s="40">
        <v>113.98438044742198</v>
      </c>
      <c r="D27" s="40">
        <v>114.3</v>
      </c>
      <c r="E27" s="40">
        <v>82.726301814025419</v>
      </c>
      <c r="F27" s="40">
        <v>76.575467933517544</v>
      </c>
      <c r="G27" s="40">
        <v>79.761995797241525</v>
      </c>
      <c r="H27" s="40">
        <v>102.52738392736177</v>
      </c>
      <c r="I27" s="40">
        <v>99.6</v>
      </c>
      <c r="J27" s="40">
        <v>101.14516970176057</v>
      </c>
      <c r="K27" s="40">
        <v>129.1824658596515</v>
      </c>
      <c r="L27" s="40">
        <v>127.71581721995464</v>
      </c>
      <c r="M27" s="40">
        <v>128.4792458803513</v>
      </c>
      <c r="N27" s="40">
        <v>86.846417313971372</v>
      </c>
      <c r="O27" s="40">
        <v>83.301760309180423</v>
      </c>
      <c r="P27" s="40">
        <v>85.157323142308201</v>
      </c>
      <c r="Q27" s="40">
        <v>113.33225153527552</v>
      </c>
      <c r="R27" s="40">
        <v>111.21066025813649</v>
      </c>
      <c r="S27" s="40">
        <v>112.3173429568958</v>
      </c>
      <c r="T27" s="40">
        <v>137.5</v>
      </c>
      <c r="U27" s="40">
        <v>133.9</v>
      </c>
      <c r="V27" s="40">
        <v>135.80000000000001</v>
      </c>
      <c r="W27" s="40">
        <v>85.675943752165296</v>
      </c>
      <c r="X27" s="40">
        <v>76.416508672556972</v>
      </c>
      <c r="Y27" s="40">
        <v>81.186883875622215</v>
      </c>
      <c r="Z27" s="40">
        <v>119</v>
      </c>
      <c r="AA27" s="40">
        <v>113.4</v>
      </c>
      <c r="AB27" s="40">
        <v>116.3</v>
      </c>
    </row>
    <row r="28" spans="1:28" s="24" customFormat="1" ht="19.5" customHeight="1">
      <c r="A28" s="5" t="s">
        <v>44</v>
      </c>
      <c r="B28" s="40">
        <v>113.8</v>
      </c>
      <c r="C28" s="40">
        <v>113.8</v>
      </c>
      <c r="D28" s="40">
        <v>113.8</v>
      </c>
      <c r="E28" s="40">
        <v>84.3</v>
      </c>
      <c r="F28" s="40">
        <v>79</v>
      </c>
      <c r="G28" s="40">
        <v>81.7</v>
      </c>
      <c r="H28" s="40">
        <v>102.5</v>
      </c>
      <c r="I28" s="40">
        <v>100.4</v>
      </c>
      <c r="J28" s="40">
        <v>101.5</v>
      </c>
      <c r="K28" s="40">
        <v>125.1</v>
      </c>
      <c r="L28" s="40">
        <v>125.5</v>
      </c>
      <c r="M28" s="40">
        <v>125.3</v>
      </c>
      <c r="N28" s="40">
        <v>89.6</v>
      </c>
      <c r="O28" s="40">
        <v>86.8</v>
      </c>
      <c r="P28" s="40">
        <v>88.3</v>
      </c>
      <c r="Q28" s="40">
        <v>111.9</v>
      </c>
      <c r="R28" s="40">
        <v>111.1</v>
      </c>
      <c r="S28" s="40">
        <v>111.5</v>
      </c>
      <c r="T28" s="40">
        <v>136.80000000000001</v>
      </c>
      <c r="U28" s="40">
        <v>134.1</v>
      </c>
      <c r="V28" s="40">
        <v>135.5</v>
      </c>
      <c r="W28" s="40">
        <v>87.4</v>
      </c>
      <c r="X28" s="40">
        <v>81.2</v>
      </c>
      <c r="Y28" s="40">
        <v>84.3</v>
      </c>
      <c r="Z28" s="40">
        <v>119.1</v>
      </c>
      <c r="AA28" s="40">
        <v>115.2</v>
      </c>
      <c r="AB28" s="40">
        <v>117.2</v>
      </c>
    </row>
    <row r="29" spans="1:28" s="24" customFormat="1" ht="19.5" customHeight="1">
      <c r="A29" s="78" t="s">
        <v>45</v>
      </c>
      <c r="B29" s="82">
        <v>114.85709391920774</v>
      </c>
      <c r="C29" s="82">
        <v>116.27288243693538</v>
      </c>
      <c r="D29" s="82">
        <v>115.53164540466838</v>
      </c>
      <c r="E29" s="82">
        <v>87.463881659017176</v>
      </c>
      <c r="F29" s="82">
        <v>82.862604381739288</v>
      </c>
      <c r="G29" s="82">
        <v>85.232491878501577</v>
      </c>
      <c r="H29" s="82">
        <v>104.45455593434144</v>
      </c>
      <c r="I29" s="82">
        <v>103.31630478846982</v>
      </c>
      <c r="J29" s="82">
        <v>103.90852511569392</v>
      </c>
      <c r="K29" s="82">
        <v>130.62149127647987</v>
      </c>
      <c r="L29" s="82">
        <v>132.18114662584287</v>
      </c>
      <c r="M29" s="82">
        <v>131.36379535207107</v>
      </c>
      <c r="N29" s="82">
        <v>93.814940803137503</v>
      </c>
      <c r="O29" s="82">
        <v>90.526830190550342</v>
      </c>
      <c r="P29" s="82">
        <v>92.237272363158993</v>
      </c>
      <c r="Q29" s="82">
        <v>116.92079465023652</v>
      </c>
      <c r="R29" s="82">
        <v>116.52471279325196</v>
      </c>
      <c r="S29" s="82">
        <v>116.73170994305724</v>
      </c>
      <c r="T29" s="82">
        <v>137.1772951208327</v>
      </c>
      <c r="U29" s="82">
        <v>136.73220113881851</v>
      </c>
      <c r="V29" s="82">
        <v>136.96183348144382</v>
      </c>
      <c r="W29" s="82">
        <v>90.690803553412124</v>
      </c>
      <c r="X29" s="82">
        <v>86.974374283269441</v>
      </c>
      <c r="Y29" s="82">
        <v>88.880260604953548</v>
      </c>
      <c r="Z29" s="82">
        <v>120.50604390512761</v>
      </c>
      <c r="AA29" s="82">
        <v>118.74587286578513</v>
      </c>
      <c r="AB29" s="82">
        <v>119.65201914289759</v>
      </c>
    </row>
    <row r="30" spans="1:28" s="84" customFormat="1" ht="19.5" customHeight="1">
      <c r="A30" s="83" t="s">
        <v>115</v>
      </c>
      <c r="B30" s="40">
        <v>105.81547767912602</v>
      </c>
      <c r="C30" s="40">
        <v>107.14840945788632</v>
      </c>
      <c r="D30" s="40">
        <v>106.45201485102142</v>
      </c>
      <c r="E30" s="40">
        <v>82.478317941952994</v>
      </c>
      <c r="F30" s="40">
        <v>81.386782020033976</v>
      </c>
      <c r="G30" s="40">
        <v>81.95688568399332</v>
      </c>
      <c r="H30" s="40">
        <v>97.202820225923773</v>
      </c>
      <c r="I30" s="40">
        <v>97.637185734616025</v>
      </c>
      <c r="J30" s="40">
        <v>97.410275435378466</v>
      </c>
      <c r="K30" s="40">
        <v>121.69898227506687</v>
      </c>
      <c r="L30" s="40">
        <v>123.56258813167389</v>
      </c>
      <c r="M30" s="40">
        <v>122.59433025532607</v>
      </c>
      <c r="N30" s="40">
        <v>89.75613515697809</v>
      </c>
      <c r="O30" s="40">
        <v>91.282819888421741</v>
      </c>
      <c r="P30" s="40">
        <v>90.487839038874796</v>
      </c>
      <c r="Q30" s="40">
        <v>110.00996988014499</v>
      </c>
      <c r="R30" s="40">
        <v>111.84620133978601</v>
      </c>
      <c r="S30" s="40">
        <v>110.838830956314</v>
      </c>
      <c r="T30" s="40">
        <v>117.83413119072142</v>
      </c>
      <c r="U30" s="40">
        <v>115.60443693885691</v>
      </c>
      <c r="V30" s="40">
        <v>116.74134215207512</v>
      </c>
      <c r="W30" s="40">
        <v>76.794326495443457</v>
      </c>
      <c r="X30" s="40">
        <v>74.081422623891385</v>
      </c>
      <c r="Y30" s="40">
        <v>75.465772241887549</v>
      </c>
      <c r="Z30" s="40">
        <v>102.98252025150992</v>
      </c>
      <c r="AA30" s="40">
        <v>100.59293915825862</v>
      </c>
      <c r="AB30" s="40">
        <v>101.81170701198471</v>
      </c>
    </row>
    <row r="31" spans="1:28" s="24" customFormat="1">
      <c r="A31" s="25"/>
      <c r="B31" s="26"/>
      <c r="C31" s="27"/>
      <c r="D31" s="28"/>
      <c r="E31" s="27"/>
      <c r="F31" s="27"/>
      <c r="G31" s="27"/>
      <c r="H31" s="27"/>
      <c r="I31" s="27"/>
      <c r="J31" s="29"/>
    </row>
    <row r="34" spans="1:4">
      <c r="A34" s="13" t="s">
        <v>29</v>
      </c>
      <c r="B34" s="13" t="s">
        <v>80</v>
      </c>
      <c r="C34" s="13" t="s">
        <v>106</v>
      </c>
      <c r="D34" s="13" t="s">
        <v>81</v>
      </c>
    </row>
    <row r="35" spans="1:4">
      <c r="A35" s="5" t="s">
        <v>2</v>
      </c>
      <c r="B35" s="65">
        <f>D5</f>
        <v>42.6</v>
      </c>
      <c r="C35" s="65">
        <f>G5</f>
        <v>12.7</v>
      </c>
      <c r="D35" s="65">
        <f>J5</f>
        <v>32.1</v>
      </c>
    </row>
    <row r="36" spans="1:4">
      <c r="A36" s="5" t="s">
        <v>4</v>
      </c>
      <c r="B36" s="65">
        <f t="shared" ref="B36:B39" si="0">D6</f>
        <v>62.4</v>
      </c>
      <c r="C36" s="65">
        <f t="shared" ref="C36:C39" si="1">G6</f>
        <v>22.5</v>
      </c>
      <c r="D36" s="65">
        <f t="shared" ref="D36:D39" si="2">J6</f>
        <v>48.7</v>
      </c>
    </row>
    <row r="37" spans="1:4" s="41" customFormat="1">
      <c r="A37" s="5" t="s">
        <v>6</v>
      </c>
      <c r="B37" s="65">
        <f t="shared" si="0"/>
        <v>78.599999999999994</v>
      </c>
      <c r="C37" s="65">
        <f t="shared" si="1"/>
        <v>33.4</v>
      </c>
      <c r="D37" s="65">
        <f t="shared" si="2"/>
        <v>61.9</v>
      </c>
    </row>
    <row r="38" spans="1:4">
      <c r="A38" s="5" t="s">
        <v>8</v>
      </c>
      <c r="B38" s="65">
        <f t="shared" si="0"/>
        <v>80.5</v>
      </c>
      <c r="C38" s="65">
        <f t="shared" si="1"/>
        <v>41.9</v>
      </c>
      <c r="D38" s="65">
        <f t="shared" si="2"/>
        <v>67.5</v>
      </c>
    </row>
    <row r="39" spans="1:4">
      <c r="A39" s="5" t="s">
        <v>10</v>
      </c>
      <c r="B39" s="65">
        <f t="shared" si="0"/>
        <v>83.8</v>
      </c>
      <c r="C39" s="65">
        <f t="shared" si="1"/>
        <v>66.7</v>
      </c>
      <c r="D39" s="65">
        <f t="shared" si="2"/>
        <v>78.599999999999994</v>
      </c>
    </row>
    <row r="40" spans="1:4">
      <c r="A40" s="5" t="s">
        <v>20</v>
      </c>
      <c r="B40" s="65">
        <f>D19</f>
        <v>95.7</v>
      </c>
      <c r="C40" s="65">
        <f>G19</f>
        <v>58.6</v>
      </c>
      <c r="D40" s="65">
        <f>J19</f>
        <v>81.599999999999994</v>
      </c>
    </row>
    <row r="41" spans="1:4">
      <c r="A41" s="5" t="s">
        <v>28</v>
      </c>
      <c r="B41" s="65">
        <f>D27</f>
        <v>114.3</v>
      </c>
      <c r="C41" s="65">
        <f>G27</f>
        <v>79.761995797241525</v>
      </c>
      <c r="D41" s="65">
        <f>J27</f>
        <v>101.14516970176057</v>
      </c>
    </row>
    <row r="42" spans="1:4">
      <c r="A42" s="5" t="s">
        <v>44</v>
      </c>
      <c r="B42" s="65">
        <f>D28</f>
        <v>113.8</v>
      </c>
      <c r="C42" s="65">
        <f>G28</f>
        <v>81.7</v>
      </c>
      <c r="D42" s="65">
        <f>J28</f>
        <v>101.5</v>
      </c>
    </row>
    <row r="43" spans="1:4">
      <c r="A43" s="5" t="s">
        <v>45</v>
      </c>
      <c r="B43" s="65">
        <f>D29</f>
        <v>115.53164540466838</v>
      </c>
      <c r="C43" s="65">
        <f>G29</f>
        <v>85.232491878501577</v>
      </c>
      <c r="D43" s="65">
        <f>J29</f>
        <v>103.90852511569392</v>
      </c>
    </row>
    <row r="44" spans="1:4">
      <c r="A44" s="11" t="s">
        <v>115</v>
      </c>
      <c r="B44" s="13">
        <v>106.45201485102142</v>
      </c>
      <c r="C44" s="87">
        <v>81.956885683993306</v>
      </c>
      <c r="D44" s="13">
        <v>97.410275435378466</v>
      </c>
    </row>
  </sheetData>
  <mergeCells count="10">
    <mergeCell ref="Z3:AB3"/>
    <mergeCell ref="N3:P3"/>
    <mergeCell ref="Q3:S3"/>
    <mergeCell ref="T3:V3"/>
    <mergeCell ref="W3:Y3"/>
    <mergeCell ref="K3:M3"/>
    <mergeCell ref="A3:A4"/>
    <mergeCell ref="B3:D3"/>
    <mergeCell ref="E3:G3"/>
    <mergeCell ref="H3:J3"/>
  </mergeCells>
  <printOptions horizontalCentered="1"/>
  <pageMargins left="0.69" right="0.16" top="0.35" bottom="0.41" header="0.22" footer="0.17"/>
  <pageSetup paperSize="9" firstPageNumber="8" orientation="portrait" useFirstPageNumber="1" r:id="rId1"/>
  <headerFooter alignWithMargins="0">
    <oddFooter>&amp;L          Statistics of School Education 2011-12&amp;CS-&amp;P</oddFooter>
  </headerFooter>
  <colBreaks count="2" manualBreakCount="2">
    <brk id="10" max="29" man="1"/>
    <brk id="19" max="2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39"/>
  <sheetViews>
    <sheetView view="pageBreakPreview" topLeftCell="A22" zoomScaleSheetLayoutView="100" workbookViewId="0">
      <selection activeCell="T37" sqref="T37"/>
    </sheetView>
  </sheetViews>
  <sheetFormatPr defaultColWidth="8.85546875" defaultRowHeight="15.75"/>
  <cols>
    <col min="1" max="1" width="12" style="13" customWidth="1"/>
    <col min="2" max="4" width="6.140625" style="13" customWidth="1"/>
    <col min="5" max="5" width="7.28515625" style="13" customWidth="1"/>
    <col min="6" max="6" width="6.5703125" style="13" customWidth="1"/>
    <col min="7" max="7" width="6.7109375" style="13" customWidth="1"/>
    <col min="8" max="16" width="6.14062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34" s="19" customFormat="1" ht="24.75" customHeight="1">
      <c r="A1" s="17"/>
      <c r="B1" s="18" t="s">
        <v>87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34" s="90" customFormat="1" ht="15.75" customHeight="1">
      <c r="B2" s="91" t="s">
        <v>88</v>
      </c>
      <c r="H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</row>
    <row r="3" spans="1:34" s="22" customFormat="1" ht="32.25" customHeight="1">
      <c r="A3" s="95" t="s">
        <v>29</v>
      </c>
      <c r="B3" s="95" t="s">
        <v>72</v>
      </c>
      <c r="C3" s="98"/>
      <c r="D3" s="98"/>
      <c r="E3" s="95" t="s">
        <v>73</v>
      </c>
      <c r="F3" s="98"/>
      <c r="G3" s="98"/>
      <c r="H3" s="95" t="s">
        <v>74</v>
      </c>
      <c r="I3" s="98"/>
      <c r="J3" s="98"/>
      <c r="K3" s="95" t="s">
        <v>75</v>
      </c>
      <c r="L3" s="95"/>
      <c r="M3" s="95"/>
      <c r="N3" s="95" t="s">
        <v>76</v>
      </c>
      <c r="O3" s="98"/>
      <c r="P3" s="98"/>
    </row>
    <row r="4" spans="1:34" s="22" customFormat="1" ht="20.25" customHeight="1">
      <c r="A4" s="95"/>
      <c r="B4" s="89" t="s">
        <v>34</v>
      </c>
      <c r="C4" s="89" t="s">
        <v>35</v>
      </c>
      <c r="D4" s="89" t="s">
        <v>36</v>
      </c>
      <c r="E4" s="89" t="s">
        <v>34</v>
      </c>
      <c r="F4" s="89" t="s">
        <v>35</v>
      </c>
      <c r="G4" s="89" t="s">
        <v>36</v>
      </c>
      <c r="H4" s="89" t="s">
        <v>34</v>
      </c>
      <c r="I4" s="89" t="s">
        <v>35</v>
      </c>
      <c r="J4" s="89" t="s">
        <v>36</v>
      </c>
      <c r="K4" s="89" t="s">
        <v>34</v>
      </c>
      <c r="L4" s="89" t="s">
        <v>35</v>
      </c>
      <c r="M4" s="89" t="s">
        <v>36</v>
      </c>
      <c r="N4" s="89" t="s">
        <v>34</v>
      </c>
      <c r="O4" s="89" t="s">
        <v>35</v>
      </c>
      <c r="P4" s="89" t="s">
        <v>36</v>
      </c>
    </row>
    <row r="5" spans="1:34" s="24" customFormat="1" ht="18.75" customHeight="1">
      <c r="A5" s="5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>
        <v>38.229999999999997</v>
      </c>
      <c r="L5" s="40">
        <v>27.74</v>
      </c>
      <c r="M5" s="40">
        <v>33.26</v>
      </c>
      <c r="N5" s="40">
        <v>60.99</v>
      </c>
      <c r="O5" s="40">
        <v>50.29</v>
      </c>
      <c r="P5" s="40">
        <v>55.83</v>
      </c>
    </row>
    <row r="6" spans="1:34" s="24" customFormat="1" ht="18.75" customHeight="1">
      <c r="A6" s="5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>
        <v>41.29</v>
      </c>
      <c r="L6" s="40">
        <v>33.21</v>
      </c>
      <c r="M6" s="40">
        <v>37.520000000000003</v>
      </c>
      <c r="N6" s="40">
        <v>71.91</v>
      </c>
      <c r="O6" s="40">
        <v>65.67</v>
      </c>
      <c r="P6" s="40">
        <v>68.95</v>
      </c>
    </row>
    <row r="7" spans="1:34" s="24" customFormat="1" ht="18.75" customHeight="1">
      <c r="A7" s="5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>
        <v>42.94</v>
      </c>
      <c r="L7" s="40">
        <v>34.26</v>
      </c>
      <c r="M7" s="40">
        <v>38.89</v>
      </c>
      <c r="N7" s="40">
        <v>74.14</v>
      </c>
      <c r="O7" s="40">
        <v>67.459999999999994</v>
      </c>
      <c r="P7" s="40">
        <v>70.97</v>
      </c>
    </row>
    <row r="8" spans="1:34" s="24" customFormat="1" ht="18.75" customHeight="1">
      <c r="A8" s="5" t="s">
        <v>24</v>
      </c>
      <c r="B8" s="40">
        <v>57.39</v>
      </c>
      <c r="C8" s="40">
        <v>45.28</v>
      </c>
      <c r="D8" s="40">
        <v>51.65</v>
      </c>
      <c r="E8" s="40"/>
      <c r="F8" s="40"/>
      <c r="G8" s="40"/>
      <c r="H8" s="40">
        <v>30.82</v>
      </c>
      <c r="I8" s="40">
        <v>24.46</v>
      </c>
      <c r="J8" s="40">
        <v>27.82</v>
      </c>
      <c r="K8" s="40">
        <v>44.26</v>
      </c>
      <c r="L8" s="40">
        <v>35.049999999999997</v>
      </c>
      <c r="M8" s="40">
        <v>39.909999999999997</v>
      </c>
      <c r="N8" s="40">
        <v>79.75</v>
      </c>
      <c r="O8" s="40">
        <v>72.319999999999993</v>
      </c>
      <c r="P8" s="40">
        <v>76.2</v>
      </c>
    </row>
    <row r="9" spans="1:34" s="24" customFormat="1" ht="18.75" customHeight="1">
      <c r="A9" s="5" t="s">
        <v>25</v>
      </c>
      <c r="B9" s="40">
        <v>57.6</v>
      </c>
      <c r="C9" s="40">
        <v>46.2</v>
      </c>
      <c r="D9" s="40">
        <v>52.19</v>
      </c>
      <c r="E9" s="40"/>
      <c r="F9" s="40"/>
      <c r="G9" s="40"/>
      <c r="H9" s="40">
        <v>31.43</v>
      </c>
      <c r="I9" s="40">
        <v>25.17</v>
      </c>
      <c r="J9" s="40">
        <v>28.47</v>
      </c>
      <c r="K9" s="40">
        <v>44.58</v>
      </c>
      <c r="L9" s="40">
        <v>35.799999999999997</v>
      </c>
      <c r="M9" s="40">
        <v>40.42</v>
      </c>
      <c r="N9" s="40">
        <v>80.61</v>
      </c>
      <c r="O9" s="40">
        <v>73.02</v>
      </c>
      <c r="P9" s="40">
        <v>76.98</v>
      </c>
    </row>
    <row r="10" spans="1:34" s="24" customFormat="1" ht="18.75" customHeight="1">
      <c r="A10" s="5" t="s">
        <v>26</v>
      </c>
      <c r="B10" s="40">
        <v>58.57</v>
      </c>
      <c r="C10" s="40">
        <v>47.44</v>
      </c>
      <c r="D10" s="40">
        <v>53.27</v>
      </c>
      <c r="E10" s="40"/>
      <c r="F10" s="40"/>
      <c r="G10" s="40"/>
      <c r="H10" s="40">
        <v>31.53</v>
      </c>
      <c r="I10" s="40">
        <v>26.09</v>
      </c>
      <c r="J10" s="40">
        <v>28.96</v>
      </c>
      <c r="K10" s="40">
        <v>45.03</v>
      </c>
      <c r="L10" s="40">
        <v>36.81</v>
      </c>
      <c r="M10" s="40">
        <v>41.13</v>
      </c>
      <c r="N10" s="40">
        <v>81.77</v>
      </c>
      <c r="O10" s="40">
        <v>74.75</v>
      </c>
      <c r="P10" s="40">
        <v>78.41</v>
      </c>
    </row>
    <row r="11" spans="1:34" s="24" customFormat="1" ht="18.75" customHeight="1">
      <c r="A11" s="5" t="s">
        <v>27</v>
      </c>
      <c r="B11" s="40">
        <v>62.62</v>
      </c>
      <c r="C11" s="40">
        <v>53.23</v>
      </c>
      <c r="D11" s="40">
        <v>58.15</v>
      </c>
      <c r="E11" s="40"/>
      <c r="F11" s="40"/>
      <c r="G11" s="40"/>
      <c r="H11" s="40">
        <v>36.26</v>
      </c>
      <c r="I11" s="40">
        <v>30.4</v>
      </c>
      <c r="J11" s="40">
        <v>33.479999999999997</v>
      </c>
      <c r="K11" s="40">
        <v>49.4</v>
      </c>
      <c r="L11" s="40">
        <v>41.85</v>
      </c>
      <c r="M11" s="40">
        <v>45.81</v>
      </c>
      <c r="N11" s="40">
        <v>84.47</v>
      </c>
      <c r="O11" s="40">
        <v>79.3</v>
      </c>
      <c r="P11" s="40">
        <v>81.99</v>
      </c>
    </row>
    <row r="12" spans="1:34" s="24" customFormat="1" ht="18.75" customHeight="1">
      <c r="A12" s="5" t="s">
        <v>28</v>
      </c>
      <c r="B12" s="40">
        <v>64.838810909584524</v>
      </c>
      <c r="C12" s="40">
        <v>55.510294483625287</v>
      </c>
      <c r="D12" s="40">
        <v>60.371303594469921</v>
      </c>
      <c r="E12" s="40">
        <v>94.849640252786301</v>
      </c>
      <c r="F12" s="40">
        <v>90.711625341610315</v>
      </c>
      <c r="G12" s="40">
        <v>92.86212693561987</v>
      </c>
      <c r="H12" s="40">
        <v>37.189605483677582</v>
      </c>
      <c r="I12" s="40">
        <v>31.566102212568836</v>
      </c>
      <c r="J12" s="40">
        <v>34.511008169955339</v>
      </c>
      <c r="K12" s="40">
        <v>50.950080046949068</v>
      </c>
      <c r="L12" s="40">
        <v>43.544727378831723</v>
      </c>
      <c r="M12" s="40">
        <v>47.413191464193368</v>
      </c>
      <c r="N12" s="40">
        <v>85.030037102496536</v>
      </c>
      <c r="O12" s="40">
        <v>80.771776981166866</v>
      </c>
      <c r="P12" s="40">
        <v>82.987640300473117</v>
      </c>
    </row>
    <row r="13" spans="1:34" s="24" customFormat="1" ht="18.75" customHeight="1">
      <c r="A13" s="5" t="s">
        <v>44</v>
      </c>
      <c r="B13" s="40">
        <v>66.734748375078993</v>
      </c>
      <c r="C13" s="40">
        <v>58.691195509596263</v>
      </c>
      <c r="D13" s="40">
        <v>62.869938593750845</v>
      </c>
      <c r="E13" s="40">
        <v>95.243243202370138</v>
      </c>
      <c r="F13" s="40">
        <v>91.893659557554045</v>
      </c>
      <c r="G13" s="40">
        <v>93.634622671856775</v>
      </c>
      <c r="H13" s="40">
        <v>38.491559256048795</v>
      </c>
      <c r="I13" s="40">
        <v>33.500658854607387</v>
      </c>
      <c r="J13" s="40">
        <v>36.105787645637889</v>
      </c>
      <c r="K13" s="40">
        <v>52.523336416416498</v>
      </c>
      <c r="L13" s="40">
        <v>46.077920562252871</v>
      </c>
      <c r="M13" s="40">
        <v>49.434371325087483</v>
      </c>
      <c r="N13" s="40">
        <v>85.529142841004258</v>
      </c>
      <c r="O13" s="40">
        <v>81.972115133326227</v>
      </c>
      <c r="P13" s="40">
        <v>83.822245616624912</v>
      </c>
    </row>
    <row r="14" spans="1:34" s="24" customFormat="1" ht="18.75" customHeight="1">
      <c r="A14" s="5" t="s">
        <v>45</v>
      </c>
      <c r="B14" s="40">
        <v>69.211433161203956</v>
      </c>
      <c r="C14" s="40">
        <v>60.887231007014627</v>
      </c>
      <c r="D14" s="40">
        <v>65.198647618115018</v>
      </c>
      <c r="E14" s="40">
        <v>97.248971160596582</v>
      </c>
      <c r="F14" s="40">
        <v>94.576319023177462</v>
      </c>
      <c r="G14" s="40">
        <v>95.965582414850232</v>
      </c>
      <c r="H14" s="40">
        <v>42.323731549069329</v>
      </c>
      <c r="I14" s="40">
        <v>36.206045670085253</v>
      </c>
      <c r="J14" s="40">
        <v>39.388910907675061</v>
      </c>
      <c r="K14" s="40">
        <v>55.658931621539367</v>
      </c>
      <c r="L14" s="40">
        <v>48.504622500614332</v>
      </c>
      <c r="M14" s="40">
        <v>52.218509811049536</v>
      </c>
      <c r="N14" s="40">
        <v>87.799728405173354</v>
      </c>
      <c r="O14" s="40">
        <v>84.549902299865224</v>
      </c>
      <c r="P14" s="40">
        <v>86.23944496451368</v>
      </c>
    </row>
    <row r="15" spans="1:34" s="24" customFormat="1" ht="18.75" customHeight="1">
      <c r="A15" s="5" t="s">
        <v>115</v>
      </c>
      <c r="B15" s="40">
        <v>68.974458957701572</v>
      </c>
      <c r="C15" s="40">
        <v>63.931989683718136</v>
      </c>
      <c r="D15" s="40">
        <v>66.583925707747653</v>
      </c>
      <c r="E15" s="40">
        <v>91.607570850736195</v>
      </c>
      <c r="F15" s="40">
        <v>91.031740650771454</v>
      </c>
      <c r="G15" s="40">
        <v>91.332951575361093</v>
      </c>
      <c r="H15" s="40">
        <v>47.616444656383692</v>
      </c>
      <c r="I15" s="40">
        <v>43.890035894387751</v>
      </c>
      <c r="J15" s="40">
        <v>45.873031789350385</v>
      </c>
      <c r="K15" s="40">
        <v>58.821861195590763</v>
      </c>
      <c r="L15" s="40">
        <v>54.529813199263465</v>
      </c>
      <c r="M15" s="40">
        <v>56.799712746478868</v>
      </c>
      <c r="N15" s="40">
        <v>84.910007488182657</v>
      </c>
      <c r="O15" s="40">
        <v>84.072830530344149</v>
      </c>
      <c r="P15" s="40">
        <v>84.511886955851253</v>
      </c>
    </row>
    <row r="16" spans="1:34" ht="18.75" customHeight="1">
      <c r="A16" s="49"/>
      <c r="B16" s="50" t="s">
        <v>89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8.75" customHeight="1">
      <c r="A17" s="5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8.75" customHeight="1">
      <c r="A18" s="5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s="47" customFormat="1" ht="18.75" customHeight="1">
      <c r="A19" s="46" t="s">
        <v>23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18.75" customHeight="1">
      <c r="A20" s="5" t="s">
        <v>24</v>
      </c>
      <c r="B20" s="11">
        <v>52.2</v>
      </c>
      <c r="C20" s="11">
        <v>37.549999999999997</v>
      </c>
      <c r="D20" s="11">
        <v>45.41</v>
      </c>
      <c r="E20" s="11"/>
      <c r="F20" s="11"/>
      <c r="G20" s="11"/>
      <c r="H20" s="11">
        <v>26.55</v>
      </c>
      <c r="I20" s="11">
        <v>19.11</v>
      </c>
      <c r="J20" s="11">
        <v>23.15</v>
      </c>
      <c r="K20" s="11">
        <v>39.76</v>
      </c>
      <c r="L20" s="11">
        <v>28.73</v>
      </c>
      <c r="M20" s="11">
        <v>34.68</v>
      </c>
      <c r="N20" s="11">
        <v>85.55</v>
      </c>
      <c r="O20" s="11">
        <v>71.819999999999993</v>
      </c>
      <c r="P20" s="11">
        <v>79.069999999999993</v>
      </c>
    </row>
    <row r="21" spans="1:16" ht="18.75" customHeight="1">
      <c r="A21" s="5" t="s">
        <v>25</v>
      </c>
      <c r="B21" s="11">
        <v>54.78</v>
      </c>
      <c r="C21" s="11">
        <v>40.32</v>
      </c>
      <c r="D21" s="11">
        <v>48.06</v>
      </c>
      <c r="E21" s="11"/>
      <c r="F21" s="11"/>
      <c r="G21" s="11"/>
      <c r="H21" s="11">
        <v>27.85</v>
      </c>
      <c r="I21" s="11">
        <v>20.92</v>
      </c>
      <c r="J21" s="11">
        <v>24.65</v>
      </c>
      <c r="K21" s="11">
        <v>41.63</v>
      </c>
      <c r="L21" s="11">
        <v>30.89</v>
      </c>
      <c r="M21" s="11">
        <v>36.65</v>
      </c>
      <c r="N21" s="67">
        <v>87.95</v>
      </c>
      <c r="O21" s="11">
        <v>74.61</v>
      </c>
      <c r="P21" s="11">
        <v>81.63</v>
      </c>
    </row>
    <row r="22" spans="1:16" ht="18.75" customHeight="1">
      <c r="A22" s="5" t="s">
        <v>26</v>
      </c>
      <c r="B22" s="11">
        <v>58.3</v>
      </c>
      <c r="C22" s="11">
        <v>44.57</v>
      </c>
      <c r="D22" s="11">
        <v>51.92</v>
      </c>
      <c r="E22" s="11"/>
      <c r="F22" s="11"/>
      <c r="G22" s="11"/>
      <c r="H22" s="11">
        <v>29.18</v>
      </c>
      <c r="I22" s="11">
        <v>21.84</v>
      </c>
      <c r="J22" s="11">
        <v>25.75</v>
      </c>
      <c r="K22" s="67">
        <v>43.98</v>
      </c>
      <c r="L22" s="11">
        <v>33.340000000000003</v>
      </c>
      <c r="M22" s="67">
        <v>39.020000000000003</v>
      </c>
      <c r="N22" s="11">
        <v>91.2</v>
      </c>
      <c r="O22" s="11">
        <v>77.87</v>
      </c>
      <c r="P22" s="11">
        <v>84.87</v>
      </c>
    </row>
    <row r="23" spans="1:16" ht="18.75" customHeight="1">
      <c r="A23" s="5" t="s">
        <v>27</v>
      </c>
      <c r="B23" s="11">
        <v>55.81</v>
      </c>
      <c r="C23" s="67">
        <v>48.99</v>
      </c>
      <c r="D23" s="11">
        <v>52.64</v>
      </c>
      <c r="E23" s="11"/>
      <c r="F23" s="11"/>
      <c r="G23" s="11"/>
      <c r="H23" s="11">
        <v>30.12</v>
      </c>
      <c r="I23" s="11">
        <v>25.31</v>
      </c>
      <c r="J23" s="11">
        <v>27.91</v>
      </c>
      <c r="K23" s="11">
        <v>43.14</v>
      </c>
      <c r="L23" s="11">
        <v>37.47</v>
      </c>
      <c r="M23" s="11">
        <v>40.520000000000003</v>
      </c>
      <c r="N23" s="11">
        <v>87.68</v>
      </c>
      <c r="O23" s="11">
        <v>85.5</v>
      </c>
      <c r="P23" s="11">
        <v>86.65</v>
      </c>
    </row>
    <row r="24" spans="1:16" ht="18.75" customHeight="1">
      <c r="A24" s="5" t="s">
        <v>28</v>
      </c>
      <c r="B24" s="11">
        <v>66.16710566538373</v>
      </c>
      <c r="C24" s="11">
        <v>58.71243817322781</v>
      </c>
      <c r="D24" s="11">
        <v>62.683097483445522</v>
      </c>
      <c r="E24" s="67">
        <v>103.97352622887358</v>
      </c>
      <c r="F24" s="67">
        <v>101.15771631478069</v>
      </c>
      <c r="G24" s="67">
        <v>102.63257367156436</v>
      </c>
      <c r="H24" s="11">
        <v>35.56860854226462</v>
      </c>
      <c r="I24" s="11">
        <v>30.715949730466281</v>
      </c>
      <c r="J24" s="11">
        <v>33.329835827055312</v>
      </c>
      <c r="K24" s="11">
        <v>51.092311487261561</v>
      </c>
      <c r="L24" s="11">
        <v>45.088595892792711</v>
      </c>
      <c r="M24" s="11">
        <v>48.304093285228369</v>
      </c>
      <c r="N24" s="11">
        <v>92.922246829766465</v>
      </c>
      <c r="O24" s="11">
        <v>90.335836944259484</v>
      </c>
      <c r="P24" s="11">
        <v>91.696609955796816</v>
      </c>
    </row>
    <row r="25" spans="1:16" ht="18.75" customHeight="1">
      <c r="A25" s="5" t="s">
        <v>44</v>
      </c>
      <c r="B25" s="11">
        <v>71.217227192795548</v>
      </c>
      <c r="C25" s="11">
        <v>63.892499664650309</v>
      </c>
      <c r="D25" s="11">
        <v>67.789085199954869</v>
      </c>
      <c r="E25" s="67">
        <v>103.78556762094173</v>
      </c>
      <c r="F25" s="67">
        <v>102.0992880735501</v>
      </c>
      <c r="G25" s="67">
        <v>102.98046466194002</v>
      </c>
      <c r="H25" s="11">
        <v>37.535450234188943</v>
      </c>
      <c r="I25" s="11">
        <v>33.838604349096919</v>
      </c>
      <c r="J25" s="11">
        <v>35.830930017985864</v>
      </c>
      <c r="K25" s="11">
        <v>54.591627173694462</v>
      </c>
      <c r="L25" s="11">
        <v>49.267468010094021</v>
      </c>
      <c r="M25" s="11">
        <v>52.11793965361764</v>
      </c>
      <c r="N25" s="67">
        <v>93.028440252714006</v>
      </c>
      <c r="O25" s="11">
        <v>91.612485699973291</v>
      </c>
      <c r="P25" s="11">
        <v>92.356069385568503</v>
      </c>
    </row>
    <row r="26" spans="1:16" ht="18.75" customHeight="1">
      <c r="A26" s="5" t="s">
        <v>45</v>
      </c>
      <c r="B26" s="11">
        <v>73.794797144860667</v>
      </c>
      <c r="C26" s="11">
        <v>67.263812552968346</v>
      </c>
      <c r="D26" s="11">
        <v>70.71812793418087</v>
      </c>
      <c r="E26" s="67">
        <v>108.32463936500517</v>
      </c>
      <c r="F26" s="67">
        <v>106.90284326223541</v>
      </c>
      <c r="G26" s="67">
        <v>107.64765935094054</v>
      </c>
      <c r="H26" s="11">
        <v>40.398706544473136</v>
      </c>
      <c r="I26" s="11">
        <v>36.341683388121744</v>
      </c>
      <c r="J26" s="11">
        <v>38.510723711956111</v>
      </c>
      <c r="K26" s="11">
        <v>57.278877035883397</v>
      </c>
      <c r="L26" s="11">
        <v>52.149125834835395</v>
      </c>
      <c r="M26" s="11">
        <v>54.876760717207148</v>
      </c>
      <c r="N26" s="11">
        <v>97.239286031001129</v>
      </c>
      <c r="O26" s="11">
        <v>95.798426001400955</v>
      </c>
      <c r="P26" s="11">
        <v>96.555721385679604</v>
      </c>
    </row>
    <row r="27" spans="1:16" ht="18.75" customHeight="1">
      <c r="A27" s="5" t="s">
        <v>115</v>
      </c>
      <c r="B27" s="11">
        <v>74.462372590321081</v>
      </c>
      <c r="C27" s="11">
        <v>72.917545039747083</v>
      </c>
      <c r="D27" s="11">
        <v>73.731826249641287</v>
      </c>
      <c r="E27" s="67">
        <v>103.00689059609201</v>
      </c>
      <c r="F27" s="67">
        <v>104.303768942207</v>
      </c>
      <c r="G27" s="67">
        <v>103.599792778584</v>
      </c>
      <c r="H27" s="11">
        <v>48.255998382495804</v>
      </c>
      <c r="I27" s="11">
        <v>48.064471652629123</v>
      </c>
      <c r="J27" s="11">
        <v>48.167254163614466</v>
      </c>
      <c r="K27" s="11">
        <v>62.076731720517017</v>
      </c>
      <c r="L27" s="11">
        <v>61.408748243413015</v>
      </c>
      <c r="M27" s="11">
        <v>61.763828858106372</v>
      </c>
      <c r="N27" s="11">
        <v>94.655846229804496</v>
      </c>
      <c r="O27" s="11">
        <v>96.24286719102831</v>
      </c>
      <c r="P27" s="11">
        <v>95.485695441671396</v>
      </c>
    </row>
    <row r="28" spans="1:16" ht="18.75" customHeight="1">
      <c r="A28" s="49"/>
      <c r="B28" s="50" t="s">
        <v>90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ht="18.75" customHeight="1">
      <c r="A29" s="5" t="s">
        <v>21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8.75" customHeight="1">
      <c r="A30" s="5" t="s">
        <v>22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8.75" customHeight="1">
      <c r="A31" s="5" t="s">
        <v>23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8.75" customHeight="1">
      <c r="A32" s="5" t="s">
        <v>24</v>
      </c>
      <c r="B32" s="11">
        <v>43.25</v>
      </c>
      <c r="C32" s="11">
        <v>30.48</v>
      </c>
      <c r="D32" s="11">
        <v>37.159999999999997</v>
      </c>
      <c r="E32" s="11"/>
      <c r="F32" s="11"/>
      <c r="G32" s="11"/>
      <c r="H32" s="11">
        <v>21.45</v>
      </c>
      <c r="I32" s="11">
        <v>12.64</v>
      </c>
      <c r="J32" s="11">
        <v>17.18</v>
      </c>
      <c r="K32" s="67">
        <v>32.99</v>
      </c>
      <c r="L32" s="67">
        <v>21.95</v>
      </c>
      <c r="M32" s="11">
        <v>27.68</v>
      </c>
      <c r="N32" s="11">
        <v>85.64</v>
      </c>
      <c r="O32" s="11">
        <v>73.739999999999995</v>
      </c>
      <c r="P32" s="11">
        <v>79.88</v>
      </c>
    </row>
    <row r="33" spans="1:16" ht="18.75" customHeight="1">
      <c r="A33" s="5" t="s">
        <v>25</v>
      </c>
      <c r="B33" s="11">
        <v>44.65</v>
      </c>
      <c r="C33" s="67">
        <v>33</v>
      </c>
      <c r="D33" s="11">
        <v>39.08</v>
      </c>
      <c r="E33" s="11"/>
      <c r="F33" s="11"/>
      <c r="G33" s="11"/>
      <c r="H33" s="11">
        <v>21.66</v>
      </c>
      <c r="I33" s="11">
        <v>13.12</v>
      </c>
      <c r="J33" s="11">
        <v>17.510000000000002</v>
      </c>
      <c r="K33" s="11">
        <v>33.700000000000003</v>
      </c>
      <c r="L33" s="11">
        <v>23.36</v>
      </c>
      <c r="M33" s="11">
        <v>28.72</v>
      </c>
      <c r="N33" s="11">
        <v>87.89</v>
      </c>
      <c r="O33" s="11">
        <v>77.17</v>
      </c>
      <c r="P33" s="11">
        <v>82.69</v>
      </c>
    </row>
    <row r="34" spans="1:16" ht="18.75" customHeight="1">
      <c r="A34" s="5" t="s">
        <v>26</v>
      </c>
      <c r="B34" s="11">
        <v>47.48</v>
      </c>
      <c r="C34" s="11">
        <v>35.49</v>
      </c>
      <c r="D34" s="11">
        <v>41.75</v>
      </c>
      <c r="E34" s="11"/>
      <c r="F34" s="11"/>
      <c r="G34" s="11"/>
      <c r="H34" s="11">
        <v>23.39</v>
      </c>
      <c r="I34" s="11">
        <v>14.72</v>
      </c>
      <c r="J34" s="11">
        <v>19.18</v>
      </c>
      <c r="K34" s="11">
        <v>35.86</v>
      </c>
      <c r="L34" s="11">
        <v>25.32</v>
      </c>
      <c r="M34" s="11">
        <v>30.79</v>
      </c>
      <c r="N34" s="11">
        <v>90.15</v>
      </c>
      <c r="O34" s="67">
        <v>80</v>
      </c>
      <c r="P34" s="11">
        <v>85.22</v>
      </c>
    </row>
    <row r="35" spans="1:16" ht="18.75" customHeight="1">
      <c r="A35" s="5" t="s">
        <v>27</v>
      </c>
      <c r="B35" s="11">
        <v>48.84</v>
      </c>
      <c r="C35" s="11">
        <v>37.22</v>
      </c>
      <c r="D35" s="11">
        <v>43.27</v>
      </c>
      <c r="E35" s="11"/>
      <c r="F35" s="11"/>
      <c r="G35" s="11"/>
      <c r="H35" s="11">
        <v>24.25</v>
      </c>
      <c r="I35" s="11">
        <v>16.2</v>
      </c>
      <c r="J35" s="11">
        <v>20.329999999999998</v>
      </c>
      <c r="K35" s="11">
        <v>36.93</v>
      </c>
      <c r="L35" s="11">
        <v>26.89</v>
      </c>
      <c r="M35" s="11">
        <v>32.08</v>
      </c>
      <c r="N35" s="11">
        <v>91.25</v>
      </c>
      <c r="O35" s="11">
        <v>83.34</v>
      </c>
      <c r="P35" s="11">
        <v>87.41</v>
      </c>
    </row>
    <row r="36" spans="1:16" ht="18.75" customHeight="1">
      <c r="A36" s="5" t="s">
        <v>28</v>
      </c>
      <c r="B36" s="11">
        <v>51.680269571909406</v>
      </c>
      <c r="C36" s="11">
        <v>40.657889964079516</v>
      </c>
      <c r="D36" s="11">
        <v>46.372794996921293</v>
      </c>
      <c r="E36" s="67">
        <v>106.01577762379458</v>
      </c>
      <c r="F36" s="11">
        <v>99.628116004996471</v>
      </c>
      <c r="G36" s="67">
        <v>102.91694285979234</v>
      </c>
      <c r="H36" s="11">
        <v>27.705407581712432</v>
      </c>
      <c r="I36" s="11">
        <v>19.371499709087836</v>
      </c>
      <c r="J36" s="11">
        <v>23.617663298943981</v>
      </c>
      <c r="K36" s="11">
        <v>40.25923369739936</v>
      </c>
      <c r="L36" s="11">
        <v>30.326608729215728</v>
      </c>
      <c r="M36" s="11">
        <v>35.433628698413251</v>
      </c>
      <c r="N36" s="67">
        <v>94.340362193119958</v>
      </c>
      <c r="O36" s="67">
        <v>87.442155667778053</v>
      </c>
      <c r="P36" s="67">
        <v>90.988278219228803</v>
      </c>
    </row>
    <row r="37" spans="1:16" ht="18.75" customHeight="1">
      <c r="A37" s="5" t="s">
        <v>44</v>
      </c>
      <c r="B37" s="11">
        <v>55.275514507042317</v>
      </c>
      <c r="C37" s="11">
        <v>45.79935720164567</v>
      </c>
      <c r="D37" s="11">
        <v>50.713185532529081</v>
      </c>
      <c r="E37" s="67">
        <v>106.71744814705413</v>
      </c>
      <c r="F37" s="67">
        <v>102.06262462080362</v>
      </c>
      <c r="G37" s="67">
        <v>104.45365693734408</v>
      </c>
      <c r="H37" s="11">
        <v>31.274709903201398</v>
      </c>
      <c r="I37" s="11">
        <v>22.630907765133664</v>
      </c>
      <c r="J37" s="67">
        <v>27.041273468200838</v>
      </c>
      <c r="K37" s="11">
        <v>43.826179882755909</v>
      </c>
      <c r="L37" s="11">
        <v>34.554624579673899</v>
      </c>
      <c r="M37" s="11">
        <v>39.325283089190251</v>
      </c>
      <c r="N37" s="11">
        <v>95.395278194512343</v>
      </c>
      <c r="O37" s="67">
        <v>90.001914914933522</v>
      </c>
      <c r="P37" s="11">
        <v>92.769516453213328</v>
      </c>
    </row>
    <row r="38" spans="1:16" ht="18.75" customHeight="1">
      <c r="A38" s="5" t="s">
        <v>45</v>
      </c>
      <c r="B38" s="11">
        <v>57.111675642973871</v>
      </c>
      <c r="C38" s="11">
        <v>49.145242931384139</v>
      </c>
      <c r="D38" s="11">
        <v>53.25606515288235</v>
      </c>
      <c r="E38" s="67">
        <v>108.18265116296125</v>
      </c>
      <c r="F38" s="67">
        <v>105.26884871716346</v>
      </c>
      <c r="G38" s="67">
        <v>106.76957642308813</v>
      </c>
      <c r="H38" s="11">
        <v>32.685490688997518</v>
      </c>
      <c r="I38" s="11">
        <v>24.810120651112449</v>
      </c>
      <c r="J38" s="11">
        <v>28.802414923927071</v>
      </c>
      <c r="K38" s="11">
        <v>45.439907922971102</v>
      </c>
      <c r="L38" s="11">
        <v>37.296092283833495</v>
      </c>
      <c r="M38" s="11">
        <v>41.462770547288876</v>
      </c>
      <c r="N38" s="11">
        <v>96.78065495555191</v>
      </c>
      <c r="O38" s="11">
        <v>92.779032923638667</v>
      </c>
      <c r="P38" s="11">
        <v>94.835066627087599</v>
      </c>
    </row>
    <row r="39" spans="1:16" ht="18.75" customHeight="1">
      <c r="A39" s="5" t="s">
        <v>115</v>
      </c>
      <c r="B39" s="11">
        <v>56.749707382033627</v>
      </c>
      <c r="C39" s="11">
        <v>50.602148361260099</v>
      </c>
      <c r="D39" s="11">
        <v>53.773030764253853</v>
      </c>
      <c r="E39" s="67">
        <v>94.27641211821566</v>
      </c>
      <c r="F39" s="67">
        <v>91.354108345994362</v>
      </c>
      <c r="G39" s="67">
        <v>92.847724544259094</v>
      </c>
      <c r="H39" s="11">
        <v>35.370399595909397</v>
      </c>
      <c r="I39" s="67">
        <v>29.049395099722883</v>
      </c>
      <c r="J39" s="11">
        <v>32.329989406819223</v>
      </c>
      <c r="K39" s="11">
        <v>46.880958438538421</v>
      </c>
      <c r="L39" s="11">
        <v>40.722022876973099</v>
      </c>
      <c r="M39" s="11">
        <v>43.907850474354611</v>
      </c>
      <c r="N39" s="11">
        <v>86.088025381814433</v>
      </c>
      <c r="O39" s="11">
        <v>82.926152015245592</v>
      </c>
      <c r="P39" s="11">
        <v>84.545636675188106</v>
      </c>
    </row>
  </sheetData>
  <mergeCells count="6">
    <mergeCell ref="N3:P3"/>
    <mergeCell ref="A3:A4"/>
    <mergeCell ref="B3:D3"/>
    <mergeCell ref="E3:G3"/>
    <mergeCell ref="H3:J3"/>
    <mergeCell ref="K3:M3"/>
  </mergeCells>
  <printOptions horizontalCentered="1"/>
  <pageMargins left="0.47" right="0.16" top="0.35" bottom="0.41" header="0.22" footer="0.17"/>
  <pageSetup paperSize="9" scale="90" firstPageNumber="11" orientation="portrait" useFirstPageNumber="1" r:id="rId1"/>
  <headerFooter alignWithMargins="0">
    <oddFooter>&amp;LStatistics of School Education 2011-12&amp;CS-&amp;P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41"/>
  <sheetViews>
    <sheetView view="pageBreakPreview" topLeftCell="A19" zoomScaleSheetLayoutView="100" workbookViewId="0">
      <selection activeCell="I29" sqref="I29"/>
    </sheetView>
  </sheetViews>
  <sheetFormatPr defaultColWidth="8.85546875" defaultRowHeight="15.75"/>
  <cols>
    <col min="1" max="1" width="12" style="13" customWidth="1"/>
    <col min="2" max="10" width="8" style="13" customWidth="1"/>
    <col min="11" max="75" width="8.85546875" style="13"/>
    <col min="76" max="76" width="6.140625" style="13" customWidth="1"/>
    <col min="77" max="77" width="20.28515625" style="13" customWidth="1"/>
    <col min="78" max="78" width="12.42578125" style="13" customWidth="1"/>
    <col min="79" max="79" width="13" style="13" customWidth="1"/>
    <col min="80" max="80" width="12.5703125" style="13" customWidth="1"/>
    <col min="81" max="94" width="11.7109375" style="13" customWidth="1"/>
    <col min="95" max="95" width="12.28515625" style="13" customWidth="1"/>
    <col min="96" max="96" width="11.7109375" style="13" customWidth="1"/>
    <col min="97" max="97" width="12.85546875" style="13" customWidth="1"/>
    <col min="98" max="98" width="11.7109375" style="13" customWidth="1"/>
    <col min="99" max="99" width="12.7109375" style="13" customWidth="1"/>
    <col min="100" max="100" width="11.7109375" style="13" customWidth="1"/>
    <col min="101" max="101" width="13" style="13" customWidth="1"/>
    <col min="102" max="113" width="11.7109375" style="13" customWidth="1"/>
    <col min="114" max="114" width="12.5703125" style="13" customWidth="1"/>
    <col min="115" max="115" width="11.7109375" style="13" customWidth="1"/>
    <col min="116" max="116" width="13" style="13" customWidth="1"/>
    <col min="117" max="122" width="11.7109375" style="13" customWidth="1"/>
    <col min="123" max="123" width="13.7109375" style="13" customWidth="1"/>
    <col min="124" max="124" width="13.140625" style="13" customWidth="1"/>
    <col min="125" max="128" width="13" style="13" customWidth="1"/>
    <col min="129" max="135" width="11.7109375" style="13" customWidth="1"/>
    <col min="136" max="136" width="10.85546875" style="13" customWidth="1"/>
    <col min="137" max="137" width="11.7109375" style="13" customWidth="1"/>
    <col min="138" max="140" width="22.7109375" style="13" customWidth="1"/>
    <col min="141" max="143" width="20.7109375" style="13" customWidth="1"/>
    <col min="144" max="331" width="8.85546875" style="13"/>
    <col min="332" max="332" width="6.140625" style="13" customWidth="1"/>
    <col min="333" max="333" width="20.28515625" style="13" customWidth="1"/>
    <col min="334" max="334" width="12.42578125" style="13" customWidth="1"/>
    <col min="335" max="335" width="13" style="13" customWidth="1"/>
    <col min="336" max="336" width="12.5703125" style="13" customWidth="1"/>
    <col min="337" max="350" width="11.7109375" style="13" customWidth="1"/>
    <col min="351" max="351" width="12.28515625" style="13" customWidth="1"/>
    <col min="352" max="352" width="11.7109375" style="13" customWidth="1"/>
    <col min="353" max="353" width="12.85546875" style="13" customWidth="1"/>
    <col min="354" max="354" width="11.7109375" style="13" customWidth="1"/>
    <col min="355" max="355" width="12.7109375" style="13" customWidth="1"/>
    <col min="356" max="356" width="11.7109375" style="13" customWidth="1"/>
    <col min="357" max="357" width="13" style="13" customWidth="1"/>
    <col min="358" max="369" width="11.7109375" style="13" customWidth="1"/>
    <col min="370" max="370" width="12.5703125" style="13" customWidth="1"/>
    <col min="371" max="371" width="11.7109375" style="13" customWidth="1"/>
    <col min="372" max="372" width="13" style="13" customWidth="1"/>
    <col min="373" max="378" width="11.7109375" style="13" customWidth="1"/>
    <col min="379" max="379" width="13.7109375" style="13" customWidth="1"/>
    <col min="380" max="380" width="13.140625" style="13" customWidth="1"/>
    <col min="381" max="384" width="13" style="13" customWidth="1"/>
    <col min="385" max="391" width="11.7109375" style="13" customWidth="1"/>
    <col min="392" max="392" width="10.85546875" style="13" customWidth="1"/>
    <col min="393" max="393" width="11.7109375" style="13" customWidth="1"/>
    <col min="394" max="396" width="22.7109375" style="13" customWidth="1"/>
    <col min="397" max="399" width="20.7109375" style="13" customWidth="1"/>
    <col min="400" max="587" width="8.85546875" style="13"/>
    <col min="588" max="588" width="6.140625" style="13" customWidth="1"/>
    <col min="589" max="589" width="20.28515625" style="13" customWidth="1"/>
    <col min="590" max="590" width="12.42578125" style="13" customWidth="1"/>
    <col min="591" max="591" width="13" style="13" customWidth="1"/>
    <col min="592" max="592" width="12.5703125" style="13" customWidth="1"/>
    <col min="593" max="606" width="11.7109375" style="13" customWidth="1"/>
    <col min="607" max="607" width="12.28515625" style="13" customWidth="1"/>
    <col min="608" max="608" width="11.7109375" style="13" customWidth="1"/>
    <col min="609" max="609" width="12.85546875" style="13" customWidth="1"/>
    <col min="610" max="610" width="11.7109375" style="13" customWidth="1"/>
    <col min="611" max="611" width="12.7109375" style="13" customWidth="1"/>
    <col min="612" max="612" width="11.7109375" style="13" customWidth="1"/>
    <col min="613" max="613" width="13" style="13" customWidth="1"/>
    <col min="614" max="625" width="11.7109375" style="13" customWidth="1"/>
    <col min="626" max="626" width="12.5703125" style="13" customWidth="1"/>
    <col min="627" max="627" width="11.7109375" style="13" customWidth="1"/>
    <col min="628" max="628" width="13" style="13" customWidth="1"/>
    <col min="629" max="634" width="11.7109375" style="13" customWidth="1"/>
    <col min="635" max="635" width="13.7109375" style="13" customWidth="1"/>
    <col min="636" max="636" width="13.140625" style="13" customWidth="1"/>
    <col min="637" max="640" width="13" style="13" customWidth="1"/>
    <col min="641" max="647" width="11.7109375" style="13" customWidth="1"/>
    <col min="648" max="648" width="10.85546875" style="13" customWidth="1"/>
    <col min="649" max="649" width="11.7109375" style="13" customWidth="1"/>
    <col min="650" max="652" width="22.7109375" style="13" customWidth="1"/>
    <col min="653" max="655" width="20.7109375" style="13" customWidth="1"/>
    <col min="656" max="843" width="8.85546875" style="13"/>
    <col min="844" max="844" width="6.140625" style="13" customWidth="1"/>
    <col min="845" max="845" width="20.28515625" style="13" customWidth="1"/>
    <col min="846" max="846" width="12.42578125" style="13" customWidth="1"/>
    <col min="847" max="847" width="13" style="13" customWidth="1"/>
    <col min="848" max="848" width="12.5703125" style="13" customWidth="1"/>
    <col min="849" max="862" width="11.7109375" style="13" customWidth="1"/>
    <col min="863" max="863" width="12.28515625" style="13" customWidth="1"/>
    <col min="864" max="864" width="11.7109375" style="13" customWidth="1"/>
    <col min="865" max="865" width="12.85546875" style="13" customWidth="1"/>
    <col min="866" max="866" width="11.7109375" style="13" customWidth="1"/>
    <col min="867" max="867" width="12.7109375" style="13" customWidth="1"/>
    <col min="868" max="868" width="11.7109375" style="13" customWidth="1"/>
    <col min="869" max="869" width="13" style="13" customWidth="1"/>
    <col min="870" max="881" width="11.7109375" style="13" customWidth="1"/>
    <col min="882" max="882" width="12.5703125" style="13" customWidth="1"/>
    <col min="883" max="883" width="11.7109375" style="13" customWidth="1"/>
    <col min="884" max="884" width="13" style="13" customWidth="1"/>
    <col min="885" max="890" width="11.7109375" style="13" customWidth="1"/>
    <col min="891" max="891" width="13.7109375" style="13" customWidth="1"/>
    <col min="892" max="892" width="13.140625" style="13" customWidth="1"/>
    <col min="893" max="896" width="13" style="13" customWidth="1"/>
    <col min="897" max="903" width="11.7109375" style="13" customWidth="1"/>
    <col min="904" max="904" width="10.85546875" style="13" customWidth="1"/>
    <col min="905" max="905" width="11.7109375" style="13" customWidth="1"/>
    <col min="906" max="908" width="22.7109375" style="13" customWidth="1"/>
    <col min="909" max="911" width="20.7109375" style="13" customWidth="1"/>
    <col min="912" max="1099" width="8.85546875" style="13"/>
    <col min="1100" max="1100" width="6.140625" style="13" customWidth="1"/>
    <col min="1101" max="1101" width="20.28515625" style="13" customWidth="1"/>
    <col min="1102" max="1102" width="12.42578125" style="13" customWidth="1"/>
    <col min="1103" max="1103" width="13" style="13" customWidth="1"/>
    <col min="1104" max="1104" width="12.5703125" style="13" customWidth="1"/>
    <col min="1105" max="1118" width="11.7109375" style="13" customWidth="1"/>
    <col min="1119" max="1119" width="12.28515625" style="13" customWidth="1"/>
    <col min="1120" max="1120" width="11.7109375" style="13" customWidth="1"/>
    <col min="1121" max="1121" width="12.85546875" style="13" customWidth="1"/>
    <col min="1122" max="1122" width="11.7109375" style="13" customWidth="1"/>
    <col min="1123" max="1123" width="12.7109375" style="13" customWidth="1"/>
    <col min="1124" max="1124" width="11.7109375" style="13" customWidth="1"/>
    <col min="1125" max="1125" width="13" style="13" customWidth="1"/>
    <col min="1126" max="1137" width="11.7109375" style="13" customWidth="1"/>
    <col min="1138" max="1138" width="12.5703125" style="13" customWidth="1"/>
    <col min="1139" max="1139" width="11.7109375" style="13" customWidth="1"/>
    <col min="1140" max="1140" width="13" style="13" customWidth="1"/>
    <col min="1141" max="1146" width="11.7109375" style="13" customWidth="1"/>
    <col min="1147" max="1147" width="13.7109375" style="13" customWidth="1"/>
    <col min="1148" max="1148" width="13.140625" style="13" customWidth="1"/>
    <col min="1149" max="1152" width="13" style="13" customWidth="1"/>
    <col min="1153" max="1159" width="11.7109375" style="13" customWidth="1"/>
    <col min="1160" max="1160" width="10.85546875" style="13" customWidth="1"/>
    <col min="1161" max="1161" width="11.7109375" style="13" customWidth="1"/>
    <col min="1162" max="1164" width="22.7109375" style="13" customWidth="1"/>
    <col min="1165" max="1167" width="20.7109375" style="13" customWidth="1"/>
    <col min="1168" max="1355" width="8.85546875" style="13"/>
    <col min="1356" max="1356" width="6.140625" style="13" customWidth="1"/>
    <col min="1357" max="1357" width="20.28515625" style="13" customWidth="1"/>
    <col min="1358" max="1358" width="12.42578125" style="13" customWidth="1"/>
    <col min="1359" max="1359" width="13" style="13" customWidth="1"/>
    <col min="1360" max="1360" width="12.5703125" style="13" customWidth="1"/>
    <col min="1361" max="1374" width="11.7109375" style="13" customWidth="1"/>
    <col min="1375" max="1375" width="12.28515625" style="13" customWidth="1"/>
    <col min="1376" max="1376" width="11.7109375" style="13" customWidth="1"/>
    <col min="1377" max="1377" width="12.85546875" style="13" customWidth="1"/>
    <col min="1378" max="1378" width="11.7109375" style="13" customWidth="1"/>
    <col min="1379" max="1379" width="12.7109375" style="13" customWidth="1"/>
    <col min="1380" max="1380" width="11.7109375" style="13" customWidth="1"/>
    <col min="1381" max="1381" width="13" style="13" customWidth="1"/>
    <col min="1382" max="1393" width="11.7109375" style="13" customWidth="1"/>
    <col min="1394" max="1394" width="12.5703125" style="13" customWidth="1"/>
    <col min="1395" max="1395" width="11.7109375" style="13" customWidth="1"/>
    <col min="1396" max="1396" width="13" style="13" customWidth="1"/>
    <col min="1397" max="1402" width="11.7109375" style="13" customWidth="1"/>
    <col min="1403" max="1403" width="13.7109375" style="13" customWidth="1"/>
    <col min="1404" max="1404" width="13.140625" style="13" customWidth="1"/>
    <col min="1405" max="1408" width="13" style="13" customWidth="1"/>
    <col min="1409" max="1415" width="11.7109375" style="13" customWidth="1"/>
    <col min="1416" max="1416" width="10.85546875" style="13" customWidth="1"/>
    <col min="1417" max="1417" width="11.7109375" style="13" customWidth="1"/>
    <col min="1418" max="1420" width="22.7109375" style="13" customWidth="1"/>
    <col min="1421" max="1423" width="20.7109375" style="13" customWidth="1"/>
    <col min="1424" max="1611" width="8.85546875" style="13"/>
    <col min="1612" max="1612" width="6.140625" style="13" customWidth="1"/>
    <col min="1613" max="1613" width="20.28515625" style="13" customWidth="1"/>
    <col min="1614" max="1614" width="12.42578125" style="13" customWidth="1"/>
    <col min="1615" max="1615" width="13" style="13" customWidth="1"/>
    <col min="1616" max="1616" width="12.5703125" style="13" customWidth="1"/>
    <col min="1617" max="1630" width="11.7109375" style="13" customWidth="1"/>
    <col min="1631" max="1631" width="12.28515625" style="13" customWidth="1"/>
    <col min="1632" max="1632" width="11.7109375" style="13" customWidth="1"/>
    <col min="1633" max="1633" width="12.85546875" style="13" customWidth="1"/>
    <col min="1634" max="1634" width="11.7109375" style="13" customWidth="1"/>
    <col min="1635" max="1635" width="12.7109375" style="13" customWidth="1"/>
    <col min="1636" max="1636" width="11.7109375" style="13" customWidth="1"/>
    <col min="1637" max="1637" width="13" style="13" customWidth="1"/>
    <col min="1638" max="1649" width="11.7109375" style="13" customWidth="1"/>
    <col min="1650" max="1650" width="12.5703125" style="13" customWidth="1"/>
    <col min="1651" max="1651" width="11.7109375" style="13" customWidth="1"/>
    <col min="1652" max="1652" width="13" style="13" customWidth="1"/>
    <col min="1653" max="1658" width="11.7109375" style="13" customWidth="1"/>
    <col min="1659" max="1659" width="13.7109375" style="13" customWidth="1"/>
    <col min="1660" max="1660" width="13.140625" style="13" customWidth="1"/>
    <col min="1661" max="1664" width="13" style="13" customWidth="1"/>
    <col min="1665" max="1671" width="11.7109375" style="13" customWidth="1"/>
    <col min="1672" max="1672" width="10.85546875" style="13" customWidth="1"/>
    <col min="1673" max="1673" width="11.7109375" style="13" customWidth="1"/>
    <col min="1674" max="1676" width="22.7109375" style="13" customWidth="1"/>
    <col min="1677" max="1679" width="20.7109375" style="13" customWidth="1"/>
    <col min="1680" max="1867" width="8.85546875" style="13"/>
    <col min="1868" max="1868" width="6.140625" style="13" customWidth="1"/>
    <col min="1869" max="1869" width="20.28515625" style="13" customWidth="1"/>
    <col min="1870" max="1870" width="12.42578125" style="13" customWidth="1"/>
    <col min="1871" max="1871" width="13" style="13" customWidth="1"/>
    <col min="1872" max="1872" width="12.5703125" style="13" customWidth="1"/>
    <col min="1873" max="1886" width="11.7109375" style="13" customWidth="1"/>
    <col min="1887" max="1887" width="12.28515625" style="13" customWidth="1"/>
    <col min="1888" max="1888" width="11.7109375" style="13" customWidth="1"/>
    <col min="1889" max="1889" width="12.85546875" style="13" customWidth="1"/>
    <col min="1890" max="1890" width="11.7109375" style="13" customWidth="1"/>
    <col min="1891" max="1891" width="12.7109375" style="13" customWidth="1"/>
    <col min="1892" max="1892" width="11.7109375" style="13" customWidth="1"/>
    <col min="1893" max="1893" width="13" style="13" customWidth="1"/>
    <col min="1894" max="1905" width="11.7109375" style="13" customWidth="1"/>
    <col min="1906" max="1906" width="12.5703125" style="13" customWidth="1"/>
    <col min="1907" max="1907" width="11.7109375" style="13" customWidth="1"/>
    <col min="1908" max="1908" width="13" style="13" customWidth="1"/>
    <col min="1909" max="1914" width="11.7109375" style="13" customWidth="1"/>
    <col min="1915" max="1915" width="13.7109375" style="13" customWidth="1"/>
    <col min="1916" max="1916" width="13.140625" style="13" customWidth="1"/>
    <col min="1917" max="1920" width="13" style="13" customWidth="1"/>
    <col min="1921" max="1927" width="11.7109375" style="13" customWidth="1"/>
    <col min="1928" max="1928" width="10.85546875" style="13" customWidth="1"/>
    <col min="1929" max="1929" width="11.7109375" style="13" customWidth="1"/>
    <col min="1930" max="1932" width="22.7109375" style="13" customWidth="1"/>
    <col min="1933" max="1935" width="20.7109375" style="13" customWidth="1"/>
    <col min="1936" max="2123" width="8.85546875" style="13"/>
    <col min="2124" max="2124" width="6.140625" style="13" customWidth="1"/>
    <col min="2125" max="2125" width="20.28515625" style="13" customWidth="1"/>
    <col min="2126" max="2126" width="12.42578125" style="13" customWidth="1"/>
    <col min="2127" max="2127" width="13" style="13" customWidth="1"/>
    <col min="2128" max="2128" width="12.5703125" style="13" customWidth="1"/>
    <col min="2129" max="2142" width="11.7109375" style="13" customWidth="1"/>
    <col min="2143" max="2143" width="12.28515625" style="13" customWidth="1"/>
    <col min="2144" max="2144" width="11.7109375" style="13" customWidth="1"/>
    <col min="2145" max="2145" width="12.85546875" style="13" customWidth="1"/>
    <col min="2146" max="2146" width="11.7109375" style="13" customWidth="1"/>
    <col min="2147" max="2147" width="12.7109375" style="13" customWidth="1"/>
    <col min="2148" max="2148" width="11.7109375" style="13" customWidth="1"/>
    <col min="2149" max="2149" width="13" style="13" customWidth="1"/>
    <col min="2150" max="2161" width="11.7109375" style="13" customWidth="1"/>
    <col min="2162" max="2162" width="12.5703125" style="13" customWidth="1"/>
    <col min="2163" max="2163" width="11.7109375" style="13" customWidth="1"/>
    <col min="2164" max="2164" width="13" style="13" customWidth="1"/>
    <col min="2165" max="2170" width="11.7109375" style="13" customWidth="1"/>
    <col min="2171" max="2171" width="13.7109375" style="13" customWidth="1"/>
    <col min="2172" max="2172" width="13.140625" style="13" customWidth="1"/>
    <col min="2173" max="2176" width="13" style="13" customWidth="1"/>
    <col min="2177" max="2183" width="11.7109375" style="13" customWidth="1"/>
    <col min="2184" max="2184" width="10.85546875" style="13" customWidth="1"/>
    <col min="2185" max="2185" width="11.7109375" style="13" customWidth="1"/>
    <col min="2186" max="2188" width="22.7109375" style="13" customWidth="1"/>
    <col min="2189" max="2191" width="20.7109375" style="13" customWidth="1"/>
    <col min="2192" max="2379" width="8.85546875" style="13"/>
    <col min="2380" max="2380" width="6.140625" style="13" customWidth="1"/>
    <col min="2381" max="2381" width="20.28515625" style="13" customWidth="1"/>
    <col min="2382" max="2382" width="12.42578125" style="13" customWidth="1"/>
    <col min="2383" max="2383" width="13" style="13" customWidth="1"/>
    <col min="2384" max="2384" width="12.5703125" style="13" customWidth="1"/>
    <col min="2385" max="2398" width="11.7109375" style="13" customWidth="1"/>
    <col min="2399" max="2399" width="12.28515625" style="13" customWidth="1"/>
    <col min="2400" max="2400" width="11.7109375" style="13" customWidth="1"/>
    <col min="2401" max="2401" width="12.85546875" style="13" customWidth="1"/>
    <col min="2402" max="2402" width="11.7109375" style="13" customWidth="1"/>
    <col min="2403" max="2403" width="12.7109375" style="13" customWidth="1"/>
    <col min="2404" max="2404" width="11.7109375" style="13" customWidth="1"/>
    <col min="2405" max="2405" width="13" style="13" customWidth="1"/>
    <col min="2406" max="2417" width="11.7109375" style="13" customWidth="1"/>
    <col min="2418" max="2418" width="12.5703125" style="13" customWidth="1"/>
    <col min="2419" max="2419" width="11.7109375" style="13" customWidth="1"/>
    <col min="2420" max="2420" width="13" style="13" customWidth="1"/>
    <col min="2421" max="2426" width="11.7109375" style="13" customWidth="1"/>
    <col min="2427" max="2427" width="13.7109375" style="13" customWidth="1"/>
    <col min="2428" max="2428" width="13.140625" style="13" customWidth="1"/>
    <col min="2429" max="2432" width="13" style="13" customWidth="1"/>
    <col min="2433" max="2439" width="11.7109375" style="13" customWidth="1"/>
    <col min="2440" max="2440" width="10.85546875" style="13" customWidth="1"/>
    <col min="2441" max="2441" width="11.7109375" style="13" customWidth="1"/>
    <col min="2442" max="2444" width="22.7109375" style="13" customWidth="1"/>
    <col min="2445" max="2447" width="20.7109375" style="13" customWidth="1"/>
    <col min="2448" max="2635" width="8.85546875" style="13"/>
    <col min="2636" max="2636" width="6.140625" style="13" customWidth="1"/>
    <col min="2637" max="2637" width="20.28515625" style="13" customWidth="1"/>
    <col min="2638" max="2638" width="12.42578125" style="13" customWidth="1"/>
    <col min="2639" max="2639" width="13" style="13" customWidth="1"/>
    <col min="2640" max="2640" width="12.5703125" style="13" customWidth="1"/>
    <col min="2641" max="2654" width="11.7109375" style="13" customWidth="1"/>
    <col min="2655" max="2655" width="12.28515625" style="13" customWidth="1"/>
    <col min="2656" max="2656" width="11.7109375" style="13" customWidth="1"/>
    <col min="2657" max="2657" width="12.85546875" style="13" customWidth="1"/>
    <col min="2658" max="2658" width="11.7109375" style="13" customWidth="1"/>
    <col min="2659" max="2659" width="12.7109375" style="13" customWidth="1"/>
    <col min="2660" max="2660" width="11.7109375" style="13" customWidth="1"/>
    <col min="2661" max="2661" width="13" style="13" customWidth="1"/>
    <col min="2662" max="2673" width="11.7109375" style="13" customWidth="1"/>
    <col min="2674" max="2674" width="12.5703125" style="13" customWidth="1"/>
    <col min="2675" max="2675" width="11.7109375" style="13" customWidth="1"/>
    <col min="2676" max="2676" width="13" style="13" customWidth="1"/>
    <col min="2677" max="2682" width="11.7109375" style="13" customWidth="1"/>
    <col min="2683" max="2683" width="13.7109375" style="13" customWidth="1"/>
    <col min="2684" max="2684" width="13.140625" style="13" customWidth="1"/>
    <col min="2685" max="2688" width="13" style="13" customWidth="1"/>
    <col min="2689" max="2695" width="11.7109375" style="13" customWidth="1"/>
    <col min="2696" max="2696" width="10.85546875" style="13" customWidth="1"/>
    <col min="2697" max="2697" width="11.7109375" style="13" customWidth="1"/>
    <col min="2698" max="2700" width="22.7109375" style="13" customWidth="1"/>
    <col min="2701" max="2703" width="20.7109375" style="13" customWidth="1"/>
    <col min="2704" max="2891" width="8.85546875" style="13"/>
    <col min="2892" max="2892" width="6.140625" style="13" customWidth="1"/>
    <col min="2893" max="2893" width="20.28515625" style="13" customWidth="1"/>
    <col min="2894" max="2894" width="12.42578125" style="13" customWidth="1"/>
    <col min="2895" max="2895" width="13" style="13" customWidth="1"/>
    <col min="2896" max="2896" width="12.5703125" style="13" customWidth="1"/>
    <col min="2897" max="2910" width="11.7109375" style="13" customWidth="1"/>
    <col min="2911" max="2911" width="12.28515625" style="13" customWidth="1"/>
    <col min="2912" max="2912" width="11.7109375" style="13" customWidth="1"/>
    <col min="2913" max="2913" width="12.85546875" style="13" customWidth="1"/>
    <col min="2914" max="2914" width="11.7109375" style="13" customWidth="1"/>
    <col min="2915" max="2915" width="12.7109375" style="13" customWidth="1"/>
    <col min="2916" max="2916" width="11.7109375" style="13" customWidth="1"/>
    <col min="2917" max="2917" width="13" style="13" customWidth="1"/>
    <col min="2918" max="2929" width="11.7109375" style="13" customWidth="1"/>
    <col min="2930" max="2930" width="12.5703125" style="13" customWidth="1"/>
    <col min="2931" max="2931" width="11.7109375" style="13" customWidth="1"/>
    <col min="2932" max="2932" width="13" style="13" customWidth="1"/>
    <col min="2933" max="2938" width="11.7109375" style="13" customWidth="1"/>
    <col min="2939" max="2939" width="13.7109375" style="13" customWidth="1"/>
    <col min="2940" max="2940" width="13.140625" style="13" customWidth="1"/>
    <col min="2941" max="2944" width="13" style="13" customWidth="1"/>
    <col min="2945" max="2951" width="11.7109375" style="13" customWidth="1"/>
    <col min="2952" max="2952" width="10.85546875" style="13" customWidth="1"/>
    <col min="2953" max="2953" width="11.7109375" style="13" customWidth="1"/>
    <col min="2954" max="2956" width="22.7109375" style="13" customWidth="1"/>
    <col min="2957" max="2959" width="20.7109375" style="13" customWidth="1"/>
    <col min="2960" max="3147" width="8.85546875" style="13"/>
    <col min="3148" max="3148" width="6.140625" style="13" customWidth="1"/>
    <col min="3149" max="3149" width="20.28515625" style="13" customWidth="1"/>
    <col min="3150" max="3150" width="12.42578125" style="13" customWidth="1"/>
    <col min="3151" max="3151" width="13" style="13" customWidth="1"/>
    <col min="3152" max="3152" width="12.5703125" style="13" customWidth="1"/>
    <col min="3153" max="3166" width="11.7109375" style="13" customWidth="1"/>
    <col min="3167" max="3167" width="12.28515625" style="13" customWidth="1"/>
    <col min="3168" max="3168" width="11.7109375" style="13" customWidth="1"/>
    <col min="3169" max="3169" width="12.85546875" style="13" customWidth="1"/>
    <col min="3170" max="3170" width="11.7109375" style="13" customWidth="1"/>
    <col min="3171" max="3171" width="12.7109375" style="13" customWidth="1"/>
    <col min="3172" max="3172" width="11.7109375" style="13" customWidth="1"/>
    <col min="3173" max="3173" width="13" style="13" customWidth="1"/>
    <col min="3174" max="3185" width="11.7109375" style="13" customWidth="1"/>
    <col min="3186" max="3186" width="12.5703125" style="13" customWidth="1"/>
    <col min="3187" max="3187" width="11.7109375" style="13" customWidth="1"/>
    <col min="3188" max="3188" width="13" style="13" customWidth="1"/>
    <col min="3189" max="3194" width="11.7109375" style="13" customWidth="1"/>
    <col min="3195" max="3195" width="13.7109375" style="13" customWidth="1"/>
    <col min="3196" max="3196" width="13.140625" style="13" customWidth="1"/>
    <col min="3197" max="3200" width="13" style="13" customWidth="1"/>
    <col min="3201" max="3207" width="11.7109375" style="13" customWidth="1"/>
    <col min="3208" max="3208" width="10.85546875" style="13" customWidth="1"/>
    <col min="3209" max="3209" width="11.7109375" style="13" customWidth="1"/>
    <col min="3210" max="3212" width="22.7109375" style="13" customWidth="1"/>
    <col min="3213" max="3215" width="20.7109375" style="13" customWidth="1"/>
    <col min="3216" max="3403" width="8.85546875" style="13"/>
    <col min="3404" max="3404" width="6.140625" style="13" customWidth="1"/>
    <col min="3405" max="3405" width="20.28515625" style="13" customWidth="1"/>
    <col min="3406" max="3406" width="12.42578125" style="13" customWidth="1"/>
    <col min="3407" max="3407" width="13" style="13" customWidth="1"/>
    <col min="3408" max="3408" width="12.5703125" style="13" customWidth="1"/>
    <col min="3409" max="3422" width="11.7109375" style="13" customWidth="1"/>
    <col min="3423" max="3423" width="12.28515625" style="13" customWidth="1"/>
    <col min="3424" max="3424" width="11.7109375" style="13" customWidth="1"/>
    <col min="3425" max="3425" width="12.85546875" style="13" customWidth="1"/>
    <col min="3426" max="3426" width="11.7109375" style="13" customWidth="1"/>
    <col min="3427" max="3427" width="12.7109375" style="13" customWidth="1"/>
    <col min="3428" max="3428" width="11.7109375" style="13" customWidth="1"/>
    <col min="3429" max="3429" width="13" style="13" customWidth="1"/>
    <col min="3430" max="3441" width="11.7109375" style="13" customWidth="1"/>
    <col min="3442" max="3442" width="12.5703125" style="13" customWidth="1"/>
    <col min="3443" max="3443" width="11.7109375" style="13" customWidth="1"/>
    <col min="3444" max="3444" width="13" style="13" customWidth="1"/>
    <col min="3445" max="3450" width="11.7109375" style="13" customWidth="1"/>
    <col min="3451" max="3451" width="13.7109375" style="13" customWidth="1"/>
    <col min="3452" max="3452" width="13.140625" style="13" customWidth="1"/>
    <col min="3453" max="3456" width="13" style="13" customWidth="1"/>
    <col min="3457" max="3463" width="11.7109375" style="13" customWidth="1"/>
    <col min="3464" max="3464" width="10.85546875" style="13" customWidth="1"/>
    <col min="3465" max="3465" width="11.7109375" style="13" customWidth="1"/>
    <col min="3466" max="3468" width="22.7109375" style="13" customWidth="1"/>
    <col min="3469" max="3471" width="20.7109375" style="13" customWidth="1"/>
    <col min="3472" max="3659" width="8.85546875" style="13"/>
    <col min="3660" max="3660" width="6.140625" style="13" customWidth="1"/>
    <col min="3661" max="3661" width="20.28515625" style="13" customWidth="1"/>
    <col min="3662" max="3662" width="12.42578125" style="13" customWidth="1"/>
    <col min="3663" max="3663" width="13" style="13" customWidth="1"/>
    <col min="3664" max="3664" width="12.5703125" style="13" customWidth="1"/>
    <col min="3665" max="3678" width="11.7109375" style="13" customWidth="1"/>
    <col min="3679" max="3679" width="12.28515625" style="13" customWidth="1"/>
    <col min="3680" max="3680" width="11.7109375" style="13" customWidth="1"/>
    <col min="3681" max="3681" width="12.85546875" style="13" customWidth="1"/>
    <col min="3682" max="3682" width="11.7109375" style="13" customWidth="1"/>
    <col min="3683" max="3683" width="12.7109375" style="13" customWidth="1"/>
    <col min="3684" max="3684" width="11.7109375" style="13" customWidth="1"/>
    <col min="3685" max="3685" width="13" style="13" customWidth="1"/>
    <col min="3686" max="3697" width="11.7109375" style="13" customWidth="1"/>
    <col min="3698" max="3698" width="12.5703125" style="13" customWidth="1"/>
    <col min="3699" max="3699" width="11.7109375" style="13" customWidth="1"/>
    <col min="3700" max="3700" width="13" style="13" customWidth="1"/>
    <col min="3701" max="3706" width="11.7109375" style="13" customWidth="1"/>
    <col min="3707" max="3707" width="13.7109375" style="13" customWidth="1"/>
    <col min="3708" max="3708" width="13.140625" style="13" customWidth="1"/>
    <col min="3709" max="3712" width="13" style="13" customWidth="1"/>
    <col min="3713" max="3719" width="11.7109375" style="13" customWidth="1"/>
    <col min="3720" max="3720" width="10.85546875" style="13" customWidth="1"/>
    <col min="3721" max="3721" width="11.7109375" style="13" customWidth="1"/>
    <col min="3722" max="3724" width="22.7109375" style="13" customWidth="1"/>
    <col min="3725" max="3727" width="20.7109375" style="13" customWidth="1"/>
    <col min="3728" max="3915" width="8.85546875" style="13"/>
    <col min="3916" max="3916" width="6.140625" style="13" customWidth="1"/>
    <col min="3917" max="3917" width="20.28515625" style="13" customWidth="1"/>
    <col min="3918" max="3918" width="12.42578125" style="13" customWidth="1"/>
    <col min="3919" max="3919" width="13" style="13" customWidth="1"/>
    <col min="3920" max="3920" width="12.5703125" style="13" customWidth="1"/>
    <col min="3921" max="3934" width="11.7109375" style="13" customWidth="1"/>
    <col min="3935" max="3935" width="12.28515625" style="13" customWidth="1"/>
    <col min="3936" max="3936" width="11.7109375" style="13" customWidth="1"/>
    <col min="3937" max="3937" width="12.85546875" style="13" customWidth="1"/>
    <col min="3938" max="3938" width="11.7109375" style="13" customWidth="1"/>
    <col min="3939" max="3939" width="12.7109375" style="13" customWidth="1"/>
    <col min="3940" max="3940" width="11.7109375" style="13" customWidth="1"/>
    <col min="3941" max="3941" width="13" style="13" customWidth="1"/>
    <col min="3942" max="3953" width="11.7109375" style="13" customWidth="1"/>
    <col min="3954" max="3954" width="12.5703125" style="13" customWidth="1"/>
    <col min="3955" max="3955" width="11.7109375" style="13" customWidth="1"/>
    <col min="3956" max="3956" width="13" style="13" customWidth="1"/>
    <col min="3957" max="3962" width="11.7109375" style="13" customWidth="1"/>
    <col min="3963" max="3963" width="13.7109375" style="13" customWidth="1"/>
    <col min="3964" max="3964" width="13.140625" style="13" customWidth="1"/>
    <col min="3965" max="3968" width="13" style="13" customWidth="1"/>
    <col min="3969" max="3975" width="11.7109375" style="13" customWidth="1"/>
    <col min="3976" max="3976" width="10.85546875" style="13" customWidth="1"/>
    <col min="3977" max="3977" width="11.7109375" style="13" customWidth="1"/>
    <col min="3978" max="3980" width="22.7109375" style="13" customWidth="1"/>
    <col min="3981" max="3983" width="20.7109375" style="13" customWidth="1"/>
    <col min="3984" max="4171" width="8.85546875" style="13"/>
    <col min="4172" max="4172" width="6.140625" style="13" customWidth="1"/>
    <col min="4173" max="4173" width="20.28515625" style="13" customWidth="1"/>
    <col min="4174" max="4174" width="12.42578125" style="13" customWidth="1"/>
    <col min="4175" max="4175" width="13" style="13" customWidth="1"/>
    <col min="4176" max="4176" width="12.5703125" style="13" customWidth="1"/>
    <col min="4177" max="4190" width="11.7109375" style="13" customWidth="1"/>
    <col min="4191" max="4191" width="12.28515625" style="13" customWidth="1"/>
    <col min="4192" max="4192" width="11.7109375" style="13" customWidth="1"/>
    <col min="4193" max="4193" width="12.85546875" style="13" customWidth="1"/>
    <col min="4194" max="4194" width="11.7109375" style="13" customWidth="1"/>
    <col min="4195" max="4195" width="12.7109375" style="13" customWidth="1"/>
    <col min="4196" max="4196" width="11.7109375" style="13" customWidth="1"/>
    <col min="4197" max="4197" width="13" style="13" customWidth="1"/>
    <col min="4198" max="4209" width="11.7109375" style="13" customWidth="1"/>
    <col min="4210" max="4210" width="12.5703125" style="13" customWidth="1"/>
    <col min="4211" max="4211" width="11.7109375" style="13" customWidth="1"/>
    <col min="4212" max="4212" width="13" style="13" customWidth="1"/>
    <col min="4213" max="4218" width="11.7109375" style="13" customWidth="1"/>
    <col min="4219" max="4219" width="13.7109375" style="13" customWidth="1"/>
    <col min="4220" max="4220" width="13.140625" style="13" customWidth="1"/>
    <col min="4221" max="4224" width="13" style="13" customWidth="1"/>
    <col min="4225" max="4231" width="11.7109375" style="13" customWidth="1"/>
    <col min="4232" max="4232" width="10.85546875" style="13" customWidth="1"/>
    <col min="4233" max="4233" width="11.7109375" style="13" customWidth="1"/>
    <col min="4234" max="4236" width="22.7109375" style="13" customWidth="1"/>
    <col min="4237" max="4239" width="20.7109375" style="13" customWidth="1"/>
    <col min="4240" max="4427" width="8.85546875" style="13"/>
    <col min="4428" max="4428" width="6.140625" style="13" customWidth="1"/>
    <col min="4429" max="4429" width="20.28515625" style="13" customWidth="1"/>
    <col min="4430" max="4430" width="12.42578125" style="13" customWidth="1"/>
    <col min="4431" max="4431" width="13" style="13" customWidth="1"/>
    <col min="4432" max="4432" width="12.5703125" style="13" customWidth="1"/>
    <col min="4433" max="4446" width="11.7109375" style="13" customWidth="1"/>
    <col min="4447" max="4447" width="12.28515625" style="13" customWidth="1"/>
    <col min="4448" max="4448" width="11.7109375" style="13" customWidth="1"/>
    <col min="4449" max="4449" width="12.85546875" style="13" customWidth="1"/>
    <col min="4450" max="4450" width="11.7109375" style="13" customWidth="1"/>
    <col min="4451" max="4451" width="12.7109375" style="13" customWidth="1"/>
    <col min="4452" max="4452" width="11.7109375" style="13" customWidth="1"/>
    <col min="4453" max="4453" width="13" style="13" customWidth="1"/>
    <col min="4454" max="4465" width="11.7109375" style="13" customWidth="1"/>
    <col min="4466" max="4466" width="12.5703125" style="13" customWidth="1"/>
    <col min="4467" max="4467" width="11.7109375" style="13" customWidth="1"/>
    <col min="4468" max="4468" width="13" style="13" customWidth="1"/>
    <col min="4469" max="4474" width="11.7109375" style="13" customWidth="1"/>
    <col min="4475" max="4475" width="13.7109375" style="13" customWidth="1"/>
    <col min="4476" max="4476" width="13.140625" style="13" customWidth="1"/>
    <col min="4477" max="4480" width="13" style="13" customWidth="1"/>
    <col min="4481" max="4487" width="11.7109375" style="13" customWidth="1"/>
    <col min="4488" max="4488" width="10.85546875" style="13" customWidth="1"/>
    <col min="4489" max="4489" width="11.7109375" style="13" customWidth="1"/>
    <col min="4490" max="4492" width="22.7109375" style="13" customWidth="1"/>
    <col min="4493" max="4495" width="20.7109375" style="13" customWidth="1"/>
    <col min="4496" max="4683" width="8.85546875" style="13"/>
    <col min="4684" max="4684" width="6.140625" style="13" customWidth="1"/>
    <col min="4685" max="4685" width="20.28515625" style="13" customWidth="1"/>
    <col min="4686" max="4686" width="12.42578125" style="13" customWidth="1"/>
    <col min="4687" max="4687" width="13" style="13" customWidth="1"/>
    <col min="4688" max="4688" width="12.5703125" style="13" customWidth="1"/>
    <col min="4689" max="4702" width="11.7109375" style="13" customWidth="1"/>
    <col min="4703" max="4703" width="12.28515625" style="13" customWidth="1"/>
    <col min="4704" max="4704" width="11.7109375" style="13" customWidth="1"/>
    <col min="4705" max="4705" width="12.85546875" style="13" customWidth="1"/>
    <col min="4706" max="4706" width="11.7109375" style="13" customWidth="1"/>
    <col min="4707" max="4707" width="12.7109375" style="13" customWidth="1"/>
    <col min="4708" max="4708" width="11.7109375" style="13" customWidth="1"/>
    <col min="4709" max="4709" width="13" style="13" customWidth="1"/>
    <col min="4710" max="4721" width="11.7109375" style="13" customWidth="1"/>
    <col min="4722" max="4722" width="12.5703125" style="13" customWidth="1"/>
    <col min="4723" max="4723" width="11.7109375" style="13" customWidth="1"/>
    <col min="4724" max="4724" width="13" style="13" customWidth="1"/>
    <col min="4725" max="4730" width="11.7109375" style="13" customWidth="1"/>
    <col min="4731" max="4731" width="13.7109375" style="13" customWidth="1"/>
    <col min="4732" max="4732" width="13.140625" style="13" customWidth="1"/>
    <col min="4733" max="4736" width="13" style="13" customWidth="1"/>
    <col min="4737" max="4743" width="11.7109375" style="13" customWidth="1"/>
    <col min="4744" max="4744" width="10.85546875" style="13" customWidth="1"/>
    <col min="4745" max="4745" width="11.7109375" style="13" customWidth="1"/>
    <col min="4746" max="4748" width="22.7109375" style="13" customWidth="1"/>
    <col min="4749" max="4751" width="20.7109375" style="13" customWidth="1"/>
    <col min="4752" max="4939" width="8.85546875" style="13"/>
    <col min="4940" max="4940" width="6.140625" style="13" customWidth="1"/>
    <col min="4941" max="4941" width="20.28515625" style="13" customWidth="1"/>
    <col min="4942" max="4942" width="12.42578125" style="13" customWidth="1"/>
    <col min="4943" max="4943" width="13" style="13" customWidth="1"/>
    <col min="4944" max="4944" width="12.5703125" style="13" customWidth="1"/>
    <col min="4945" max="4958" width="11.7109375" style="13" customWidth="1"/>
    <col min="4959" max="4959" width="12.28515625" style="13" customWidth="1"/>
    <col min="4960" max="4960" width="11.7109375" style="13" customWidth="1"/>
    <col min="4961" max="4961" width="12.85546875" style="13" customWidth="1"/>
    <col min="4962" max="4962" width="11.7109375" style="13" customWidth="1"/>
    <col min="4963" max="4963" width="12.7109375" style="13" customWidth="1"/>
    <col min="4964" max="4964" width="11.7109375" style="13" customWidth="1"/>
    <col min="4965" max="4965" width="13" style="13" customWidth="1"/>
    <col min="4966" max="4977" width="11.7109375" style="13" customWidth="1"/>
    <col min="4978" max="4978" width="12.5703125" style="13" customWidth="1"/>
    <col min="4979" max="4979" width="11.7109375" style="13" customWidth="1"/>
    <col min="4980" max="4980" width="13" style="13" customWidth="1"/>
    <col min="4981" max="4986" width="11.7109375" style="13" customWidth="1"/>
    <col min="4987" max="4987" width="13.7109375" style="13" customWidth="1"/>
    <col min="4988" max="4988" width="13.140625" style="13" customWidth="1"/>
    <col min="4989" max="4992" width="13" style="13" customWidth="1"/>
    <col min="4993" max="4999" width="11.7109375" style="13" customWidth="1"/>
    <col min="5000" max="5000" width="10.85546875" style="13" customWidth="1"/>
    <col min="5001" max="5001" width="11.7109375" style="13" customWidth="1"/>
    <col min="5002" max="5004" width="22.7109375" style="13" customWidth="1"/>
    <col min="5005" max="5007" width="20.7109375" style="13" customWidth="1"/>
    <col min="5008" max="5195" width="8.85546875" style="13"/>
    <col min="5196" max="5196" width="6.140625" style="13" customWidth="1"/>
    <col min="5197" max="5197" width="20.28515625" style="13" customWidth="1"/>
    <col min="5198" max="5198" width="12.42578125" style="13" customWidth="1"/>
    <col min="5199" max="5199" width="13" style="13" customWidth="1"/>
    <col min="5200" max="5200" width="12.5703125" style="13" customWidth="1"/>
    <col min="5201" max="5214" width="11.7109375" style="13" customWidth="1"/>
    <col min="5215" max="5215" width="12.28515625" style="13" customWidth="1"/>
    <col min="5216" max="5216" width="11.7109375" style="13" customWidth="1"/>
    <col min="5217" max="5217" width="12.85546875" style="13" customWidth="1"/>
    <col min="5218" max="5218" width="11.7109375" style="13" customWidth="1"/>
    <col min="5219" max="5219" width="12.7109375" style="13" customWidth="1"/>
    <col min="5220" max="5220" width="11.7109375" style="13" customWidth="1"/>
    <col min="5221" max="5221" width="13" style="13" customWidth="1"/>
    <col min="5222" max="5233" width="11.7109375" style="13" customWidth="1"/>
    <col min="5234" max="5234" width="12.5703125" style="13" customWidth="1"/>
    <col min="5235" max="5235" width="11.7109375" style="13" customWidth="1"/>
    <col min="5236" max="5236" width="13" style="13" customWidth="1"/>
    <col min="5237" max="5242" width="11.7109375" style="13" customWidth="1"/>
    <col min="5243" max="5243" width="13.7109375" style="13" customWidth="1"/>
    <col min="5244" max="5244" width="13.140625" style="13" customWidth="1"/>
    <col min="5245" max="5248" width="13" style="13" customWidth="1"/>
    <col min="5249" max="5255" width="11.7109375" style="13" customWidth="1"/>
    <col min="5256" max="5256" width="10.85546875" style="13" customWidth="1"/>
    <col min="5257" max="5257" width="11.7109375" style="13" customWidth="1"/>
    <col min="5258" max="5260" width="22.7109375" style="13" customWidth="1"/>
    <col min="5261" max="5263" width="20.7109375" style="13" customWidth="1"/>
    <col min="5264" max="5451" width="8.85546875" style="13"/>
    <col min="5452" max="5452" width="6.140625" style="13" customWidth="1"/>
    <col min="5453" max="5453" width="20.28515625" style="13" customWidth="1"/>
    <col min="5454" max="5454" width="12.42578125" style="13" customWidth="1"/>
    <col min="5455" max="5455" width="13" style="13" customWidth="1"/>
    <col min="5456" max="5456" width="12.5703125" style="13" customWidth="1"/>
    <col min="5457" max="5470" width="11.7109375" style="13" customWidth="1"/>
    <col min="5471" max="5471" width="12.28515625" style="13" customWidth="1"/>
    <col min="5472" max="5472" width="11.7109375" style="13" customWidth="1"/>
    <col min="5473" max="5473" width="12.85546875" style="13" customWidth="1"/>
    <col min="5474" max="5474" width="11.7109375" style="13" customWidth="1"/>
    <col min="5475" max="5475" width="12.7109375" style="13" customWidth="1"/>
    <col min="5476" max="5476" width="11.7109375" style="13" customWidth="1"/>
    <col min="5477" max="5477" width="13" style="13" customWidth="1"/>
    <col min="5478" max="5489" width="11.7109375" style="13" customWidth="1"/>
    <col min="5490" max="5490" width="12.5703125" style="13" customWidth="1"/>
    <col min="5491" max="5491" width="11.7109375" style="13" customWidth="1"/>
    <col min="5492" max="5492" width="13" style="13" customWidth="1"/>
    <col min="5493" max="5498" width="11.7109375" style="13" customWidth="1"/>
    <col min="5499" max="5499" width="13.7109375" style="13" customWidth="1"/>
    <col min="5500" max="5500" width="13.140625" style="13" customWidth="1"/>
    <col min="5501" max="5504" width="13" style="13" customWidth="1"/>
    <col min="5505" max="5511" width="11.7109375" style="13" customWidth="1"/>
    <col min="5512" max="5512" width="10.85546875" style="13" customWidth="1"/>
    <col min="5513" max="5513" width="11.7109375" style="13" customWidth="1"/>
    <col min="5514" max="5516" width="22.7109375" style="13" customWidth="1"/>
    <col min="5517" max="5519" width="20.7109375" style="13" customWidth="1"/>
    <col min="5520" max="5707" width="8.85546875" style="13"/>
    <col min="5708" max="5708" width="6.140625" style="13" customWidth="1"/>
    <col min="5709" max="5709" width="20.28515625" style="13" customWidth="1"/>
    <col min="5710" max="5710" width="12.42578125" style="13" customWidth="1"/>
    <col min="5711" max="5711" width="13" style="13" customWidth="1"/>
    <col min="5712" max="5712" width="12.5703125" style="13" customWidth="1"/>
    <col min="5713" max="5726" width="11.7109375" style="13" customWidth="1"/>
    <col min="5727" max="5727" width="12.28515625" style="13" customWidth="1"/>
    <col min="5728" max="5728" width="11.7109375" style="13" customWidth="1"/>
    <col min="5729" max="5729" width="12.85546875" style="13" customWidth="1"/>
    <col min="5730" max="5730" width="11.7109375" style="13" customWidth="1"/>
    <col min="5731" max="5731" width="12.7109375" style="13" customWidth="1"/>
    <col min="5732" max="5732" width="11.7109375" style="13" customWidth="1"/>
    <col min="5733" max="5733" width="13" style="13" customWidth="1"/>
    <col min="5734" max="5745" width="11.7109375" style="13" customWidth="1"/>
    <col min="5746" max="5746" width="12.5703125" style="13" customWidth="1"/>
    <col min="5747" max="5747" width="11.7109375" style="13" customWidth="1"/>
    <col min="5748" max="5748" width="13" style="13" customWidth="1"/>
    <col min="5749" max="5754" width="11.7109375" style="13" customWidth="1"/>
    <col min="5755" max="5755" width="13.7109375" style="13" customWidth="1"/>
    <col min="5756" max="5756" width="13.140625" style="13" customWidth="1"/>
    <col min="5757" max="5760" width="13" style="13" customWidth="1"/>
    <col min="5761" max="5767" width="11.7109375" style="13" customWidth="1"/>
    <col min="5768" max="5768" width="10.85546875" style="13" customWidth="1"/>
    <col min="5769" max="5769" width="11.7109375" style="13" customWidth="1"/>
    <col min="5770" max="5772" width="22.7109375" style="13" customWidth="1"/>
    <col min="5773" max="5775" width="20.7109375" style="13" customWidth="1"/>
    <col min="5776" max="5963" width="8.85546875" style="13"/>
    <col min="5964" max="5964" width="6.140625" style="13" customWidth="1"/>
    <col min="5965" max="5965" width="20.28515625" style="13" customWidth="1"/>
    <col min="5966" max="5966" width="12.42578125" style="13" customWidth="1"/>
    <col min="5967" max="5967" width="13" style="13" customWidth="1"/>
    <col min="5968" max="5968" width="12.5703125" style="13" customWidth="1"/>
    <col min="5969" max="5982" width="11.7109375" style="13" customWidth="1"/>
    <col min="5983" max="5983" width="12.28515625" style="13" customWidth="1"/>
    <col min="5984" max="5984" width="11.7109375" style="13" customWidth="1"/>
    <col min="5985" max="5985" width="12.85546875" style="13" customWidth="1"/>
    <col min="5986" max="5986" width="11.7109375" style="13" customWidth="1"/>
    <col min="5987" max="5987" width="12.7109375" style="13" customWidth="1"/>
    <col min="5988" max="5988" width="11.7109375" style="13" customWidth="1"/>
    <col min="5989" max="5989" width="13" style="13" customWidth="1"/>
    <col min="5990" max="6001" width="11.7109375" style="13" customWidth="1"/>
    <col min="6002" max="6002" width="12.5703125" style="13" customWidth="1"/>
    <col min="6003" max="6003" width="11.7109375" style="13" customWidth="1"/>
    <col min="6004" max="6004" width="13" style="13" customWidth="1"/>
    <col min="6005" max="6010" width="11.7109375" style="13" customWidth="1"/>
    <col min="6011" max="6011" width="13.7109375" style="13" customWidth="1"/>
    <col min="6012" max="6012" width="13.140625" style="13" customWidth="1"/>
    <col min="6013" max="6016" width="13" style="13" customWidth="1"/>
    <col min="6017" max="6023" width="11.7109375" style="13" customWidth="1"/>
    <col min="6024" max="6024" width="10.85546875" style="13" customWidth="1"/>
    <col min="6025" max="6025" width="11.7109375" style="13" customWidth="1"/>
    <col min="6026" max="6028" width="22.7109375" style="13" customWidth="1"/>
    <col min="6029" max="6031" width="20.7109375" style="13" customWidth="1"/>
    <col min="6032" max="6219" width="8.85546875" style="13"/>
    <col min="6220" max="6220" width="6.140625" style="13" customWidth="1"/>
    <col min="6221" max="6221" width="20.28515625" style="13" customWidth="1"/>
    <col min="6222" max="6222" width="12.42578125" style="13" customWidth="1"/>
    <col min="6223" max="6223" width="13" style="13" customWidth="1"/>
    <col min="6224" max="6224" width="12.5703125" style="13" customWidth="1"/>
    <col min="6225" max="6238" width="11.7109375" style="13" customWidth="1"/>
    <col min="6239" max="6239" width="12.28515625" style="13" customWidth="1"/>
    <col min="6240" max="6240" width="11.7109375" style="13" customWidth="1"/>
    <col min="6241" max="6241" width="12.85546875" style="13" customWidth="1"/>
    <col min="6242" max="6242" width="11.7109375" style="13" customWidth="1"/>
    <col min="6243" max="6243" width="12.7109375" style="13" customWidth="1"/>
    <col min="6244" max="6244" width="11.7109375" style="13" customWidth="1"/>
    <col min="6245" max="6245" width="13" style="13" customWidth="1"/>
    <col min="6246" max="6257" width="11.7109375" style="13" customWidth="1"/>
    <col min="6258" max="6258" width="12.5703125" style="13" customWidth="1"/>
    <col min="6259" max="6259" width="11.7109375" style="13" customWidth="1"/>
    <col min="6260" max="6260" width="13" style="13" customWidth="1"/>
    <col min="6261" max="6266" width="11.7109375" style="13" customWidth="1"/>
    <col min="6267" max="6267" width="13.7109375" style="13" customWidth="1"/>
    <col min="6268" max="6268" width="13.140625" style="13" customWidth="1"/>
    <col min="6269" max="6272" width="13" style="13" customWidth="1"/>
    <col min="6273" max="6279" width="11.7109375" style="13" customWidth="1"/>
    <col min="6280" max="6280" width="10.85546875" style="13" customWidth="1"/>
    <col min="6281" max="6281" width="11.7109375" style="13" customWidth="1"/>
    <col min="6282" max="6284" width="22.7109375" style="13" customWidth="1"/>
    <col min="6285" max="6287" width="20.7109375" style="13" customWidth="1"/>
    <col min="6288" max="6475" width="8.85546875" style="13"/>
    <col min="6476" max="6476" width="6.140625" style="13" customWidth="1"/>
    <col min="6477" max="6477" width="20.28515625" style="13" customWidth="1"/>
    <col min="6478" max="6478" width="12.42578125" style="13" customWidth="1"/>
    <col min="6479" max="6479" width="13" style="13" customWidth="1"/>
    <col min="6480" max="6480" width="12.5703125" style="13" customWidth="1"/>
    <col min="6481" max="6494" width="11.7109375" style="13" customWidth="1"/>
    <col min="6495" max="6495" width="12.28515625" style="13" customWidth="1"/>
    <col min="6496" max="6496" width="11.7109375" style="13" customWidth="1"/>
    <col min="6497" max="6497" width="12.85546875" style="13" customWidth="1"/>
    <col min="6498" max="6498" width="11.7109375" style="13" customWidth="1"/>
    <col min="6499" max="6499" width="12.7109375" style="13" customWidth="1"/>
    <col min="6500" max="6500" width="11.7109375" style="13" customWidth="1"/>
    <col min="6501" max="6501" width="13" style="13" customWidth="1"/>
    <col min="6502" max="6513" width="11.7109375" style="13" customWidth="1"/>
    <col min="6514" max="6514" width="12.5703125" style="13" customWidth="1"/>
    <col min="6515" max="6515" width="11.7109375" style="13" customWidth="1"/>
    <col min="6516" max="6516" width="13" style="13" customWidth="1"/>
    <col min="6517" max="6522" width="11.7109375" style="13" customWidth="1"/>
    <col min="6523" max="6523" width="13.7109375" style="13" customWidth="1"/>
    <col min="6524" max="6524" width="13.140625" style="13" customWidth="1"/>
    <col min="6525" max="6528" width="13" style="13" customWidth="1"/>
    <col min="6529" max="6535" width="11.7109375" style="13" customWidth="1"/>
    <col min="6536" max="6536" width="10.85546875" style="13" customWidth="1"/>
    <col min="6537" max="6537" width="11.7109375" style="13" customWidth="1"/>
    <col min="6538" max="6540" width="22.7109375" style="13" customWidth="1"/>
    <col min="6541" max="6543" width="20.7109375" style="13" customWidth="1"/>
    <col min="6544" max="6731" width="8.85546875" style="13"/>
    <col min="6732" max="6732" width="6.140625" style="13" customWidth="1"/>
    <col min="6733" max="6733" width="20.28515625" style="13" customWidth="1"/>
    <col min="6734" max="6734" width="12.42578125" style="13" customWidth="1"/>
    <col min="6735" max="6735" width="13" style="13" customWidth="1"/>
    <col min="6736" max="6736" width="12.5703125" style="13" customWidth="1"/>
    <col min="6737" max="6750" width="11.7109375" style="13" customWidth="1"/>
    <col min="6751" max="6751" width="12.28515625" style="13" customWidth="1"/>
    <col min="6752" max="6752" width="11.7109375" style="13" customWidth="1"/>
    <col min="6753" max="6753" width="12.85546875" style="13" customWidth="1"/>
    <col min="6754" max="6754" width="11.7109375" style="13" customWidth="1"/>
    <col min="6755" max="6755" width="12.7109375" style="13" customWidth="1"/>
    <col min="6756" max="6756" width="11.7109375" style="13" customWidth="1"/>
    <col min="6757" max="6757" width="13" style="13" customWidth="1"/>
    <col min="6758" max="6769" width="11.7109375" style="13" customWidth="1"/>
    <col min="6770" max="6770" width="12.5703125" style="13" customWidth="1"/>
    <col min="6771" max="6771" width="11.7109375" style="13" customWidth="1"/>
    <col min="6772" max="6772" width="13" style="13" customWidth="1"/>
    <col min="6773" max="6778" width="11.7109375" style="13" customWidth="1"/>
    <col min="6779" max="6779" width="13.7109375" style="13" customWidth="1"/>
    <col min="6780" max="6780" width="13.140625" style="13" customWidth="1"/>
    <col min="6781" max="6784" width="13" style="13" customWidth="1"/>
    <col min="6785" max="6791" width="11.7109375" style="13" customWidth="1"/>
    <col min="6792" max="6792" width="10.85546875" style="13" customWidth="1"/>
    <col min="6793" max="6793" width="11.7109375" style="13" customWidth="1"/>
    <col min="6794" max="6796" width="22.7109375" style="13" customWidth="1"/>
    <col min="6797" max="6799" width="20.7109375" style="13" customWidth="1"/>
    <col min="6800" max="6987" width="8.85546875" style="13"/>
    <col min="6988" max="6988" width="6.140625" style="13" customWidth="1"/>
    <col min="6989" max="6989" width="20.28515625" style="13" customWidth="1"/>
    <col min="6990" max="6990" width="12.42578125" style="13" customWidth="1"/>
    <col min="6991" max="6991" width="13" style="13" customWidth="1"/>
    <col min="6992" max="6992" width="12.5703125" style="13" customWidth="1"/>
    <col min="6993" max="7006" width="11.7109375" style="13" customWidth="1"/>
    <col min="7007" max="7007" width="12.28515625" style="13" customWidth="1"/>
    <col min="7008" max="7008" width="11.7109375" style="13" customWidth="1"/>
    <col min="7009" max="7009" width="12.85546875" style="13" customWidth="1"/>
    <col min="7010" max="7010" width="11.7109375" style="13" customWidth="1"/>
    <col min="7011" max="7011" width="12.7109375" style="13" customWidth="1"/>
    <col min="7012" max="7012" width="11.7109375" style="13" customWidth="1"/>
    <col min="7013" max="7013" width="13" style="13" customWidth="1"/>
    <col min="7014" max="7025" width="11.7109375" style="13" customWidth="1"/>
    <col min="7026" max="7026" width="12.5703125" style="13" customWidth="1"/>
    <col min="7027" max="7027" width="11.7109375" style="13" customWidth="1"/>
    <col min="7028" max="7028" width="13" style="13" customWidth="1"/>
    <col min="7029" max="7034" width="11.7109375" style="13" customWidth="1"/>
    <col min="7035" max="7035" width="13.7109375" style="13" customWidth="1"/>
    <col min="7036" max="7036" width="13.140625" style="13" customWidth="1"/>
    <col min="7037" max="7040" width="13" style="13" customWidth="1"/>
    <col min="7041" max="7047" width="11.7109375" style="13" customWidth="1"/>
    <col min="7048" max="7048" width="10.85546875" style="13" customWidth="1"/>
    <col min="7049" max="7049" width="11.7109375" style="13" customWidth="1"/>
    <col min="7050" max="7052" width="22.7109375" style="13" customWidth="1"/>
    <col min="7053" max="7055" width="20.7109375" style="13" customWidth="1"/>
    <col min="7056" max="7243" width="8.85546875" style="13"/>
    <col min="7244" max="7244" width="6.140625" style="13" customWidth="1"/>
    <col min="7245" max="7245" width="20.28515625" style="13" customWidth="1"/>
    <col min="7246" max="7246" width="12.42578125" style="13" customWidth="1"/>
    <col min="7247" max="7247" width="13" style="13" customWidth="1"/>
    <col min="7248" max="7248" width="12.5703125" style="13" customWidth="1"/>
    <col min="7249" max="7262" width="11.7109375" style="13" customWidth="1"/>
    <col min="7263" max="7263" width="12.28515625" style="13" customWidth="1"/>
    <col min="7264" max="7264" width="11.7109375" style="13" customWidth="1"/>
    <col min="7265" max="7265" width="12.85546875" style="13" customWidth="1"/>
    <col min="7266" max="7266" width="11.7109375" style="13" customWidth="1"/>
    <col min="7267" max="7267" width="12.7109375" style="13" customWidth="1"/>
    <col min="7268" max="7268" width="11.7109375" style="13" customWidth="1"/>
    <col min="7269" max="7269" width="13" style="13" customWidth="1"/>
    <col min="7270" max="7281" width="11.7109375" style="13" customWidth="1"/>
    <col min="7282" max="7282" width="12.5703125" style="13" customWidth="1"/>
    <col min="7283" max="7283" width="11.7109375" style="13" customWidth="1"/>
    <col min="7284" max="7284" width="13" style="13" customWidth="1"/>
    <col min="7285" max="7290" width="11.7109375" style="13" customWidth="1"/>
    <col min="7291" max="7291" width="13.7109375" style="13" customWidth="1"/>
    <col min="7292" max="7292" width="13.140625" style="13" customWidth="1"/>
    <col min="7293" max="7296" width="13" style="13" customWidth="1"/>
    <col min="7297" max="7303" width="11.7109375" style="13" customWidth="1"/>
    <col min="7304" max="7304" width="10.85546875" style="13" customWidth="1"/>
    <col min="7305" max="7305" width="11.7109375" style="13" customWidth="1"/>
    <col min="7306" max="7308" width="22.7109375" style="13" customWidth="1"/>
    <col min="7309" max="7311" width="20.7109375" style="13" customWidth="1"/>
    <col min="7312" max="7499" width="8.85546875" style="13"/>
    <col min="7500" max="7500" width="6.140625" style="13" customWidth="1"/>
    <col min="7501" max="7501" width="20.28515625" style="13" customWidth="1"/>
    <col min="7502" max="7502" width="12.42578125" style="13" customWidth="1"/>
    <col min="7503" max="7503" width="13" style="13" customWidth="1"/>
    <col min="7504" max="7504" width="12.5703125" style="13" customWidth="1"/>
    <col min="7505" max="7518" width="11.7109375" style="13" customWidth="1"/>
    <col min="7519" max="7519" width="12.28515625" style="13" customWidth="1"/>
    <col min="7520" max="7520" width="11.7109375" style="13" customWidth="1"/>
    <col min="7521" max="7521" width="12.85546875" style="13" customWidth="1"/>
    <col min="7522" max="7522" width="11.7109375" style="13" customWidth="1"/>
    <col min="7523" max="7523" width="12.7109375" style="13" customWidth="1"/>
    <col min="7524" max="7524" width="11.7109375" style="13" customWidth="1"/>
    <col min="7525" max="7525" width="13" style="13" customWidth="1"/>
    <col min="7526" max="7537" width="11.7109375" style="13" customWidth="1"/>
    <col min="7538" max="7538" width="12.5703125" style="13" customWidth="1"/>
    <col min="7539" max="7539" width="11.7109375" style="13" customWidth="1"/>
    <col min="7540" max="7540" width="13" style="13" customWidth="1"/>
    <col min="7541" max="7546" width="11.7109375" style="13" customWidth="1"/>
    <col min="7547" max="7547" width="13.7109375" style="13" customWidth="1"/>
    <col min="7548" max="7548" width="13.140625" style="13" customWidth="1"/>
    <col min="7549" max="7552" width="13" style="13" customWidth="1"/>
    <col min="7553" max="7559" width="11.7109375" style="13" customWidth="1"/>
    <col min="7560" max="7560" width="10.85546875" style="13" customWidth="1"/>
    <col min="7561" max="7561" width="11.7109375" style="13" customWidth="1"/>
    <col min="7562" max="7564" width="22.7109375" style="13" customWidth="1"/>
    <col min="7565" max="7567" width="20.7109375" style="13" customWidth="1"/>
    <col min="7568" max="7755" width="8.85546875" style="13"/>
    <col min="7756" max="7756" width="6.140625" style="13" customWidth="1"/>
    <col min="7757" max="7757" width="20.28515625" style="13" customWidth="1"/>
    <col min="7758" max="7758" width="12.42578125" style="13" customWidth="1"/>
    <col min="7759" max="7759" width="13" style="13" customWidth="1"/>
    <col min="7760" max="7760" width="12.5703125" style="13" customWidth="1"/>
    <col min="7761" max="7774" width="11.7109375" style="13" customWidth="1"/>
    <col min="7775" max="7775" width="12.28515625" style="13" customWidth="1"/>
    <col min="7776" max="7776" width="11.7109375" style="13" customWidth="1"/>
    <col min="7777" max="7777" width="12.85546875" style="13" customWidth="1"/>
    <col min="7778" max="7778" width="11.7109375" style="13" customWidth="1"/>
    <col min="7779" max="7779" width="12.7109375" style="13" customWidth="1"/>
    <col min="7780" max="7780" width="11.7109375" style="13" customWidth="1"/>
    <col min="7781" max="7781" width="13" style="13" customWidth="1"/>
    <col min="7782" max="7793" width="11.7109375" style="13" customWidth="1"/>
    <col min="7794" max="7794" width="12.5703125" style="13" customWidth="1"/>
    <col min="7795" max="7795" width="11.7109375" style="13" customWidth="1"/>
    <col min="7796" max="7796" width="13" style="13" customWidth="1"/>
    <col min="7797" max="7802" width="11.7109375" style="13" customWidth="1"/>
    <col min="7803" max="7803" width="13.7109375" style="13" customWidth="1"/>
    <col min="7804" max="7804" width="13.140625" style="13" customWidth="1"/>
    <col min="7805" max="7808" width="13" style="13" customWidth="1"/>
    <col min="7809" max="7815" width="11.7109375" style="13" customWidth="1"/>
    <col min="7816" max="7816" width="10.85546875" style="13" customWidth="1"/>
    <col min="7817" max="7817" width="11.7109375" style="13" customWidth="1"/>
    <col min="7818" max="7820" width="22.7109375" style="13" customWidth="1"/>
    <col min="7821" max="7823" width="20.7109375" style="13" customWidth="1"/>
    <col min="7824" max="8011" width="8.85546875" style="13"/>
    <col min="8012" max="8012" width="6.140625" style="13" customWidth="1"/>
    <col min="8013" max="8013" width="20.28515625" style="13" customWidth="1"/>
    <col min="8014" max="8014" width="12.42578125" style="13" customWidth="1"/>
    <col min="8015" max="8015" width="13" style="13" customWidth="1"/>
    <col min="8016" max="8016" width="12.5703125" style="13" customWidth="1"/>
    <col min="8017" max="8030" width="11.7109375" style="13" customWidth="1"/>
    <col min="8031" max="8031" width="12.28515625" style="13" customWidth="1"/>
    <col min="8032" max="8032" width="11.7109375" style="13" customWidth="1"/>
    <col min="8033" max="8033" width="12.85546875" style="13" customWidth="1"/>
    <col min="8034" max="8034" width="11.7109375" style="13" customWidth="1"/>
    <col min="8035" max="8035" width="12.7109375" style="13" customWidth="1"/>
    <col min="8036" max="8036" width="11.7109375" style="13" customWidth="1"/>
    <col min="8037" max="8037" width="13" style="13" customWidth="1"/>
    <col min="8038" max="8049" width="11.7109375" style="13" customWidth="1"/>
    <col min="8050" max="8050" width="12.5703125" style="13" customWidth="1"/>
    <col min="8051" max="8051" width="11.7109375" style="13" customWidth="1"/>
    <col min="8052" max="8052" width="13" style="13" customWidth="1"/>
    <col min="8053" max="8058" width="11.7109375" style="13" customWidth="1"/>
    <col min="8059" max="8059" width="13.7109375" style="13" customWidth="1"/>
    <col min="8060" max="8060" width="13.140625" style="13" customWidth="1"/>
    <col min="8061" max="8064" width="13" style="13" customWidth="1"/>
    <col min="8065" max="8071" width="11.7109375" style="13" customWidth="1"/>
    <col min="8072" max="8072" width="10.85546875" style="13" customWidth="1"/>
    <col min="8073" max="8073" width="11.7109375" style="13" customWidth="1"/>
    <col min="8074" max="8076" width="22.7109375" style="13" customWidth="1"/>
    <col min="8077" max="8079" width="20.7109375" style="13" customWidth="1"/>
    <col min="8080" max="8267" width="8.85546875" style="13"/>
    <col min="8268" max="8268" width="6.140625" style="13" customWidth="1"/>
    <col min="8269" max="8269" width="20.28515625" style="13" customWidth="1"/>
    <col min="8270" max="8270" width="12.42578125" style="13" customWidth="1"/>
    <col min="8271" max="8271" width="13" style="13" customWidth="1"/>
    <col min="8272" max="8272" width="12.5703125" style="13" customWidth="1"/>
    <col min="8273" max="8286" width="11.7109375" style="13" customWidth="1"/>
    <col min="8287" max="8287" width="12.28515625" style="13" customWidth="1"/>
    <col min="8288" max="8288" width="11.7109375" style="13" customWidth="1"/>
    <col min="8289" max="8289" width="12.85546875" style="13" customWidth="1"/>
    <col min="8290" max="8290" width="11.7109375" style="13" customWidth="1"/>
    <col min="8291" max="8291" width="12.7109375" style="13" customWidth="1"/>
    <col min="8292" max="8292" width="11.7109375" style="13" customWidth="1"/>
    <col min="8293" max="8293" width="13" style="13" customWidth="1"/>
    <col min="8294" max="8305" width="11.7109375" style="13" customWidth="1"/>
    <col min="8306" max="8306" width="12.5703125" style="13" customWidth="1"/>
    <col min="8307" max="8307" width="11.7109375" style="13" customWidth="1"/>
    <col min="8308" max="8308" width="13" style="13" customWidth="1"/>
    <col min="8309" max="8314" width="11.7109375" style="13" customWidth="1"/>
    <col min="8315" max="8315" width="13.7109375" style="13" customWidth="1"/>
    <col min="8316" max="8316" width="13.140625" style="13" customWidth="1"/>
    <col min="8317" max="8320" width="13" style="13" customWidth="1"/>
    <col min="8321" max="8327" width="11.7109375" style="13" customWidth="1"/>
    <col min="8328" max="8328" width="10.85546875" style="13" customWidth="1"/>
    <col min="8329" max="8329" width="11.7109375" style="13" customWidth="1"/>
    <col min="8330" max="8332" width="22.7109375" style="13" customWidth="1"/>
    <col min="8333" max="8335" width="20.7109375" style="13" customWidth="1"/>
    <col min="8336" max="8523" width="8.85546875" style="13"/>
    <col min="8524" max="8524" width="6.140625" style="13" customWidth="1"/>
    <col min="8525" max="8525" width="20.28515625" style="13" customWidth="1"/>
    <col min="8526" max="8526" width="12.42578125" style="13" customWidth="1"/>
    <col min="8527" max="8527" width="13" style="13" customWidth="1"/>
    <col min="8528" max="8528" width="12.5703125" style="13" customWidth="1"/>
    <col min="8529" max="8542" width="11.7109375" style="13" customWidth="1"/>
    <col min="8543" max="8543" width="12.28515625" style="13" customWidth="1"/>
    <col min="8544" max="8544" width="11.7109375" style="13" customWidth="1"/>
    <col min="8545" max="8545" width="12.85546875" style="13" customWidth="1"/>
    <col min="8546" max="8546" width="11.7109375" style="13" customWidth="1"/>
    <col min="8547" max="8547" width="12.7109375" style="13" customWidth="1"/>
    <col min="8548" max="8548" width="11.7109375" style="13" customWidth="1"/>
    <col min="8549" max="8549" width="13" style="13" customWidth="1"/>
    <col min="8550" max="8561" width="11.7109375" style="13" customWidth="1"/>
    <col min="8562" max="8562" width="12.5703125" style="13" customWidth="1"/>
    <col min="8563" max="8563" width="11.7109375" style="13" customWidth="1"/>
    <col min="8564" max="8564" width="13" style="13" customWidth="1"/>
    <col min="8565" max="8570" width="11.7109375" style="13" customWidth="1"/>
    <col min="8571" max="8571" width="13.7109375" style="13" customWidth="1"/>
    <col min="8572" max="8572" width="13.140625" style="13" customWidth="1"/>
    <col min="8573" max="8576" width="13" style="13" customWidth="1"/>
    <col min="8577" max="8583" width="11.7109375" style="13" customWidth="1"/>
    <col min="8584" max="8584" width="10.85546875" style="13" customWidth="1"/>
    <col min="8585" max="8585" width="11.7109375" style="13" customWidth="1"/>
    <col min="8586" max="8588" width="22.7109375" style="13" customWidth="1"/>
    <col min="8589" max="8591" width="20.7109375" style="13" customWidth="1"/>
    <col min="8592" max="8779" width="8.85546875" style="13"/>
    <col min="8780" max="8780" width="6.140625" style="13" customWidth="1"/>
    <col min="8781" max="8781" width="20.28515625" style="13" customWidth="1"/>
    <col min="8782" max="8782" width="12.42578125" style="13" customWidth="1"/>
    <col min="8783" max="8783" width="13" style="13" customWidth="1"/>
    <col min="8784" max="8784" width="12.5703125" style="13" customWidth="1"/>
    <col min="8785" max="8798" width="11.7109375" style="13" customWidth="1"/>
    <col min="8799" max="8799" width="12.28515625" style="13" customWidth="1"/>
    <col min="8800" max="8800" width="11.7109375" style="13" customWidth="1"/>
    <col min="8801" max="8801" width="12.85546875" style="13" customWidth="1"/>
    <col min="8802" max="8802" width="11.7109375" style="13" customWidth="1"/>
    <col min="8803" max="8803" width="12.7109375" style="13" customWidth="1"/>
    <col min="8804" max="8804" width="11.7109375" style="13" customWidth="1"/>
    <col min="8805" max="8805" width="13" style="13" customWidth="1"/>
    <col min="8806" max="8817" width="11.7109375" style="13" customWidth="1"/>
    <col min="8818" max="8818" width="12.5703125" style="13" customWidth="1"/>
    <col min="8819" max="8819" width="11.7109375" style="13" customWidth="1"/>
    <col min="8820" max="8820" width="13" style="13" customWidth="1"/>
    <col min="8821" max="8826" width="11.7109375" style="13" customWidth="1"/>
    <col min="8827" max="8827" width="13.7109375" style="13" customWidth="1"/>
    <col min="8828" max="8828" width="13.140625" style="13" customWidth="1"/>
    <col min="8829" max="8832" width="13" style="13" customWidth="1"/>
    <col min="8833" max="8839" width="11.7109375" style="13" customWidth="1"/>
    <col min="8840" max="8840" width="10.85546875" style="13" customWidth="1"/>
    <col min="8841" max="8841" width="11.7109375" style="13" customWidth="1"/>
    <col min="8842" max="8844" width="22.7109375" style="13" customWidth="1"/>
    <col min="8845" max="8847" width="20.7109375" style="13" customWidth="1"/>
    <col min="8848" max="9035" width="8.85546875" style="13"/>
    <col min="9036" max="9036" width="6.140625" style="13" customWidth="1"/>
    <col min="9037" max="9037" width="20.28515625" style="13" customWidth="1"/>
    <col min="9038" max="9038" width="12.42578125" style="13" customWidth="1"/>
    <col min="9039" max="9039" width="13" style="13" customWidth="1"/>
    <col min="9040" max="9040" width="12.5703125" style="13" customWidth="1"/>
    <col min="9041" max="9054" width="11.7109375" style="13" customWidth="1"/>
    <col min="9055" max="9055" width="12.28515625" style="13" customWidth="1"/>
    <col min="9056" max="9056" width="11.7109375" style="13" customWidth="1"/>
    <col min="9057" max="9057" width="12.85546875" style="13" customWidth="1"/>
    <col min="9058" max="9058" width="11.7109375" style="13" customWidth="1"/>
    <col min="9059" max="9059" width="12.7109375" style="13" customWidth="1"/>
    <col min="9060" max="9060" width="11.7109375" style="13" customWidth="1"/>
    <col min="9061" max="9061" width="13" style="13" customWidth="1"/>
    <col min="9062" max="9073" width="11.7109375" style="13" customWidth="1"/>
    <col min="9074" max="9074" width="12.5703125" style="13" customWidth="1"/>
    <col min="9075" max="9075" width="11.7109375" style="13" customWidth="1"/>
    <col min="9076" max="9076" width="13" style="13" customWidth="1"/>
    <col min="9077" max="9082" width="11.7109375" style="13" customWidth="1"/>
    <col min="9083" max="9083" width="13.7109375" style="13" customWidth="1"/>
    <col min="9084" max="9084" width="13.140625" style="13" customWidth="1"/>
    <col min="9085" max="9088" width="13" style="13" customWidth="1"/>
    <col min="9089" max="9095" width="11.7109375" style="13" customWidth="1"/>
    <col min="9096" max="9096" width="10.85546875" style="13" customWidth="1"/>
    <col min="9097" max="9097" width="11.7109375" style="13" customWidth="1"/>
    <col min="9098" max="9100" width="22.7109375" style="13" customWidth="1"/>
    <col min="9101" max="9103" width="20.7109375" style="13" customWidth="1"/>
    <col min="9104" max="9291" width="8.85546875" style="13"/>
    <col min="9292" max="9292" width="6.140625" style="13" customWidth="1"/>
    <col min="9293" max="9293" width="20.28515625" style="13" customWidth="1"/>
    <col min="9294" max="9294" width="12.42578125" style="13" customWidth="1"/>
    <col min="9295" max="9295" width="13" style="13" customWidth="1"/>
    <col min="9296" max="9296" width="12.5703125" style="13" customWidth="1"/>
    <col min="9297" max="9310" width="11.7109375" style="13" customWidth="1"/>
    <col min="9311" max="9311" width="12.28515625" style="13" customWidth="1"/>
    <col min="9312" max="9312" width="11.7109375" style="13" customWidth="1"/>
    <col min="9313" max="9313" width="12.85546875" style="13" customWidth="1"/>
    <col min="9314" max="9314" width="11.7109375" style="13" customWidth="1"/>
    <col min="9315" max="9315" width="12.7109375" style="13" customWidth="1"/>
    <col min="9316" max="9316" width="11.7109375" style="13" customWidth="1"/>
    <col min="9317" max="9317" width="13" style="13" customWidth="1"/>
    <col min="9318" max="9329" width="11.7109375" style="13" customWidth="1"/>
    <col min="9330" max="9330" width="12.5703125" style="13" customWidth="1"/>
    <col min="9331" max="9331" width="11.7109375" style="13" customWidth="1"/>
    <col min="9332" max="9332" width="13" style="13" customWidth="1"/>
    <col min="9333" max="9338" width="11.7109375" style="13" customWidth="1"/>
    <col min="9339" max="9339" width="13.7109375" style="13" customWidth="1"/>
    <col min="9340" max="9340" width="13.140625" style="13" customWidth="1"/>
    <col min="9341" max="9344" width="13" style="13" customWidth="1"/>
    <col min="9345" max="9351" width="11.7109375" style="13" customWidth="1"/>
    <col min="9352" max="9352" width="10.85546875" style="13" customWidth="1"/>
    <col min="9353" max="9353" width="11.7109375" style="13" customWidth="1"/>
    <col min="9354" max="9356" width="22.7109375" style="13" customWidth="1"/>
    <col min="9357" max="9359" width="20.7109375" style="13" customWidth="1"/>
    <col min="9360" max="9547" width="8.85546875" style="13"/>
    <col min="9548" max="9548" width="6.140625" style="13" customWidth="1"/>
    <col min="9549" max="9549" width="20.28515625" style="13" customWidth="1"/>
    <col min="9550" max="9550" width="12.42578125" style="13" customWidth="1"/>
    <col min="9551" max="9551" width="13" style="13" customWidth="1"/>
    <col min="9552" max="9552" width="12.5703125" style="13" customWidth="1"/>
    <col min="9553" max="9566" width="11.7109375" style="13" customWidth="1"/>
    <col min="9567" max="9567" width="12.28515625" style="13" customWidth="1"/>
    <col min="9568" max="9568" width="11.7109375" style="13" customWidth="1"/>
    <col min="9569" max="9569" width="12.85546875" style="13" customWidth="1"/>
    <col min="9570" max="9570" width="11.7109375" style="13" customWidth="1"/>
    <col min="9571" max="9571" width="12.7109375" style="13" customWidth="1"/>
    <col min="9572" max="9572" width="11.7109375" style="13" customWidth="1"/>
    <col min="9573" max="9573" width="13" style="13" customWidth="1"/>
    <col min="9574" max="9585" width="11.7109375" style="13" customWidth="1"/>
    <col min="9586" max="9586" width="12.5703125" style="13" customWidth="1"/>
    <col min="9587" max="9587" width="11.7109375" style="13" customWidth="1"/>
    <col min="9588" max="9588" width="13" style="13" customWidth="1"/>
    <col min="9589" max="9594" width="11.7109375" style="13" customWidth="1"/>
    <col min="9595" max="9595" width="13.7109375" style="13" customWidth="1"/>
    <col min="9596" max="9596" width="13.140625" style="13" customWidth="1"/>
    <col min="9597" max="9600" width="13" style="13" customWidth="1"/>
    <col min="9601" max="9607" width="11.7109375" style="13" customWidth="1"/>
    <col min="9608" max="9608" width="10.85546875" style="13" customWidth="1"/>
    <col min="9609" max="9609" width="11.7109375" style="13" customWidth="1"/>
    <col min="9610" max="9612" width="22.7109375" style="13" customWidth="1"/>
    <col min="9613" max="9615" width="20.7109375" style="13" customWidth="1"/>
    <col min="9616" max="9803" width="8.85546875" style="13"/>
    <col min="9804" max="9804" width="6.140625" style="13" customWidth="1"/>
    <col min="9805" max="9805" width="20.28515625" style="13" customWidth="1"/>
    <col min="9806" max="9806" width="12.42578125" style="13" customWidth="1"/>
    <col min="9807" max="9807" width="13" style="13" customWidth="1"/>
    <col min="9808" max="9808" width="12.5703125" style="13" customWidth="1"/>
    <col min="9809" max="9822" width="11.7109375" style="13" customWidth="1"/>
    <col min="9823" max="9823" width="12.28515625" style="13" customWidth="1"/>
    <col min="9824" max="9824" width="11.7109375" style="13" customWidth="1"/>
    <col min="9825" max="9825" width="12.85546875" style="13" customWidth="1"/>
    <col min="9826" max="9826" width="11.7109375" style="13" customWidth="1"/>
    <col min="9827" max="9827" width="12.7109375" style="13" customWidth="1"/>
    <col min="9828" max="9828" width="11.7109375" style="13" customWidth="1"/>
    <col min="9829" max="9829" width="13" style="13" customWidth="1"/>
    <col min="9830" max="9841" width="11.7109375" style="13" customWidth="1"/>
    <col min="9842" max="9842" width="12.5703125" style="13" customWidth="1"/>
    <col min="9843" max="9843" width="11.7109375" style="13" customWidth="1"/>
    <col min="9844" max="9844" width="13" style="13" customWidth="1"/>
    <col min="9845" max="9850" width="11.7109375" style="13" customWidth="1"/>
    <col min="9851" max="9851" width="13.7109375" style="13" customWidth="1"/>
    <col min="9852" max="9852" width="13.140625" style="13" customWidth="1"/>
    <col min="9853" max="9856" width="13" style="13" customWidth="1"/>
    <col min="9857" max="9863" width="11.7109375" style="13" customWidth="1"/>
    <col min="9864" max="9864" width="10.85546875" style="13" customWidth="1"/>
    <col min="9865" max="9865" width="11.7109375" style="13" customWidth="1"/>
    <col min="9866" max="9868" width="22.7109375" style="13" customWidth="1"/>
    <col min="9869" max="9871" width="20.7109375" style="13" customWidth="1"/>
    <col min="9872" max="10059" width="8.85546875" style="13"/>
    <col min="10060" max="10060" width="6.140625" style="13" customWidth="1"/>
    <col min="10061" max="10061" width="20.28515625" style="13" customWidth="1"/>
    <col min="10062" max="10062" width="12.42578125" style="13" customWidth="1"/>
    <col min="10063" max="10063" width="13" style="13" customWidth="1"/>
    <col min="10064" max="10064" width="12.5703125" style="13" customWidth="1"/>
    <col min="10065" max="10078" width="11.7109375" style="13" customWidth="1"/>
    <col min="10079" max="10079" width="12.28515625" style="13" customWidth="1"/>
    <col min="10080" max="10080" width="11.7109375" style="13" customWidth="1"/>
    <col min="10081" max="10081" width="12.85546875" style="13" customWidth="1"/>
    <col min="10082" max="10082" width="11.7109375" style="13" customWidth="1"/>
    <col min="10083" max="10083" width="12.7109375" style="13" customWidth="1"/>
    <col min="10084" max="10084" width="11.7109375" style="13" customWidth="1"/>
    <col min="10085" max="10085" width="13" style="13" customWidth="1"/>
    <col min="10086" max="10097" width="11.7109375" style="13" customWidth="1"/>
    <col min="10098" max="10098" width="12.5703125" style="13" customWidth="1"/>
    <col min="10099" max="10099" width="11.7109375" style="13" customWidth="1"/>
    <col min="10100" max="10100" width="13" style="13" customWidth="1"/>
    <col min="10101" max="10106" width="11.7109375" style="13" customWidth="1"/>
    <col min="10107" max="10107" width="13.7109375" style="13" customWidth="1"/>
    <col min="10108" max="10108" width="13.140625" style="13" customWidth="1"/>
    <col min="10109" max="10112" width="13" style="13" customWidth="1"/>
    <col min="10113" max="10119" width="11.7109375" style="13" customWidth="1"/>
    <col min="10120" max="10120" width="10.85546875" style="13" customWidth="1"/>
    <col min="10121" max="10121" width="11.7109375" style="13" customWidth="1"/>
    <col min="10122" max="10124" width="22.7109375" style="13" customWidth="1"/>
    <col min="10125" max="10127" width="20.7109375" style="13" customWidth="1"/>
    <col min="10128" max="10315" width="8.85546875" style="13"/>
    <col min="10316" max="10316" width="6.140625" style="13" customWidth="1"/>
    <col min="10317" max="10317" width="20.28515625" style="13" customWidth="1"/>
    <col min="10318" max="10318" width="12.42578125" style="13" customWidth="1"/>
    <col min="10319" max="10319" width="13" style="13" customWidth="1"/>
    <col min="10320" max="10320" width="12.5703125" style="13" customWidth="1"/>
    <col min="10321" max="10334" width="11.7109375" style="13" customWidth="1"/>
    <col min="10335" max="10335" width="12.28515625" style="13" customWidth="1"/>
    <col min="10336" max="10336" width="11.7109375" style="13" customWidth="1"/>
    <col min="10337" max="10337" width="12.85546875" style="13" customWidth="1"/>
    <col min="10338" max="10338" width="11.7109375" style="13" customWidth="1"/>
    <col min="10339" max="10339" width="12.7109375" style="13" customWidth="1"/>
    <col min="10340" max="10340" width="11.7109375" style="13" customWidth="1"/>
    <col min="10341" max="10341" width="13" style="13" customWidth="1"/>
    <col min="10342" max="10353" width="11.7109375" style="13" customWidth="1"/>
    <col min="10354" max="10354" width="12.5703125" style="13" customWidth="1"/>
    <col min="10355" max="10355" width="11.7109375" style="13" customWidth="1"/>
    <col min="10356" max="10356" width="13" style="13" customWidth="1"/>
    <col min="10357" max="10362" width="11.7109375" style="13" customWidth="1"/>
    <col min="10363" max="10363" width="13.7109375" style="13" customWidth="1"/>
    <col min="10364" max="10364" width="13.140625" style="13" customWidth="1"/>
    <col min="10365" max="10368" width="13" style="13" customWidth="1"/>
    <col min="10369" max="10375" width="11.7109375" style="13" customWidth="1"/>
    <col min="10376" max="10376" width="10.85546875" style="13" customWidth="1"/>
    <col min="10377" max="10377" width="11.7109375" style="13" customWidth="1"/>
    <col min="10378" max="10380" width="22.7109375" style="13" customWidth="1"/>
    <col min="10381" max="10383" width="20.7109375" style="13" customWidth="1"/>
    <col min="10384" max="10571" width="8.85546875" style="13"/>
    <col min="10572" max="10572" width="6.140625" style="13" customWidth="1"/>
    <col min="10573" max="10573" width="20.28515625" style="13" customWidth="1"/>
    <col min="10574" max="10574" width="12.42578125" style="13" customWidth="1"/>
    <col min="10575" max="10575" width="13" style="13" customWidth="1"/>
    <col min="10576" max="10576" width="12.5703125" style="13" customWidth="1"/>
    <col min="10577" max="10590" width="11.7109375" style="13" customWidth="1"/>
    <col min="10591" max="10591" width="12.28515625" style="13" customWidth="1"/>
    <col min="10592" max="10592" width="11.7109375" style="13" customWidth="1"/>
    <col min="10593" max="10593" width="12.85546875" style="13" customWidth="1"/>
    <col min="10594" max="10594" width="11.7109375" style="13" customWidth="1"/>
    <col min="10595" max="10595" width="12.7109375" style="13" customWidth="1"/>
    <col min="10596" max="10596" width="11.7109375" style="13" customWidth="1"/>
    <col min="10597" max="10597" width="13" style="13" customWidth="1"/>
    <col min="10598" max="10609" width="11.7109375" style="13" customWidth="1"/>
    <col min="10610" max="10610" width="12.5703125" style="13" customWidth="1"/>
    <col min="10611" max="10611" width="11.7109375" style="13" customWidth="1"/>
    <col min="10612" max="10612" width="13" style="13" customWidth="1"/>
    <col min="10613" max="10618" width="11.7109375" style="13" customWidth="1"/>
    <col min="10619" max="10619" width="13.7109375" style="13" customWidth="1"/>
    <col min="10620" max="10620" width="13.140625" style="13" customWidth="1"/>
    <col min="10621" max="10624" width="13" style="13" customWidth="1"/>
    <col min="10625" max="10631" width="11.7109375" style="13" customWidth="1"/>
    <col min="10632" max="10632" width="10.85546875" style="13" customWidth="1"/>
    <col min="10633" max="10633" width="11.7109375" style="13" customWidth="1"/>
    <col min="10634" max="10636" width="22.7109375" style="13" customWidth="1"/>
    <col min="10637" max="10639" width="20.7109375" style="13" customWidth="1"/>
    <col min="10640" max="10827" width="8.85546875" style="13"/>
    <col min="10828" max="10828" width="6.140625" style="13" customWidth="1"/>
    <col min="10829" max="10829" width="20.28515625" style="13" customWidth="1"/>
    <col min="10830" max="10830" width="12.42578125" style="13" customWidth="1"/>
    <col min="10831" max="10831" width="13" style="13" customWidth="1"/>
    <col min="10832" max="10832" width="12.5703125" style="13" customWidth="1"/>
    <col min="10833" max="10846" width="11.7109375" style="13" customWidth="1"/>
    <col min="10847" max="10847" width="12.28515625" style="13" customWidth="1"/>
    <col min="10848" max="10848" width="11.7109375" style="13" customWidth="1"/>
    <col min="10849" max="10849" width="12.85546875" style="13" customWidth="1"/>
    <col min="10850" max="10850" width="11.7109375" style="13" customWidth="1"/>
    <col min="10851" max="10851" width="12.7109375" style="13" customWidth="1"/>
    <col min="10852" max="10852" width="11.7109375" style="13" customWidth="1"/>
    <col min="10853" max="10853" width="13" style="13" customWidth="1"/>
    <col min="10854" max="10865" width="11.7109375" style="13" customWidth="1"/>
    <col min="10866" max="10866" width="12.5703125" style="13" customWidth="1"/>
    <col min="10867" max="10867" width="11.7109375" style="13" customWidth="1"/>
    <col min="10868" max="10868" width="13" style="13" customWidth="1"/>
    <col min="10869" max="10874" width="11.7109375" style="13" customWidth="1"/>
    <col min="10875" max="10875" width="13.7109375" style="13" customWidth="1"/>
    <col min="10876" max="10876" width="13.140625" style="13" customWidth="1"/>
    <col min="10877" max="10880" width="13" style="13" customWidth="1"/>
    <col min="10881" max="10887" width="11.7109375" style="13" customWidth="1"/>
    <col min="10888" max="10888" width="10.85546875" style="13" customWidth="1"/>
    <col min="10889" max="10889" width="11.7109375" style="13" customWidth="1"/>
    <col min="10890" max="10892" width="22.7109375" style="13" customWidth="1"/>
    <col min="10893" max="10895" width="20.7109375" style="13" customWidth="1"/>
    <col min="10896" max="11083" width="8.85546875" style="13"/>
    <col min="11084" max="11084" width="6.140625" style="13" customWidth="1"/>
    <col min="11085" max="11085" width="20.28515625" style="13" customWidth="1"/>
    <col min="11086" max="11086" width="12.42578125" style="13" customWidth="1"/>
    <col min="11087" max="11087" width="13" style="13" customWidth="1"/>
    <col min="11088" max="11088" width="12.5703125" style="13" customWidth="1"/>
    <col min="11089" max="11102" width="11.7109375" style="13" customWidth="1"/>
    <col min="11103" max="11103" width="12.28515625" style="13" customWidth="1"/>
    <col min="11104" max="11104" width="11.7109375" style="13" customWidth="1"/>
    <col min="11105" max="11105" width="12.85546875" style="13" customWidth="1"/>
    <col min="11106" max="11106" width="11.7109375" style="13" customWidth="1"/>
    <col min="11107" max="11107" width="12.7109375" style="13" customWidth="1"/>
    <col min="11108" max="11108" width="11.7109375" style="13" customWidth="1"/>
    <col min="11109" max="11109" width="13" style="13" customWidth="1"/>
    <col min="11110" max="11121" width="11.7109375" style="13" customWidth="1"/>
    <col min="11122" max="11122" width="12.5703125" style="13" customWidth="1"/>
    <col min="11123" max="11123" width="11.7109375" style="13" customWidth="1"/>
    <col min="11124" max="11124" width="13" style="13" customWidth="1"/>
    <col min="11125" max="11130" width="11.7109375" style="13" customWidth="1"/>
    <col min="11131" max="11131" width="13.7109375" style="13" customWidth="1"/>
    <col min="11132" max="11132" width="13.140625" style="13" customWidth="1"/>
    <col min="11133" max="11136" width="13" style="13" customWidth="1"/>
    <col min="11137" max="11143" width="11.7109375" style="13" customWidth="1"/>
    <col min="11144" max="11144" width="10.85546875" style="13" customWidth="1"/>
    <col min="11145" max="11145" width="11.7109375" style="13" customWidth="1"/>
    <col min="11146" max="11148" width="22.7109375" style="13" customWidth="1"/>
    <col min="11149" max="11151" width="20.7109375" style="13" customWidth="1"/>
    <col min="11152" max="11339" width="8.85546875" style="13"/>
    <col min="11340" max="11340" width="6.140625" style="13" customWidth="1"/>
    <col min="11341" max="11341" width="20.28515625" style="13" customWidth="1"/>
    <col min="11342" max="11342" width="12.42578125" style="13" customWidth="1"/>
    <col min="11343" max="11343" width="13" style="13" customWidth="1"/>
    <col min="11344" max="11344" width="12.5703125" style="13" customWidth="1"/>
    <col min="11345" max="11358" width="11.7109375" style="13" customWidth="1"/>
    <col min="11359" max="11359" width="12.28515625" style="13" customWidth="1"/>
    <col min="11360" max="11360" width="11.7109375" style="13" customWidth="1"/>
    <col min="11361" max="11361" width="12.85546875" style="13" customWidth="1"/>
    <col min="11362" max="11362" width="11.7109375" style="13" customWidth="1"/>
    <col min="11363" max="11363" width="12.7109375" style="13" customWidth="1"/>
    <col min="11364" max="11364" width="11.7109375" style="13" customWidth="1"/>
    <col min="11365" max="11365" width="13" style="13" customWidth="1"/>
    <col min="11366" max="11377" width="11.7109375" style="13" customWidth="1"/>
    <col min="11378" max="11378" width="12.5703125" style="13" customWidth="1"/>
    <col min="11379" max="11379" width="11.7109375" style="13" customWidth="1"/>
    <col min="11380" max="11380" width="13" style="13" customWidth="1"/>
    <col min="11381" max="11386" width="11.7109375" style="13" customWidth="1"/>
    <col min="11387" max="11387" width="13.7109375" style="13" customWidth="1"/>
    <col min="11388" max="11388" width="13.140625" style="13" customWidth="1"/>
    <col min="11389" max="11392" width="13" style="13" customWidth="1"/>
    <col min="11393" max="11399" width="11.7109375" style="13" customWidth="1"/>
    <col min="11400" max="11400" width="10.85546875" style="13" customWidth="1"/>
    <col min="11401" max="11401" width="11.7109375" style="13" customWidth="1"/>
    <col min="11402" max="11404" width="22.7109375" style="13" customWidth="1"/>
    <col min="11405" max="11407" width="20.7109375" style="13" customWidth="1"/>
    <col min="11408" max="11595" width="8.85546875" style="13"/>
    <col min="11596" max="11596" width="6.140625" style="13" customWidth="1"/>
    <col min="11597" max="11597" width="20.28515625" style="13" customWidth="1"/>
    <col min="11598" max="11598" width="12.42578125" style="13" customWidth="1"/>
    <col min="11599" max="11599" width="13" style="13" customWidth="1"/>
    <col min="11600" max="11600" width="12.5703125" style="13" customWidth="1"/>
    <col min="11601" max="11614" width="11.7109375" style="13" customWidth="1"/>
    <col min="11615" max="11615" width="12.28515625" style="13" customWidth="1"/>
    <col min="11616" max="11616" width="11.7109375" style="13" customWidth="1"/>
    <col min="11617" max="11617" width="12.85546875" style="13" customWidth="1"/>
    <col min="11618" max="11618" width="11.7109375" style="13" customWidth="1"/>
    <col min="11619" max="11619" width="12.7109375" style="13" customWidth="1"/>
    <col min="11620" max="11620" width="11.7109375" style="13" customWidth="1"/>
    <col min="11621" max="11621" width="13" style="13" customWidth="1"/>
    <col min="11622" max="11633" width="11.7109375" style="13" customWidth="1"/>
    <col min="11634" max="11634" width="12.5703125" style="13" customWidth="1"/>
    <col min="11635" max="11635" width="11.7109375" style="13" customWidth="1"/>
    <col min="11636" max="11636" width="13" style="13" customWidth="1"/>
    <col min="11637" max="11642" width="11.7109375" style="13" customWidth="1"/>
    <col min="11643" max="11643" width="13.7109375" style="13" customWidth="1"/>
    <col min="11644" max="11644" width="13.140625" style="13" customWidth="1"/>
    <col min="11645" max="11648" width="13" style="13" customWidth="1"/>
    <col min="11649" max="11655" width="11.7109375" style="13" customWidth="1"/>
    <col min="11656" max="11656" width="10.85546875" style="13" customWidth="1"/>
    <col min="11657" max="11657" width="11.7109375" style="13" customWidth="1"/>
    <col min="11658" max="11660" width="22.7109375" style="13" customWidth="1"/>
    <col min="11661" max="11663" width="20.7109375" style="13" customWidth="1"/>
    <col min="11664" max="11851" width="8.85546875" style="13"/>
    <col min="11852" max="11852" width="6.140625" style="13" customWidth="1"/>
    <col min="11853" max="11853" width="20.28515625" style="13" customWidth="1"/>
    <col min="11854" max="11854" width="12.42578125" style="13" customWidth="1"/>
    <col min="11855" max="11855" width="13" style="13" customWidth="1"/>
    <col min="11856" max="11856" width="12.5703125" style="13" customWidth="1"/>
    <col min="11857" max="11870" width="11.7109375" style="13" customWidth="1"/>
    <col min="11871" max="11871" width="12.28515625" style="13" customWidth="1"/>
    <col min="11872" max="11872" width="11.7109375" style="13" customWidth="1"/>
    <col min="11873" max="11873" width="12.85546875" style="13" customWidth="1"/>
    <col min="11874" max="11874" width="11.7109375" style="13" customWidth="1"/>
    <col min="11875" max="11875" width="12.7109375" style="13" customWidth="1"/>
    <col min="11876" max="11876" width="11.7109375" style="13" customWidth="1"/>
    <col min="11877" max="11877" width="13" style="13" customWidth="1"/>
    <col min="11878" max="11889" width="11.7109375" style="13" customWidth="1"/>
    <col min="11890" max="11890" width="12.5703125" style="13" customWidth="1"/>
    <col min="11891" max="11891" width="11.7109375" style="13" customWidth="1"/>
    <col min="11892" max="11892" width="13" style="13" customWidth="1"/>
    <col min="11893" max="11898" width="11.7109375" style="13" customWidth="1"/>
    <col min="11899" max="11899" width="13.7109375" style="13" customWidth="1"/>
    <col min="11900" max="11900" width="13.140625" style="13" customWidth="1"/>
    <col min="11901" max="11904" width="13" style="13" customWidth="1"/>
    <col min="11905" max="11911" width="11.7109375" style="13" customWidth="1"/>
    <col min="11912" max="11912" width="10.85546875" style="13" customWidth="1"/>
    <col min="11913" max="11913" width="11.7109375" style="13" customWidth="1"/>
    <col min="11914" max="11916" width="22.7109375" style="13" customWidth="1"/>
    <col min="11917" max="11919" width="20.7109375" style="13" customWidth="1"/>
    <col min="11920" max="12107" width="8.85546875" style="13"/>
    <col min="12108" max="12108" width="6.140625" style="13" customWidth="1"/>
    <col min="12109" max="12109" width="20.28515625" style="13" customWidth="1"/>
    <col min="12110" max="12110" width="12.42578125" style="13" customWidth="1"/>
    <col min="12111" max="12111" width="13" style="13" customWidth="1"/>
    <col min="12112" max="12112" width="12.5703125" style="13" customWidth="1"/>
    <col min="12113" max="12126" width="11.7109375" style="13" customWidth="1"/>
    <col min="12127" max="12127" width="12.28515625" style="13" customWidth="1"/>
    <col min="12128" max="12128" width="11.7109375" style="13" customWidth="1"/>
    <col min="12129" max="12129" width="12.85546875" style="13" customWidth="1"/>
    <col min="12130" max="12130" width="11.7109375" style="13" customWidth="1"/>
    <col min="12131" max="12131" width="12.7109375" style="13" customWidth="1"/>
    <col min="12132" max="12132" width="11.7109375" style="13" customWidth="1"/>
    <col min="12133" max="12133" width="13" style="13" customWidth="1"/>
    <col min="12134" max="12145" width="11.7109375" style="13" customWidth="1"/>
    <col min="12146" max="12146" width="12.5703125" style="13" customWidth="1"/>
    <col min="12147" max="12147" width="11.7109375" style="13" customWidth="1"/>
    <col min="12148" max="12148" width="13" style="13" customWidth="1"/>
    <col min="12149" max="12154" width="11.7109375" style="13" customWidth="1"/>
    <col min="12155" max="12155" width="13.7109375" style="13" customWidth="1"/>
    <col min="12156" max="12156" width="13.140625" style="13" customWidth="1"/>
    <col min="12157" max="12160" width="13" style="13" customWidth="1"/>
    <col min="12161" max="12167" width="11.7109375" style="13" customWidth="1"/>
    <col min="12168" max="12168" width="10.85546875" style="13" customWidth="1"/>
    <col min="12169" max="12169" width="11.7109375" style="13" customWidth="1"/>
    <col min="12170" max="12172" width="22.7109375" style="13" customWidth="1"/>
    <col min="12173" max="12175" width="20.7109375" style="13" customWidth="1"/>
    <col min="12176" max="12363" width="8.85546875" style="13"/>
    <col min="12364" max="12364" width="6.140625" style="13" customWidth="1"/>
    <col min="12365" max="12365" width="20.28515625" style="13" customWidth="1"/>
    <col min="12366" max="12366" width="12.42578125" style="13" customWidth="1"/>
    <col min="12367" max="12367" width="13" style="13" customWidth="1"/>
    <col min="12368" max="12368" width="12.5703125" style="13" customWidth="1"/>
    <col min="12369" max="12382" width="11.7109375" style="13" customWidth="1"/>
    <col min="12383" max="12383" width="12.28515625" style="13" customWidth="1"/>
    <col min="12384" max="12384" width="11.7109375" style="13" customWidth="1"/>
    <col min="12385" max="12385" width="12.85546875" style="13" customWidth="1"/>
    <col min="12386" max="12386" width="11.7109375" style="13" customWidth="1"/>
    <col min="12387" max="12387" width="12.7109375" style="13" customWidth="1"/>
    <col min="12388" max="12388" width="11.7109375" style="13" customWidth="1"/>
    <col min="12389" max="12389" width="13" style="13" customWidth="1"/>
    <col min="12390" max="12401" width="11.7109375" style="13" customWidth="1"/>
    <col min="12402" max="12402" width="12.5703125" style="13" customWidth="1"/>
    <col min="12403" max="12403" width="11.7109375" style="13" customWidth="1"/>
    <col min="12404" max="12404" width="13" style="13" customWidth="1"/>
    <col min="12405" max="12410" width="11.7109375" style="13" customWidth="1"/>
    <col min="12411" max="12411" width="13.7109375" style="13" customWidth="1"/>
    <col min="12412" max="12412" width="13.140625" style="13" customWidth="1"/>
    <col min="12413" max="12416" width="13" style="13" customWidth="1"/>
    <col min="12417" max="12423" width="11.7109375" style="13" customWidth="1"/>
    <col min="12424" max="12424" width="10.85546875" style="13" customWidth="1"/>
    <col min="12425" max="12425" width="11.7109375" style="13" customWidth="1"/>
    <col min="12426" max="12428" width="22.7109375" style="13" customWidth="1"/>
    <col min="12429" max="12431" width="20.7109375" style="13" customWidth="1"/>
    <col min="12432" max="12619" width="8.85546875" style="13"/>
    <col min="12620" max="12620" width="6.140625" style="13" customWidth="1"/>
    <col min="12621" max="12621" width="20.28515625" style="13" customWidth="1"/>
    <col min="12622" max="12622" width="12.42578125" style="13" customWidth="1"/>
    <col min="12623" max="12623" width="13" style="13" customWidth="1"/>
    <col min="12624" max="12624" width="12.5703125" style="13" customWidth="1"/>
    <col min="12625" max="12638" width="11.7109375" style="13" customWidth="1"/>
    <col min="12639" max="12639" width="12.28515625" style="13" customWidth="1"/>
    <col min="12640" max="12640" width="11.7109375" style="13" customWidth="1"/>
    <col min="12641" max="12641" width="12.85546875" style="13" customWidth="1"/>
    <col min="12642" max="12642" width="11.7109375" style="13" customWidth="1"/>
    <col min="12643" max="12643" width="12.7109375" style="13" customWidth="1"/>
    <col min="12644" max="12644" width="11.7109375" style="13" customWidth="1"/>
    <col min="12645" max="12645" width="13" style="13" customWidth="1"/>
    <col min="12646" max="12657" width="11.7109375" style="13" customWidth="1"/>
    <col min="12658" max="12658" width="12.5703125" style="13" customWidth="1"/>
    <col min="12659" max="12659" width="11.7109375" style="13" customWidth="1"/>
    <col min="12660" max="12660" width="13" style="13" customWidth="1"/>
    <col min="12661" max="12666" width="11.7109375" style="13" customWidth="1"/>
    <col min="12667" max="12667" width="13.7109375" style="13" customWidth="1"/>
    <col min="12668" max="12668" width="13.140625" style="13" customWidth="1"/>
    <col min="12669" max="12672" width="13" style="13" customWidth="1"/>
    <col min="12673" max="12679" width="11.7109375" style="13" customWidth="1"/>
    <col min="12680" max="12680" width="10.85546875" style="13" customWidth="1"/>
    <col min="12681" max="12681" width="11.7109375" style="13" customWidth="1"/>
    <col min="12682" max="12684" width="22.7109375" style="13" customWidth="1"/>
    <col min="12685" max="12687" width="20.7109375" style="13" customWidth="1"/>
    <col min="12688" max="12875" width="8.85546875" style="13"/>
    <col min="12876" max="12876" width="6.140625" style="13" customWidth="1"/>
    <col min="12877" max="12877" width="20.28515625" style="13" customWidth="1"/>
    <col min="12878" max="12878" width="12.42578125" style="13" customWidth="1"/>
    <col min="12879" max="12879" width="13" style="13" customWidth="1"/>
    <col min="12880" max="12880" width="12.5703125" style="13" customWidth="1"/>
    <col min="12881" max="12894" width="11.7109375" style="13" customWidth="1"/>
    <col min="12895" max="12895" width="12.28515625" style="13" customWidth="1"/>
    <col min="12896" max="12896" width="11.7109375" style="13" customWidth="1"/>
    <col min="12897" max="12897" width="12.85546875" style="13" customWidth="1"/>
    <col min="12898" max="12898" width="11.7109375" style="13" customWidth="1"/>
    <col min="12899" max="12899" width="12.7109375" style="13" customWidth="1"/>
    <col min="12900" max="12900" width="11.7109375" style="13" customWidth="1"/>
    <col min="12901" max="12901" width="13" style="13" customWidth="1"/>
    <col min="12902" max="12913" width="11.7109375" style="13" customWidth="1"/>
    <col min="12914" max="12914" width="12.5703125" style="13" customWidth="1"/>
    <col min="12915" max="12915" width="11.7109375" style="13" customWidth="1"/>
    <col min="12916" max="12916" width="13" style="13" customWidth="1"/>
    <col min="12917" max="12922" width="11.7109375" style="13" customWidth="1"/>
    <col min="12923" max="12923" width="13.7109375" style="13" customWidth="1"/>
    <col min="12924" max="12924" width="13.140625" style="13" customWidth="1"/>
    <col min="12925" max="12928" width="13" style="13" customWidth="1"/>
    <col min="12929" max="12935" width="11.7109375" style="13" customWidth="1"/>
    <col min="12936" max="12936" width="10.85546875" style="13" customWidth="1"/>
    <col min="12937" max="12937" width="11.7109375" style="13" customWidth="1"/>
    <col min="12938" max="12940" width="22.7109375" style="13" customWidth="1"/>
    <col min="12941" max="12943" width="20.7109375" style="13" customWidth="1"/>
    <col min="12944" max="13131" width="8.85546875" style="13"/>
    <col min="13132" max="13132" width="6.140625" style="13" customWidth="1"/>
    <col min="13133" max="13133" width="20.28515625" style="13" customWidth="1"/>
    <col min="13134" max="13134" width="12.42578125" style="13" customWidth="1"/>
    <col min="13135" max="13135" width="13" style="13" customWidth="1"/>
    <col min="13136" max="13136" width="12.5703125" style="13" customWidth="1"/>
    <col min="13137" max="13150" width="11.7109375" style="13" customWidth="1"/>
    <col min="13151" max="13151" width="12.28515625" style="13" customWidth="1"/>
    <col min="13152" max="13152" width="11.7109375" style="13" customWidth="1"/>
    <col min="13153" max="13153" width="12.85546875" style="13" customWidth="1"/>
    <col min="13154" max="13154" width="11.7109375" style="13" customWidth="1"/>
    <col min="13155" max="13155" width="12.7109375" style="13" customWidth="1"/>
    <col min="13156" max="13156" width="11.7109375" style="13" customWidth="1"/>
    <col min="13157" max="13157" width="13" style="13" customWidth="1"/>
    <col min="13158" max="13169" width="11.7109375" style="13" customWidth="1"/>
    <col min="13170" max="13170" width="12.5703125" style="13" customWidth="1"/>
    <col min="13171" max="13171" width="11.7109375" style="13" customWidth="1"/>
    <col min="13172" max="13172" width="13" style="13" customWidth="1"/>
    <col min="13173" max="13178" width="11.7109375" style="13" customWidth="1"/>
    <col min="13179" max="13179" width="13.7109375" style="13" customWidth="1"/>
    <col min="13180" max="13180" width="13.140625" style="13" customWidth="1"/>
    <col min="13181" max="13184" width="13" style="13" customWidth="1"/>
    <col min="13185" max="13191" width="11.7109375" style="13" customWidth="1"/>
    <col min="13192" max="13192" width="10.85546875" style="13" customWidth="1"/>
    <col min="13193" max="13193" width="11.7109375" style="13" customWidth="1"/>
    <col min="13194" max="13196" width="22.7109375" style="13" customWidth="1"/>
    <col min="13197" max="13199" width="20.7109375" style="13" customWidth="1"/>
    <col min="13200" max="13387" width="8.85546875" style="13"/>
    <col min="13388" max="13388" width="6.140625" style="13" customWidth="1"/>
    <col min="13389" max="13389" width="20.28515625" style="13" customWidth="1"/>
    <col min="13390" max="13390" width="12.42578125" style="13" customWidth="1"/>
    <col min="13391" max="13391" width="13" style="13" customWidth="1"/>
    <col min="13392" max="13392" width="12.5703125" style="13" customWidth="1"/>
    <col min="13393" max="13406" width="11.7109375" style="13" customWidth="1"/>
    <col min="13407" max="13407" width="12.28515625" style="13" customWidth="1"/>
    <col min="13408" max="13408" width="11.7109375" style="13" customWidth="1"/>
    <col min="13409" max="13409" width="12.85546875" style="13" customWidth="1"/>
    <col min="13410" max="13410" width="11.7109375" style="13" customWidth="1"/>
    <col min="13411" max="13411" width="12.7109375" style="13" customWidth="1"/>
    <col min="13412" max="13412" width="11.7109375" style="13" customWidth="1"/>
    <col min="13413" max="13413" width="13" style="13" customWidth="1"/>
    <col min="13414" max="13425" width="11.7109375" style="13" customWidth="1"/>
    <col min="13426" max="13426" width="12.5703125" style="13" customWidth="1"/>
    <col min="13427" max="13427" width="11.7109375" style="13" customWidth="1"/>
    <col min="13428" max="13428" width="13" style="13" customWidth="1"/>
    <col min="13429" max="13434" width="11.7109375" style="13" customWidth="1"/>
    <col min="13435" max="13435" width="13.7109375" style="13" customWidth="1"/>
    <col min="13436" max="13436" width="13.140625" style="13" customWidth="1"/>
    <col min="13437" max="13440" width="13" style="13" customWidth="1"/>
    <col min="13441" max="13447" width="11.7109375" style="13" customWidth="1"/>
    <col min="13448" max="13448" width="10.85546875" style="13" customWidth="1"/>
    <col min="13449" max="13449" width="11.7109375" style="13" customWidth="1"/>
    <col min="13450" max="13452" width="22.7109375" style="13" customWidth="1"/>
    <col min="13453" max="13455" width="20.7109375" style="13" customWidth="1"/>
    <col min="13456" max="13643" width="8.85546875" style="13"/>
    <col min="13644" max="13644" width="6.140625" style="13" customWidth="1"/>
    <col min="13645" max="13645" width="20.28515625" style="13" customWidth="1"/>
    <col min="13646" max="13646" width="12.42578125" style="13" customWidth="1"/>
    <col min="13647" max="13647" width="13" style="13" customWidth="1"/>
    <col min="13648" max="13648" width="12.5703125" style="13" customWidth="1"/>
    <col min="13649" max="13662" width="11.7109375" style="13" customWidth="1"/>
    <col min="13663" max="13663" width="12.28515625" style="13" customWidth="1"/>
    <col min="13664" max="13664" width="11.7109375" style="13" customWidth="1"/>
    <col min="13665" max="13665" width="12.85546875" style="13" customWidth="1"/>
    <col min="13666" max="13666" width="11.7109375" style="13" customWidth="1"/>
    <col min="13667" max="13667" width="12.7109375" style="13" customWidth="1"/>
    <col min="13668" max="13668" width="11.7109375" style="13" customWidth="1"/>
    <col min="13669" max="13669" width="13" style="13" customWidth="1"/>
    <col min="13670" max="13681" width="11.7109375" style="13" customWidth="1"/>
    <col min="13682" max="13682" width="12.5703125" style="13" customWidth="1"/>
    <col min="13683" max="13683" width="11.7109375" style="13" customWidth="1"/>
    <col min="13684" max="13684" width="13" style="13" customWidth="1"/>
    <col min="13685" max="13690" width="11.7109375" style="13" customWidth="1"/>
    <col min="13691" max="13691" width="13.7109375" style="13" customWidth="1"/>
    <col min="13692" max="13692" width="13.140625" style="13" customWidth="1"/>
    <col min="13693" max="13696" width="13" style="13" customWidth="1"/>
    <col min="13697" max="13703" width="11.7109375" style="13" customWidth="1"/>
    <col min="13704" max="13704" width="10.85546875" style="13" customWidth="1"/>
    <col min="13705" max="13705" width="11.7109375" style="13" customWidth="1"/>
    <col min="13706" max="13708" width="22.7109375" style="13" customWidth="1"/>
    <col min="13709" max="13711" width="20.7109375" style="13" customWidth="1"/>
    <col min="13712" max="13899" width="8.85546875" style="13"/>
    <col min="13900" max="13900" width="6.140625" style="13" customWidth="1"/>
    <col min="13901" max="13901" width="20.28515625" style="13" customWidth="1"/>
    <col min="13902" max="13902" width="12.42578125" style="13" customWidth="1"/>
    <col min="13903" max="13903" width="13" style="13" customWidth="1"/>
    <col min="13904" max="13904" width="12.5703125" style="13" customWidth="1"/>
    <col min="13905" max="13918" width="11.7109375" style="13" customWidth="1"/>
    <col min="13919" max="13919" width="12.28515625" style="13" customWidth="1"/>
    <col min="13920" max="13920" width="11.7109375" style="13" customWidth="1"/>
    <col min="13921" max="13921" width="12.85546875" style="13" customWidth="1"/>
    <col min="13922" max="13922" width="11.7109375" style="13" customWidth="1"/>
    <col min="13923" max="13923" width="12.7109375" style="13" customWidth="1"/>
    <col min="13924" max="13924" width="11.7109375" style="13" customWidth="1"/>
    <col min="13925" max="13925" width="13" style="13" customWidth="1"/>
    <col min="13926" max="13937" width="11.7109375" style="13" customWidth="1"/>
    <col min="13938" max="13938" width="12.5703125" style="13" customWidth="1"/>
    <col min="13939" max="13939" width="11.7109375" style="13" customWidth="1"/>
    <col min="13940" max="13940" width="13" style="13" customWidth="1"/>
    <col min="13941" max="13946" width="11.7109375" style="13" customWidth="1"/>
    <col min="13947" max="13947" width="13.7109375" style="13" customWidth="1"/>
    <col min="13948" max="13948" width="13.140625" style="13" customWidth="1"/>
    <col min="13949" max="13952" width="13" style="13" customWidth="1"/>
    <col min="13953" max="13959" width="11.7109375" style="13" customWidth="1"/>
    <col min="13960" max="13960" width="10.85546875" style="13" customWidth="1"/>
    <col min="13961" max="13961" width="11.7109375" style="13" customWidth="1"/>
    <col min="13962" max="13964" width="22.7109375" style="13" customWidth="1"/>
    <col min="13965" max="13967" width="20.7109375" style="13" customWidth="1"/>
    <col min="13968" max="14155" width="8.85546875" style="13"/>
    <col min="14156" max="14156" width="6.140625" style="13" customWidth="1"/>
    <col min="14157" max="14157" width="20.28515625" style="13" customWidth="1"/>
    <col min="14158" max="14158" width="12.42578125" style="13" customWidth="1"/>
    <col min="14159" max="14159" width="13" style="13" customWidth="1"/>
    <col min="14160" max="14160" width="12.5703125" style="13" customWidth="1"/>
    <col min="14161" max="14174" width="11.7109375" style="13" customWidth="1"/>
    <col min="14175" max="14175" width="12.28515625" style="13" customWidth="1"/>
    <col min="14176" max="14176" width="11.7109375" style="13" customWidth="1"/>
    <col min="14177" max="14177" width="12.85546875" style="13" customWidth="1"/>
    <col min="14178" max="14178" width="11.7109375" style="13" customWidth="1"/>
    <col min="14179" max="14179" width="12.7109375" style="13" customWidth="1"/>
    <col min="14180" max="14180" width="11.7109375" style="13" customWidth="1"/>
    <col min="14181" max="14181" width="13" style="13" customWidth="1"/>
    <col min="14182" max="14193" width="11.7109375" style="13" customWidth="1"/>
    <col min="14194" max="14194" width="12.5703125" style="13" customWidth="1"/>
    <col min="14195" max="14195" width="11.7109375" style="13" customWidth="1"/>
    <col min="14196" max="14196" width="13" style="13" customWidth="1"/>
    <col min="14197" max="14202" width="11.7109375" style="13" customWidth="1"/>
    <col min="14203" max="14203" width="13.7109375" style="13" customWidth="1"/>
    <col min="14204" max="14204" width="13.140625" style="13" customWidth="1"/>
    <col min="14205" max="14208" width="13" style="13" customWidth="1"/>
    <col min="14209" max="14215" width="11.7109375" style="13" customWidth="1"/>
    <col min="14216" max="14216" width="10.85546875" style="13" customWidth="1"/>
    <col min="14217" max="14217" width="11.7109375" style="13" customWidth="1"/>
    <col min="14218" max="14220" width="22.7109375" style="13" customWidth="1"/>
    <col min="14221" max="14223" width="20.7109375" style="13" customWidth="1"/>
    <col min="14224" max="14411" width="8.85546875" style="13"/>
    <col min="14412" max="14412" width="6.140625" style="13" customWidth="1"/>
    <col min="14413" max="14413" width="20.28515625" style="13" customWidth="1"/>
    <col min="14414" max="14414" width="12.42578125" style="13" customWidth="1"/>
    <col min="14415" max="14415" width="13" style="13" customWidth="1"/>
    <col min="14416" max="14416" width="12.5703125" style="13" customWidth="1"/>
    <col min="14417" max="14430" width="11.7109375" style="13" customWidth="1"/>
    <col min="14431" max="14431" width="12.28515625" style="13" customWidth="1"/>
    <col min="14432" max="14432" width="11.7109375" style="13" customWidth="1"/>
    <col min="14433" max="14433" width="12.85546875" style="13" customWidth="1"/>
    <col min="14434" max="14434" width="11.7109375" style="13" customWidth="1"/>
    <col min="14435" max="14435" width="12.7109375" style="13" customWidth="1"/>
    <col min="14436" max="14436" width="11.7109375" style="13" customWidth="1"/>
    <col min="14437" max="14437" width="13" style="13" customWidth="1"/>
    <col min="14438" max="14449" width="11.7109375" style="13" customWidth="1"/>
    <col min="14450" max="14450" width="12.5703125" style="13" customWidth="1"/>
    <col min="14451" max="14451" width="11.7109375" style="13" customWidth="1"/>
    <col min="14452" max="14452" width="13" style="13" customWidth="1"/>
    <col min="14453" max="14458" width="11.7109375" style="13" customWidth="1"/>
    <col min="14459" max="14459" width="13.7109375" style="13" customWidth="1"/>
    <col min="14460" max="14460" width="13.140625" style="13" customWidth="1"/>
    <col min="14461" max="14464" width="13" style="13" customWidth="1"/>
    <col min="14465" max="14471" width="11.7109375" style="13" customWidth="1"/>
    <col min="14472" max="14472" width="10.85546875" style="13" customWidth="1"/>
    <col min="14473" max="14473" width="11.7109375" style="13" customWidth="1"/>
    <col min="14474" max="14476" width="22.7109375" style="13" customWidth="1"/>
    <col min="14477" max="14479" width="20.7109375" style="13" customWidth="1"/>
    <col min="14480" max="14667" width="8.85546875" style="13"/>
    <col min="14668" max="14668" width="6.140625" style="13" customWidth="1"/>
    <col min="14669" max="14669" width="20.28515625" style="13" customWidth="1"/>
    <col min="14670" max="14670" width="12.42578125" style="13" customWidth="1"/>
    <col min="14671" max="14671" width="13" style="13" customWidth="1"/>
    <col min="14672" max="14672" width="12.5703125" style="13" customWidth="1"/>
    <col min="14673" max="14686" width="11.7109375" style="13" customWidth="1"/>
    <col min="14687" max="14687" width="12.28515625" style="13" customWidth="1"/>
    <col min="14688" max="14688" width="11.7109375" style="13" customWidth="1"/>
    <col min="14689" max="14689" width="12.85546875" style="13" customWidth="1"/>
    <col min="14690" max="14690" width="11.7109375" style="13" customWidth="1"/>
    <col min="14691" max="14691" width="12.7109375" style="13" customWidth="1"/>
    <col min="14692" max="14692" width="11.7109375" style="13" customWidth="1"/>
    <col min="14693" max="14693" width="13" style="13" customWidth="1"/>
    <col min="14694" max="14705" width="11.7109375" style="13" customWidth="1"/>
    <col min="14706" max="14706" width="12.5703125" style="13" customWidth="1"/>
    <col min="14707" max="14707" width="11.7109375" style="13" customWidth="1"/>
    <col min="14708" max="14708" width="13" style="13" customWidth="1"/>
    <col min="14709" max="14714" width="11.7109375" style="13" customWidth="1"/>
    <col min="14715" max="14715" width="13.7109375" style="13" customWidth="1"/>
    <col min="14716" max="14716" width="13.140625" style="13" customWidth="1"/>
    <col min="14717" max="14720" width="13" style="13" customWidth="1"/>
    <col min="14721" max="14727" width="11.7109375" style="13" customWidth="1"/>
    <col min="14728" max="14728" width="10.85546875" style="13" customWidth="1"/>
    <col min="14729" max="14729" width="11.7109375" style="13" customWidth="1"/>
    <col min="14730" max="14732" width="22.7109375" style="13" customWidth="1"/>
    <col min="14733" max="14735" width="20.7109375" style="13" customWidth="1"/>
    <col min="14736" max="14923" width="8.85546875" style="13"/>
    <col min="14924" max="14924" width="6.140625" style="13" customWidth="1"/>
    <col min="14925" max="14925" width="20.28515625" style="13" customWidth="1"/>
    <col min="14926" max="14926" width="12.42578125" style="13" customWidth="1"/>
    <col min="14927" max="14927" width="13" style="13" customWidth="1"/>
    <col min="14928" max="14928" width="12.5703125" style="13" customWidth="1"/>
    <col min="14929" max="14942" width="11.7109375" style="13" customWidth="1"/>
    <col min="14943" max="14943" width="12.28515625" style="13" customWidth="1"/>
    <col min="14944" max="14944" width="11.7109375" style="13" customWidth="1"/>
    <col min="14945" max="14945" width="12.85546875" style="13" customWidth="1"/>
    <col min="14946" max="14946" width="11.7109375" style="13" customWidth="1"/>
    <col min="14947" max="14947" width="12.7109375" style="13" customWidth="1"/>
    <col min="14948" max="14948" width="11.7109375" style="13" customWidth="1"/>
    <col min="14949" max="14949" width="13" style="13" customWidth="1"/>
    <col min="14950" max="14961" width="11.7109375" style="13" customWidth="1"/>
    <col min="14962" max="14962" width="12.5703125" style="13" customWidth="1"/>
    <col min="14963" max="14963" width="11.7109375" style="13" customWidth="1"/>
    <col min="14964" max="14964" width="13" style="13" customWidth="1"/>
    <col min="14965" max="14970" width="11.7109375" style="13" customWidth="1"/>
    <col min="14971" max="14971" width="13.7109375" style="13" customWidth="1"/>
    <col min="14972" max="14972" width="13.140625" style="13" customWidth="1"/>
    <col min="14973" max="14976" width="13" style="13" customWidth="1"/>
    <col min="14977" max="14983" width="11.7109375" style="13" customWidth="1"/>
    <col min="14984" max="14984" width="10.85546875" style="13" customWidth="1"/>
    <col min="14985" max="14985" width="11.7109375" style="13" customWidth="1"/>
    <col min="14986" max="14988" width="22.7109375" style="13" customWidth="1"/>
    <col min="14989" max="14991" width="20.7109375" style="13" customWidth="1"/>
    <col min="14992" max="15179" width="8.85546875" style="13"/>
    <col min="15180" max="15180" width="6.140625" style="13" customWidth="1"/>
    <col min="15181" max="15181" width="20.28515625" style="13" customWidth="1"/>
    <col min="15182" max="15182" width="12.42578125" style="13" customWidth="1"/>
    <col min="15183" max="15183" width="13" style="13" customWidth="1"/>
    <col min="15184" max="15184" width="12.5703125" style="13" customWidth="1"/>
    <col min="15185" max="15198" width="11.7109375" style="13" customWidth="1"/>
    <col min="15199" max="15199" width="12.28515625" style="13" customWidth="1"/>
    <col min="15200" max="15200" width="11.7109375" style="13" customWidth="1"/>
    <col min="15201" max="15201" width="12.85546875" style="13" customWidth="1"/>
    <col min="15202" max="15202" width="11.7109375" style="13" customWidth="1"/>
    <col min="15203" max="15203" width="12.7109375" style="13" customWidth="1"/>
    <col min="15204" max="15204" width="11.7109375" style="13" customWidth="1"/>
    <col min="15205" max="15205" width="13" style="13" customWidth="1"/>
    <col min="15206" max="15217" width="11.7109375" style="13" customWidth="1"/>
    <col min="15218" max="15218" width="12.5703125" style="13" customWidth="1"/>
    <col min="15219" max="15219" width="11.7109375" style="13" customWidth="1"/>
    <col min="15220" max="15220" width="13" style="13" customWidth="1"/>
    <col min="15221" max="15226" width="11.7109375" style="13" customWidth="1"/>
    <col min="15227" max="15227" width="13.7109375" style="13" customWidth="1"/>
    <col min="15228" max="15228" width="13.140625" style="13" customWidth="1"/>
    <col min="15229" max="15232" width="13" style="13" customWidth="1"/>
    <col min="15233" max="15239" width="11.7109375" style="13" customWidth="1"/>
    <col min="15240" max="15240" width="10.85546875" style="13" customWidth="1"/>
    <col min="15241" max="15241" width="11.7109375" style="13" customWidth="1"/>
    <col min="15242" max="15244" width="22.7109375" style="13" customWidth="1"/>
    <col min="15245" max="15247" width="20.7109375" style="13" customWidth="1"/>
    <col min="15248" max="15435" width="8.85546875" style="13"/>
    <col min="15436" max="15436" width="6.140625" style="13" customWidth="1"/>
    <col min="15437" max="15437" width="20.28515625" style="13" customWidth="1"/>
    <col min="15438" max="15438" width="12.42578125" style="13" customWidth="1"/>
    <col min="15439" max="15439" width="13" style="13" customWidth="1"/>
    <col min="15440" max="15440" width="12.5703125" style="13" customWidth="1"/>
    <col min="15441" max="15454" width="11.7109375" style="13" customWidth="1"/>
    <col min="15455" max="15455" width="12.28515625" style="13" customWidth="1"/>
    <col min="15456" max="15456" width="11.7109375" style="13" customWidth="1"/>
    <col min="15457" max="15457" width="12.85546875" style="13" customWidth="1"/>
    <col min="15458" max="15458" width="11.7109375" style="13" customWidth="1"/>
    <col min="15459" max="15459" width="12.7109375" style="13" customWidth="1"/>
    <col min="15460" max="15460" width="11.7109375" style="13" customWidth="1"/>
    <col min="15461" max="15461" width="13" style="13" customWidth="1"/>
    <col min="15462" max="15473" width="11.7109375" style="13" customWidth="1"/>
    <col min="15474" max="15474" width="12.5703125" style="13" customWidth="1"/>
    <col min="15475" max="15475" width="11.7109375" style="13" customWidth="1"/>
    <col min="15476" max="15476" width="13" style="13" customWidth="1"/>
    <col min="15477" max="15482" width="11.7109375" style="13" customWidth="1"/>
    <col min="15483" max="15483" width="13.7109375" style="13" customWidth="1"/>
    <col min="15484" max="15484" width="13.140625" style="13" customWidth="1"/>
    <col min="15485" max="15488" width="13" style="13" customWidth="1"/>
    <col min="15489" max="15495" width="11.7109375" style="13" customWidth="1"/>
    <col min="15496" max="15496" width="10.85546875" style="13" customWidth="1"/>
    <col min="15497" max="15497" width="11.7109375" style="13" customWidth="1"/>
    <col min="15498" max="15500" width="22.7109375" style="13" customWidth="1"/>
    <col min="15501" max="15503" width="20.7109375" style="13" customWidth="1"/>
    <col min="15504" max="15691" width="8.85546875" style="13"/>
    <col min="15692" max="15692" width="6.140625" style="13" customWidth="1"/>
    <col min="15693" max="15693" width="20.28515625" style="13" customWidth="1"/>
    <col min="15694" max="15694" width="12.42578125" style="13" customWidth="1"/>
    <col min="15695" max="15695" width="13" style="13" customWidth="1"/>
    <col min="15696" max="15696" width="12.5703125" style="13" customWidth="1"/>
    <col min="15697" max="15710" width="11.7109375" style="13" customWidth="1"/>
    <col min="15711" max="15711" width="12.28515625" style="13" customWidth="1"/>
    <col min="15712" max="15712" width="11.7109375" style="13" customWidth="1"/>
    <col min="15713" max="15713" width="12.85546875" style="13" customWidth="1"/>
    <col min="15714" max="15714" width="11.7109375" style="13" customWidth="1"/>
    <col min="15715" max="15715" width="12.7109375" style="13" customWidth="1"/>
    <col min="15716" max="15716" width="11.7109375" style="13" customWidth="1"/>
    <col min="15717" max="15717" width="13" style="13" customWidth="1"/>
    <col min="15718" max="15729" width="11.7109375" style="13" customWidth="1"/>
    <col min="15730" max="15730" width="12.5703125" style="13" customWidth="1"/>
    <col min="15731" max="15731" width="11.7109375" style="13" customWidth="1"/>
    <col min="15732" max="15732" width="13" style="13" customWidth="1"/>
    <col min="15733" max="15738" width="11.7109375" style="13" customWidth="1"/>
    <col min="15739" max="15739" width="13.7109375" style="13" customWidth="1"/>
    <col min="15740" max="15740" width="13.140625" style="13" customWidth="1"/>
    <col min="15741" max="15744" width="13" style="13" customWidth="1"/>
    <col min="15745" max="15751" width="11.7109375" style="13" customWidth="1"/>
    <col min="15752" max="15752" width="10.85546875" style="13" customWidth="1"/>
    <col min="15753" max="15753" width="11.7109375" style="13" customWidth="1"/>
    <col min="15754" max="15756" width="22.7109375" style="13" customWidth="1"/>
    <col min="15757" max="15759" width="20.7109375" style="13" customWidth="1"/>
    <col min="15760" max="15947" width="8.85546875" style="13"/>
    <col min="15948" max="15948" width="6.140625" style="13" customWidth="1"/>
    <col min="15949" max="15949" width="20.28515625" style="13" customWidth="1"/>
    <col min="15950" max="15950" width="12.42578125" style="13" customWidth="1"/>
    <col min="15951" max="15951" width="13" style="13" customWidth="1"/>
    <col min="15952" max="15952" width="12.5703125" style="13" customWidth="1"/>
    <col min="15953" max="15966" width="11.7109375" style="13" customWidth="1"/>
    <col min="15967" max="15967" width="12.28515625" style="13" customWidth="1"/>
    <col min="15968" max="15968" width="11.7109375" style="13" customWidth="1"/>
    <col min="15969" max="15969" width="12.85546875" style="13" customWidth="1"/>
    <col min="15970" max="15970" width="11.7109375" style="13" customWidth="1"/>
    <col min="15971" max="15971" width="12.7109375" style="13" customWidth="1"/>
    <col min="15972" max="15972" width="11.7109375" style="13" customWidth="1"/>
    <col min="15973" max="15973" width="13" style="13" customWidth="1"/>
    <col min="15974" max="15985" width="11.7109375" style="13" customWidth="1"/>
    <col min="15986" max="15986" width="12.5703125" style="13" customWidth="1"/>
    <col min="15987" max="15987" width="11.7109375" style="13" customWidth="1"/>
    <col min="15988" max="15988" width="13" style="13" customWidth="1"/>
    <col min="15989" max="15994" width="11.7109375" style="13" customWidth="1"/>
    <col min="15995" max="15995" width="13.7109375" style="13" customWidth="1"/>
    <col min="15996" max="15996" width="13.140625" style="13" customWidth="1"/>
    <col min="15997" max="16000" width="13" style="13" customWidth="1"/>
    <col min="16001" max="16007" width="11.7109375" style="13" customWidth="1"/>
    <col min="16008" max="16008" width="10.85546875" style="13" customWidth="1"/>
    <col min="16009" max="16009" width="11.7109375" style="13" customWidth="1"/>
    <col min="16010" max="16012" width="22.7109375" style="13" customWidth="1"/>
    <col min="16013" max="16015" width="20.7109375" style="13" customWidth="1"/>
    <col min="16016" max="16384" width="8.85546875" style="13"/>
  </cols>
  <sheetData>
    <row r="1" spans="1:10" s="19" customFormat="1" ht="24.75" customHeight="1">
      <c r="A1" s="17"/>
      <c r="B1" s="18" t="s">
        <v>91</v>
      </c>
      <c r="C1" s="18"/>
      <c r="D1" s="18"/>
      <c r="E1" s="18"/>
      <c r="F1" s="18"/>
      <c r="G1" s="18"/>
      <c r="H1" s="18"/>
      <c r="I1" s="18"/>
      <c r="J1" s="18"/>
    </row>
    <row r="2" spans="1:10" s="22" customFormat="1" ht="32.25" customHeight="1">
      <c r="A2" s="96" t="s">
        <v>29</v>
      </c>
      <c r="B2" s="99" t="s">
        <v>69</v>
      </c>
      <c r="C2" s="100"/>
      <c r="D2" s="101"/>
      <c r="E2" s="99" t="s">
        <v>70</v>
      </c>
      <c r="F2" s="100"/>
      <c r="G2" s="101"/>
      <c r="H2" s="99" t="s">
        <v>71</v>
      </c>
      <c r="I2" s="100"/>
      <c r="J2" s="101"/>
    </row>
    <row r="3" spans="1:10" s="22" customFormat="1" ht="20.25" customHeight="1">
      <c r="A3" s="97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</row>
    <row r="4" spans="1:10" s="24" customFormat="1" ht="19.5" customHeight="1">
      <c r="A4" s="5" t="s">
        <v>2</v>
      </c>
      <c r="B4" s="52">
        <f>IF(GER!B5=0,"",GER!C5/GER!B5)</f>
        <v>0.40924092409240925</v>
      </c>
      <c r="C4" s="52" t="str">
        <f>IF(GER!K5=0,"",GER!L5/GER!K5)</f>
        <v/>
      </c>
      <c r="D4" s="52" t="str">
        <f>IF(GER!T5=0,"",GER!U5/GER!T5)</f>
        <v/>
      </c>
      <c r="E4" s="52">
        <f>IF(GER!E5=0,"",GER!F5/GER!E5)</f>
        <v>0.22330097087378636</v>
      </c>
      <c r="F4" s="52" t="str">
        <f>IF(GER!N5=0,"",GER!O5/GER!N5)</f>
        <v/>
      </c>
      <c r="G4" s="52" t="str">
        <f>IF(GER!W5=0,"",GER!X5/GER!W5)</f>
        <v/>
      </c>
      <c r="H4" s="52">
        <f>IF(GER!H5=0,"",GER!I5/GER!H5)</f>
        <v>0.38146551724137928</v>
      </c>
      <c r="I4" s="52" t="str">
        <f>IF(GER!Q5=0,"",GER!R5/GER!Q5)</f>
        <v/>
      </c>
      <c r="J4" s="52" t="str">
        <f>IF(GER!Z5=0,"",GER!AA5/GER!Z5)</f>
        <v/>
      </c>
    </row>
    <row r="5" spans="1:10" s="24" customFormat="1" ht="19.5" customHeight="1">
      <c r="A5" s="5" t="s">
        <v>4</v>
      </c>
      <c r="B5" s="52">
        <f>IF(GER!B6=0,"",GER!C6/GER!B6)</f>
        <v>0.50121065375302665</v>
      </c>
      <c r="C5" s="52" t="str">
        <f>IF(GER!K6=0,"",GER!L6/GER!K6)</f>
        <v/>
      </c>
      <c r="D5" s="52" t="str">
        <f>IF(GER!T6=0,"",GER!U6/GER!T6)</f>
        <v/>
      </c>
      <c r="E5" s="52">
        <f>IF(GER!E6=0,"",GER!F6/GER!E6)</f>
        <v>0.34036144578313254</v>
      </c>
      <c r="F5" s="52" t="str">
        <f>IF(GER!N6=0,"",GER!O6/GER!N6)</f>
        <v/>
      </c>
      <c r="G5" s="52" t="str">
        <f>IF(GER!W6=0,"",GER!X6/GER!W6)</f>
        <v/>
      </c>
      <c r="H5" s="52">
        <f>IF(GER!H6=0,"",GER!I6/GER!H6)</f>
        <v>0.47392638036809814</v>
      </c>
      <c r="I5" s="52" t="str">
        <f>IF(GER!Q6=0,"",GER!R6/GER!Q6)</f>
        <v/>
      </c>
      <c r="J5" s="52" t="str">
        <f>IF(GER!Z6=0,"",GER!AA6/GER!Z6)</f>
        <v/>
      </c>
    </row>
    <row r="6" spans="1:10" s="24" customFormat="1" ht="19.5" customHeight="1">
      <c r="A6" s="5" t="s">
        <v>6</v>
      </c>
      <c r="B6" s="52">
        <f>IF(GER!B7=0,"",GER!C7/GER!B7)</f>
        <v>0.63350785340314131</v>
      </c>
      <c r="C6" s="52" t="str">
        <f>IF(GER!K7=0,"",GER!L7/GER!K7)</f>
        <v/>
      </c>
      <c r="D6" s="52" t="str">
        <f>IF(GER!T7=0,"",GER!U7/GER!T7)</f>
        <v/>
      </c>
      <c r="E6" s="52">
        <f>IF(GER!E7=0,"",GER!F7/GER!E7)</f>
        <v>0.44924406047516202</v>
      </c>
      <c r="F6" s="52" t="str">
        <f>IF(GER!N7=0,"",GER!O7/GER!N7)</f>
        <v/>
      </c>
      <c r="G6" s="52" t="str">
        <f>IF(GER!W7=0,"",GER!X7/GER!W7)</f>
        <v/>
      </c>
      <c r="H6" s="52">
        <f>IF(GER!H7=0,"",GER!I7/GER!H7)</f>
        <v>0.58807947019867546</v>
      </c>
      <c r="I6" s="52" t="str">
        <f>IF(GER!Q7=0,"",GER!R7/GER!Q7)</f>
        <v/>
      </c>
      <c r="J6" s="52" t="str">
        <f>IF(GER!Z7=0,"",GER!AA7/GER!Z7)</f>
        <v/>
      </c>
    </row>
    <row r="7" spans="1:10" s="24" customFormat="1" ht="19.5" customHeight="1">
      <c r="A7" s="5" t="s">
        <v>8</v>
      </c>
      <c r="B7" s="52">
        <f>IF(GER!B8=0,"",GER!C8/GER!B8)</f>
        <v>0.66910229645093944</v>
      </c>
      <c r="C7" s="52" t="str">
        <f>IF(GER!K8=0,"",GER!L8/GER!K8)</f>
        <v/>
      </c>
      <c r="D7" s="52" t="str">
        <f>IF(GER!T8=0,"",GER!U8/GER!T8)</f>
        <v/>
      </c>
      <c r="E7" s="52">
        <f>IF(GER!E8=0,"",GER!F8/GER!E8)</f>
        <v>0.52670349907918979</v>
      </c>
      <c r="F7" s="52" t="str">
        <f>IF(GER!N8=0,"",GER!O8/GER!N8)</f>
        <v/>
      </c>
      <c r="G7" s="52" t="str">
        <f>IF(GER!W8=0,"",GER!X8/GER!W8)</f>
        <v/>
      </c>
      <c r="H7" s="52">
        <f>IF(GER!H8=0,"",GER!I8/GER!H8)</f>
        <v>0.63381995133819946</v>
      </c>
      <c r="I7" s="52" t="str">
        <f>IF(GER!Q8=0,"",GER!R8/GER!Q8)</f>
        <v/>
      </c>
      <c r="J7" s="52" t="str">
        <f>IF(GER!Z8=0,"",GER!AA8/GER!Z8)</f>
        <v/>
      </c>
    </row>
    <row r="8" spans="1:10" s="24" customFormat="1" ht="19.5" customHeight="1">
      <c r="A8" s="5" t="s">
        <v>10</v>
      </c>
      <c r="B8" s="52">
        <f>IF(GER!B9=0,"",GER!C9/GER!B9)</f>
        <v>0.75843881856540096</v>
      </c>
      <c r="C8" s="52">
        <f>IF(GER!K9=0,"",GER!L9/GER!K9)</f>
        <v>0.68685258964143425</v>
      </c>
      <c r="D8" s="52">
        <f>IF(GER!T9=0,"",GER!U9/GER!T9)</f>
        <v>0.64912280701754388</v>
      </c>
      <c r="E8" s="52">
        <f>IF(GER!E9=0,"",GER!F9/GER!E9)</f>
        <v>0.64794007490636707</v>
      </c>
      <c r="F8" s="52">
        <f>IF(GER!N9=0,"",GER!O9/GER!N9)</f>
        <v>0.52110625909752539</v>
      </c>
      <c r="G8" s="52">
        <f>IF(GER!W9=0,"",GER!X9/GER!W9)</f>
        <v>0.49536178107606677</v>
      </c>
      <c r="H8" s="52">
        <f>IF(GER!H9=0,"",GER!I9/GER!H9)</f>
        <v>0.72978959025470658</v>
      </c>
      <c r="I8" s="52">
        <f>IF(GER!Q9=0,"",GER!R9/GER!Q9)</f>
        <v>0.6312127236580517</v>
      </c>
      <c r="J8" s="52">
        <f>IF(GER!Z9=0,"",GER!AA9/GER!Z9)</f>
        <v>0.604417670682731</v>
      </c>
    </row>
    <row r="9" spans="1:10" s="24" customFormat="1" ht="19.5" customHeight="1">
      <c r="A9" s="5" t="s">
        <v>11</v>
      </c>
      <c r="B9" s="52">
        <f>IF(GER!B10=0,"",GER!C10/GER!B10)</f>
        <v>0.77160493827160492</v>
      </c>
      <c r="C9" s="52">
        <f>IF(GER!K10=0,"",GER!L10/GER!K10)</f>
        <v>0.68780889621087316</v>
      </c>
      <c r="D9" s="52">
        <f>IF(GER!T10=0,"",GER!U10/GER!T10)</f>
        <v>0.65764331210191085</v>
      </c>
      <c r="E9" s="52">
        <f>IF(GER!E10=0,"",GER!F10/GER!E10)</f>
        <v>0.68394437420986098</v>
      </c>
      <c r="F9" s="52">
        <f>IF(GER!N10=0,"",GER!O10/GER!N10)</f>
        <v>0.52249637155297524</v>
      </c>
      <c r="G9" s="52">
        <f>IF(GER!W10=0,"",GER!X10/GER!W10)</f>
        <v>0.50462107208872453</v>
      </c>
      <c r="H9" s="52">
        <f>IF(GER!H10=0,"",GER!I10/GER!H10)</f>
        <v>0.74972677595628412</v>
      </c>
      <c r="I9" s="52">
        <f>IF(GER!Q10=0,"",GER!R10/GER!Q10)</f>
        <v>0.64809384164222872</v>
      </c>
      <c r="J9" s="52">
        <f>IF(GER!Z10=0,"",GER!AA10/GER!Z10)</f>
        <v>0.6268806419257773</v>
      </c>
    </row>
    <row r="10" spans="1:10" s="24" customFormat="1" ht="19.5" customHeight="1">
      <c r="A10" s="5" t="s">
        <v>12</v>
      </c>
      <c r="B10" s="52">
        <f>IF(GER!B11=0,"",GER!C11/GER!B11)</f>
        <v>0.77277486910994764</v>
      </c>
      <c r="C10" s="52">
        <f>IF(GER!K11=0,"",GER!L11/GER!K11)</f>
        <v>0.71953124999999996</v>
      </c>
      <c r="D10" s="52">
        <f>IF(GER!T11=0,"",GER!U11/GER!T11)</f>
        <v>0.69928966061562736</v>
      </c>
      <c r="E10" s="52">
        <f>IF(GER!E11=0,"",GER!F11/GER!E11)</f>
        <v>0.67166212534059933</v>
      </c>
      <c r="F10" s="52">
        <f>IF(GER!N11=0,"",GER!O11/GER!N11)</f>
        <v>0.58588548601864188</v>
      </c>
      <c r="G10" s="52">
        <f>IF(GER!W11=0,"",GER!X11/GER!W11)</f>
        <v>0.54700854700854706</v>
      </c>
      <c r="H10" s="52">
        <f>IF(GER!H11=0,"",GER!I11/GER!H11)</f>
        <v>0.74660633484162886</v>
      </c>
      <c r="I10" s="52">
        <f>IF(GER!Q11=0,"",GER!R11/GER!Q11)</f>
        <v>0.68629254829806796</v>
      </c>
      <c r="J10" s="52">
        <f>IF(GER!Z11=0,"",GER!AA11/GER!Z11)</f>
        <v>0.66797642436149318</v>
      </c>
    </row>
    <row r="11" spans="1:10" s="24" customFormat="1" ht="19.5" customHeight="1">
      <c r="A11" s="5" t="s">
        <v>13</v>
      </c>
      <c r="B11" s="52">
        <f>IF(GER!B12=0,"",GER!C12/GER!B12)</f>
        <v>0.87440191387559807</v>
      </c>
      <c r="C11" s="52">
        <f>IF(GER!K12=0,"",GER!L12/GER!K12)</f>
        <v>0.73965936739659366</v>
      </c>
      <c r="D11" s="52">
        <f>IF(GER!T12=0,"",GER!U12/GER!T12)</f>
        <v>0.71670702179176748</v>
      </c>
      <c r="E11" s="52">
        <f>IF(GER!E12=0,"",GER!F12/GER!E12)</f>
        <v>0.73621460506706415</v>
      </c>
      <c r="F11" s="52">
        <f>IF(GER!N12=0,"",GER!O12/GER!N12)</f>
        <v>0.60646900269541781</v>
      </c>
      <c r="G11" s="52">
        <f>IF(GER!W12=0,"",GER!X12/GER!W12)</f>
        <v>0.57973421926910296</v>
      </c>
      <c r="H11" s="52">
        <f>IF(GER!H12=0,"",GER!I12/GER!H12)</f>
        <v>0.79426433915211969</v>
      </c>
      <c r="I11" s="52">
        <f>IF(GER!Q12=0,"",GER!R12/GER!Q12)</f>
        <v>0.70521327014218016</v>
      </c>
      <c r="J11" s="52">
        <f>IF(GER!Z12=0,"",GER!AA12/GER!Z12)</f>
        <v>0.6875</v>
      </c>
    </row>
    <row r="12" spans="1:10" s="24" customFormat="1" ht="19.5" customHeight="1">
      <c r="A12" s="5" t="s">
        <v>14</v>
      </c>
      <c r="B12" s="52">
        <f>IF(GER!B13=0,"",GER!C13/GER!B13)</f>
        <v>0.80952380952380965</v>
      </c>
      <c r="C12" s="52">
        <f>IF(GER!K13=0,"",GER!L13/GER!K13)</f>
        <v>0.75</v>
      </c>
      <c r="D12" s="52">
        <f>IF(GER!T13=0,"",GER!U13/GER!T13)</f>
        <v>0.67853962600178097</v>
      </c>
      <c r="E12" s="52">
        <f>IF(GER!E13=0,"",GER!F13/GER!E13)</f>
        <v>0.72568940493468792</v>
      </c>
      <c r="F12" s="52">
        <f>IF(GER!N13=0,"",GER!O13/GER!N13)</f>
        <v>0.60957910014513783</v>
      </c>
      <c r="G12" s="52">
        <f>IF(GER!W13=0,"",GER!X13/GER!W13)</f>
        <v>0.66788990825688066</v>
      </c>
      <c r="H12" s="52">
        <f>IF(GER!H13=0,"",GER!I13/GER!H13)</f>
        <v>0.78899082568807333</v>
      </c>
      <c r="I12" s="52">
        <f>IF(GER!Q13=0,"",GER!R13/GER!Q13)</f>
        <v>0.71104815864022652</v>
      </c>
      <c r="J12" s="52">
        <f>IF(GER!Z13=0,"",GER!AA13/GER!Z13)</f>
        <v>0.70348837209302317</v>
      </c>
    </row>
    <row r="13" spans="1:10" s="24" customFormat="1" ht="19.5" customHeight="1">
      <c r="A13" s="5" t="s">
        <v>15</v>
      </c>
      <c r="B13" s="52">
        <f>IF(GER!B14=0,"",GER!C14/GER!B14)</f>
        <v>0.8177136972193616</v>
      </c>
      <c r="C13" s="52">
        <f>IF(GER!K14=0,"",GER!L14/GER!K14)</f>
        <v>0.7570518653321201</v>
      </c>
      <c r="D13" s="52">
        <f>IF(GER!T14=0,"",GER!U14/GER!T14)</f>
        <v>0.69739130434782615</v>
      </c>
      <c r="E13" s="52">
        <f>IF(GER!E14=0,"",GER!F14/GER!E14)</f>
        <v>0.73451327433628322</v>
      </c>
      <c r="F13" s="52">
        <f>IF(GER!N14=0,"",GER!O14/GER!N14)</f>
        <v>0.62324929971988785</v>
      </c>
      <c r="G13" s="52">
        <f>IF(GER!W14=0,"",GER!X14/GER!W14)</f>
        <v>0.61082024432809778</v>
      </c>
      <c r="H13" s="52">
        <f>IF(GER!H14=0,"",GER!I14/GER!H14)</f>
        <v>0.79861910241657075</v>
      </c>
      <c r="I13" s="52">
        <f>IF(GER!Q14=0,"",GER!R14/GER!Q14)</f>
        <v>0.72018348623853212</v>
      </c>
      <c r="J13" s="52">
        <f>IF(GER!Z14=0,"",GER!AA14/GER!Z14)</f>
        <v>0.71050141911069054</v>
      </c>
    </row>
    <row r="14" spans="1:10" s="24" customFormat="1" ht="19.5" customHeight="1">
      <c r="A14" s="5" t="s">
        <v>16</v>
      </c>
      <c r="B14" s="52">
        <f>IF(GER!B15=0,"",GER!C15/GER!B15)</f>
        <v>0.82577319587628861</v>
      </c>
      <c r="C14" s="52">
        <f>IF(GER!K15=0,"",GER!L15/GER!K15)</f>
        <v>0.77245508982035926</v>
      </c>
      <c r="D14" s="52">
        <f>IF(GER!T15=0,"",GER!U15/GER!T15)</f>
        <v>0.68732654949121186</v>
      </c>
      <c r="E14" s="52">
        <f>IF(GER!E15=0,"",GER!F15/GER!E15)</f>
        <v>0.74772036474164139</v>
      </c>
      <c r="F14" s="52">
        <f>IF(GER!N15=0,"",GER!O15/GER!N15)</f>
        <v>0.67891156462585034</v>
      </c>
      <c r="G14" s="52">
        <f>IF(GER!W15=0,"",GER!X15/GER!W15)</f>
        <v>0.63307086614173236</v>
      </c>
      <c r="H14" s="52">
        <f>IF(GER!H15=0,"",GER!I15/GER!H15)</f>
        <v>0.80791618160651923</v>
      </c>
      <c r="I14" s="52">
        <f>IF(GER!Q15=0,"",GER!R15/GER!Q15)</f>
        <v>0.74175199089874855</v>
      </c>
      <c r="J14" s="52">
        <f>IF(GER!Z15=0,"",GER!AA15/GER!Z15)</f>
        <v>0.69977168949771695</v>
      </c>
    </row>
    <row r="15" spans="1:10" s="24" customFormat="1" ht="19.5" customHeight="1">
      <c r="A15" s="5" t="s">
        <v>17</v>
      </c>
      <c r="B15" s="52">
        <f>IF(GER!B16=0,"",GER!C16/GER!B16)</f>
        <v>0.82779456193353484</v>
      </c>
      <c r="C15" s="52">
        <f>IF(GER!K16=0,"",GER!L16/GER!K16)</f>
        <v>0.77691561590688651</v>
      </c>
      <c r="D15" s="52">
        <f>IF(GER!T16=0,"",GER!U16/GER!T16)</f>
        <v>0.73087818696883855</v>
      </c>
      <c r="E15" s="52">
        <f>IF(GER!E16=0,"",GER!F16/GER!E16)</f>
        <v>0.74962292609351444</v>
      </c>
      <c r="F15" s="52">
        <f>IF(GER!N16=0,"",GER!O16/GER!N16)</f>
        <v>0.67195767195767198</v>
      </c>
      <c r="G15" s="52">
        <f>IF(GER!W16=0,"",GER!X16/GER!W16)</f>
        <v>0.64106351550960117</v>
      </c>
      <c r="H15" s="52">
        <f>IF(GER!H16=0,"",GER!I16/GER!H16)</f>
        <v>0.80892448512585813</v>
      </c>
      <c r="I15" s="52">
        <f>IF(GER!Q16=0,"",GER!R16/GER!Q16)</f>
        <v>0.74597701149425288</v>
      </c>
      <c r="J15" s="52">
        <f>IF(GER!Z16=0,"",GER!AA16/GER!Z16)</f>
        <v>0.73325499412455941</v>
      </c>
    </row>
    <row r="16" spans="1:10" s="24" customFormat="1" ht="19.5" customHeight="1">
      <c r="A16" s="5" t="s">
        <v>18</v>
      </c>
      <c r="B16" s="52">
        <f>IF(GER!B17=0,"",GER!C17/GER!B17)</f>
        <v>0.83349851337958369</v>
      </c>
      <c r="C16" s="52">
        <f>IF(GER!K17=0,"",GER!L17/GER!K17)</f>
        <v>0.79015784586815219</v>
      </c>
      <c r="D16" s="52">
        <f>IF(GER!T17=0,"",GER!U17/GER!T17)</f>
        <v>0.7232142857142857</v>
      </c>
      <c r="E16" s="52">
        <f>IF(GER!E17=0,"",GER!F17/GER!E17)</f>
        <v>0.76036866359447008</v>
      </c>
      <c r="F16" s="52">
        <f>IF(GER!N17=0,"",GER!O17/GER!N17)</f>
        <v>0.70838881491344885</v>
      </c>
      <c r="G16" s="52">
        <f>IF(GER!W17=0,"",GER!X17/GER!W17)</f>
        <v>0.64106351550960117</v>
      </c>
      <c r="H16" s="52">
        <f>IF(GER!H17=0,"",GER!I17/GER!H17)</f>
        <v>0.81621004566210054</v>
      </c>
      <c r="I16" s="52">
        <f>IF(GER!Q17=0,"",GER!R17/GER!Q17)</f>
        <v>0.77254098360655743</v>
      </c>
      <c r="J16" s="52">
        <f>IF(GER!Z17=0,"",GER!AA17/GER!Z17)</f>
        <v>0.70408163265306123</v>
      </c>
    </row>
    <row r="17" spans="1:10" s="24" customFormat="1" ht="19.5" customHeight="1">
      <c r="A17" s="5" t="s">
        <v>19</v>
      </c>
      <c r="B17" s="52">
        <f>IF(GER!B18=0,"",GER!C18/GER!B18)</f>
        <v>0.83252662149080348</v>
      </c>
      <c r="C17" s="52">
        <f>IF(GER!K18=0,"",GER!L18/GER!K18)</f>
        <v>0.78492647058823539</v>
      </c>
      <c r="D17" s="52">
        <f>IF(GER!T18=0,"",GER!U18/GER!T18)</f>
        <v>0.72198820556023591</v>
      </c>
      <c r="E17" s="52">
        <f>IF(GER!E18=0,"",GER!F18/GER!E18)</f>
        <v>0.76073619631901834</v>
      </c>
      <c r="F17" s="52">
        <f>IF(GER!N18=0,"",GER!O18/GER!N18)</f>
        <v>0.72155287817938418</v>
      </c>
      <c r="G17" s="52">
        <f>IF(GER!W18=0,"",GER!X18/GER!W18)</f>
        <v>0.64106351550960117</v>
      </c>
      <c r="H17" s="52">
        <f>IF(GER!H18=0,"",GER!I18/GER!H18)</f>
        <v>0.81664791901012357</v>
      </c>
      <c r="I17" s="52">
        <f>IF(GER!Q18=0,"",GER!R18/GER!Q18)</f>
        <v>0.77151639344262302</v>
      </c>
      <c r="J17" s="52">
        <f>IF(GER!Z18=0,"",GER!AA18/GER!Z18)</f>
        <v>0.70873786407766992</v>
      </c>
    </row>
    <row r="18" spans="1:10" s="24" customFormat="1" ht="19.5" customHeight="1">
      <c r="A18" s="5" t="s">
        <v>20</v>
      </c>
      <c r="B18" s="52">
        <f>IF(GER!B19=0,"",GER!C19/GER!B19)</f>
        <v>0.81887511916110578</v>
      </c>
      <c r="C18" s="52">
        <f>IF(GER!K19=0,"",GER!L19/GER!K19)</f>
        <v>0.79962721342031684</v>
      </c>
      <c r="D18" s="52">
        <f>IF(GER!T19=0,"",GER!U19/GER!T19)</f>
        <v>0.73139435414884513</v>
      </c>
      <c r="E18" s="52">
        <f>IF(GER!E19=0,"",GER!F19/GER!E19)</f>
        <v>0.74812593703148422</v>
      </c>
      <c r="F18" s="52">
        <f>IF(GER!N19=0,"",GER!O19/GER!N19)</f>
        <v>0.69947506561679784</v>
      </c>
      <c r="G18" s="52">
        <f>IF(GER!W19=0,"",GER!X19/GER!W19)</f>
        <v>0.65793103448275869</v>
      </c>
      <c r="H18" s="52">
        <f>IF(GER!H19=0,"",GER!I19/GER!H19)</f>
        <v>0.80177187153931351</v>
      </c>
      <c r="I18" s="52">
        <f>IF(GER!Q19=0,"",GER!R19/GER!Q19)</f>
        <v>0.77595066803699897</v>
      </c>
      <c r="J18" s="52">
        <f>IF(GER!Z19=0,"",GER!AA19/GER!Z19)</f>
        <v>0.71707317073170729</v>
      </c>
    </row>
    <row r="19" spans="1:10" s="24" customFormat="1" ht="19.5" customHeight="1">
      <c r="A19" s="5" t="s">
        <v>21</v>
      </c>
      <c r="B19" s="52">
        <f>IF(GER!B20=0,"",GER!C20/GER!B20)</f>
        <v>0.82526115859449201</v>
      </c>
      <c r="C19" s="52">
        <f>IF(GER!K20=0,"",GER!L20/GER!K20)</f>
        <v>0.79825412221144521</v>
      </c>
      <c r="D19" s="52">
        <f>IF(GER!T20=0,"",GER!U20/GER!T20)</f>
        <v>0.79607109448082314</v>
      </c>
      <c r="E19" s="52">
        <f>IF(GER!E20=0,"",GER!F20/GER!E20)</f>
        <v>0.76843657817109146</v>
      </c>
      <c r="F19" s="52">
        <f>IF(GER!N20=0,"",GER!O20/GER!N20)</f>
        <v>0.71855541718555427</v>
      </c>
      <c r="G19" s="52">
        <f>IF(GER!W20=0,"",GER!X20/GER!W20)</f>
        <v>0.69792935444579784</v>
      </c>
      <c r="H19" s="52">
        <f>IF(GER!H20=0,"",GER!I20/GER!H20)</f>
        <v>0.8114663726571113</v>
      </c>
      <c r="I19" s="52">
        <f>IF(GER!Q20=0,"",GER!R20/GER!Q20)</f>
        <v>0.77951933124346906</v>
      </c>
      <c r="J19" s="52">
        <f>IF(GER!Z20=0,"",GER!AA20/GER!Z20)</f>
        <v>0.77454909819639273</v>
      </c>
    </row>
    <row r="20" spans="1:10" s="24" customFormat="1" ht="19.5" customHeight="1">
      <c r="A20" s="5" t="s">
        <v>22</v>
      </c>
      <c r="B20" s="52">
        <f>IF(GER!B21=0,"",GER!C21/GER!B21)</f>
        <v>0.95487179487179485</v>
      </c>
      <c r="C20" s="52">
        <f>IF(GER!K21=0,"",GER!L21/GER!K21)</f>
        <v>0.88165680473372787</v>
      </c>
      <c r="D20" s="52">
        <f>IF(GER!T21=0,"",GER!U21/GER!T21)</f>
        <v>0.88072519083969469</v>
      </c>
      <c r="E20" s="52">
        <f>IF(GER!E21=0,"",GER!F21/GER!E21)</f>
        <v>0.86064318529862183</v>
      </c>
      <c r="F20" s="52">
        <f>IF(GER!N21=0,"",GER!O21/GER!N21)</f>
        <v>0.76898734177215189</v>
      </c>
      <c r="G20" s="52">
        <f>IF(GER!W21=0,"",GER!X21/GER!W21)</f>
        <v>0.74181818181818182</v>
      </c>
      <c r="H20" s="52">
        <f>IF(GER!H21=0,"",GER!I21/GER!H21)</f>
        <v>0.92857142857142849</v>
      </c>
      <c r="I20" s="52">
        <f>IF(GER!Q21=0,"",GER!R21/GER!Q21)</f>
        <v>0.85419058553386928</v>
      </c>
      <c r="J20" s="52">
        <f>IF(GER!Z21=0,"",GER!AA21/GER!Z21)</f>
        <v>0.85236447520184544</v>
      </c>
    </row>
    <row r="21" spans="1:10" s="24" customFormat="1" ht="19.5" customHeight="1">
      <c r="A21" s="5" t="s">
        <v>23</v>
      </c>
      <c r="B21" s="52">
        <f>IF(GER!B22=0,"",GER!C22/GER!B22)</f>
        <v>0.95029821073558651</v>
      </c>
      <c r="C21" s="52">
        <f>IF(GER!K22=0,"",GER!L22/GER!K22)</f>
        <v>0.89151450053705694</v>
      </c>
      <c r="D21" s="52">
        <f>IF(GER!T22=0,"",GER!U22/GER!T22)</f>
        <v>0.92721318402704411</v>
      </c>
      <c r="E21" s="52">
        <f>IF(GER!E22=0,"",GER!F22/GER!E22)</f>
        <v>0.86227544910179643</v>
      </c>
      <c r="F21" s="52">
        <f>IF(GER!N22=0,"",GER!O22/GER!N22)</f>
        <v>0.79848866498740545</v>
      </c>
      <c r="G21" s="52">
        <f>IF(GER!W22=0,"",GER!X22/GER!W22)</f>
        <v>0.79309523809523819</v>
      </c>
      <c r="H21" s="52">
        <f>IF(GER!H22=0,"",GER!I22/GER!H22)</f>
        <v>0.92605233219567695</v>
      </c>
      <c r="I21" s="52">
        <f>IF(GER!Q22=0,"",GER!R22/GER!Q22)</f>
        <v>0.86741573033707864</v>
      </c>
      <c r="J21" s="52">
        <f>IF(GER!Z22=0,"",GER!AA22/GER!Z22)</f>
        <v>0.8953411349083682</v>
      </c>
    </row>
    <row r="22" spans="1:10" s="24" customFormat="1" ht="19.5" customHeight="1">
      <c r="A22" s="5" t="s">
        <v>24</v>
      </c>
      <c r="B22" s="52">
        <f>IF(GER!B23=0,"",GER!C23/GER!B23)</f>
        <v>0.94579945799457998</v>
      </c>
      <c r="C22" s="52">
        <f>IF(GER!K23=0,"",GER!L23/GER!K23)</f>
        <v>0.86455798864557987</v>
      </c>
      <c r="D22" s="52">
        <f>IF(GER!T23=0,"",GER!U23/GER!T23)</f>
        <v>0.90163934426229508</v>
      </c>
      <c r="E22" s="52">
        <f>IF(GER!E23=0,"",GER!F23/GER!E23)</f>
        <v>0.87617765814266479</v>
      </c>
      <c r="F22" s="52">
        <f>IF(GER!N23=0,"",GER!O23/GER!N23)</f>
        <v>0.78947368421052622</v>
      </c>
      <c r="G22" s="52">
        <f>IF(GER!W23=0,"",GER!X23/GER!W23)</f>
        <v>0.80514208389715824</v>
      </c>
      <c r="H22" s="52">
        <f>IF(GER!H23=0,"",GER!I23/GER!H23)</f>
        <v>0.92776057791537669</v>
      </c>
      <c r="I22" s="52">
        <f>IF(GER!Q23=0,"",GER!R23/GER!Q23)</f>
        <v>0.84788732394366195</v>
      </c>
      <c r="J22" s="52">
        <f>IF(GER!Z23=0,"",GER!AA23/GER!Z23)</f>
        <v>0.88294930875576039</v>
      </c>
    </row>
    <row r="23" spans="1:10" s="24" customFormat="1" ht="19.5" customHeight="1">
      <c r="A23" s="5" t="s">
        <v>25</v>
      </c>
      <c r="B23" s="52">
        <f>IF(GER!B24=0,"",GER!C24/GER!B24)</f>
        <v>0.93794326241134751</v>
      </c>
      <c r="C23" s="52">
        <f>IF(GER!K24=0,"",GER!L24/GER!K24)</f>
        <v>0.87252573238321463</v>
      </c>
      <c r="D23" s="52">
        <f>IF(GER!T24=0,"",GER!U24/GER!T24)</f>
        <v>0.91324200913242004</v>
      </c>
      <c r="E23" s="52">
        <f>IF(GER!E24=0,"",GER!F24/GER!E24)</f>
        <v>0.88297872340425532</v>
      </c>
      <c r="F23" s="52">
        <f>IF(GER!N24=0,"",GER!O24/GER!N24)</f>
        <v>0.80370370370370359</v>
      </c>
      <c r="G23" s="52">
        <f>IF(GER!W24=0,"",GER!X24/GER!W24)</f>
        <v>0.83741935483870977</v>
      </c>
      <c r="H23" s="52">
        <f>IF(GER!H24=0,"",GER!I24/GER!H24)</f>
        <v>0.92385786802030456</v>
      </c>
      <c r="I23" s="52">
        <f>IF(GER!Q24=0,"",GER!R24/GER!Q24)</f>
        <v>0.8557077625570777</v>
      </c>
      <c r="J23" s="52">
        <f>IF(GER!Z24=0,"",GER!AA24/GER!Z24)</f>
        <v>0.89901697944593373</v>
      </c>
    </row>
    <row r="24" spans="1:10" s="24" customFormat="1" ht="19.5" customHeight="1">
      <c r="A24" s="5" t="s">
        <v>26</v>
      </c>
      <c r="B24" s="52">
        <f>IF(GER!B25=0,"",GER!C25/GER!B25)</f>
        <v>0.94240837696335078</v>
      </c>
      <c r="C24" s="52">
        <f>IF(GER!K25=0,"",GER!L25/GER!K25)</f>
        <v>0.87689969604863227</v>
      </c>
      <c r="D24" s="52">
        <f>IF(GER!T25=0,"",GER!U25/GER!T25)</f>
        <v>0.92261904761904756</v>
      </c>
      <c r="E24" s="52">
        <f>IF(GER!E25=0,"",GER!F25/GER!E25)</f>
        <v>0.89690721649484539</v>
      </c>
      <c r="F24" s="52">
        <f>IF(GER!N25=0,"",GER!O25/GER!N25)</f>
        <v>0.76173285198555962</v>
      </c>
      <c r="G24" s="52">
        <f>IF(GER!W25=0,"",GER!X25/GER!W25)</f>
        <v>0.85037406483790523</v>
      </c>
      <c r="H24" s="52">
        <f>IF(GER!H25=0,"",GER!I25/GER!H25)</f>
        <v>0.93127490039840632</v>
      </c>
      <c r="I24" s="52">
        <f>IF(GER!Q25=0,"",GER!R25/GER!Q25)</f>
        <v>0.86167400881057266</v>
      </c>
      <c r="J24" s="52">
        <f>IF(GER!Z25=0,"",GER!AA25/GER!Z25)</f>
        <v>0.90845684394071491</v>
      </c>
    </row>
    <row r="25" spans="1:10" s="24" customFormat="1" ht="19.5" customHeight="1">
      <c r="A25" s="5" t="s">
        <v>27</v>
      </c>
      <c r="B25" s="52">
        <f>IF(GER!B26=0,"",GER!C26/GER!B26)</f>
        <v>0.97658282740676494</v>
      </c>
      <c r="C25" s="52">
        <f>IF(GER!K26=0,"",GER!L26/GER!K26)</f>
        <v>0.99043824701195216</v>
      </c>
      <c r="D25" s="52">
        <f>IF(GER!T26=0,"",GER!U26/GER!T26)</f>
        <v>0.95747800586510257</v>
      </c>
      <c r="E25" s="52">
        <f>IF(GER!E26=0,"",GER!F26/GER!E26)</f>
        <v>0.91288343558282214</v>
      </c>
      <c r="F25" s="52">
        <f>IF(GER!N26=0,"",GER!O26/GER!N26)</f>
        <v>0.95127892813641901</v>
      </c>
      <c r="G25" s="52">
        <f>IF(GER!W26=0,"",GER!X26/GER!W26)</f>
        <v>0.86559802712700384</v>
      </c>
      <c r="H25" s="52">
        <f>IF(GER!H26=0,"",GER!I26/GER!H26)</f>
        <v>0.95703125</v>
      </c>
      <c r="I25" s="52">
        <f>IF(GER!Q26=0,"",GER!R26/GER!Q26)</f>
        <v>0.98170173833485819</v>
      </c>
      <c r="J25" s="52">
        <f>IF(GER!Z26=0,"",GER!AA26/GER!Z26)</f>
        <v>0.93637145313843517</v>
      </c>
    </row>
    <row r="26" spans="1:10" s="24" customFormat="1" ht="19.5" customHeight="1">
      <c r="A26" s="5" t="s">
        <v>28</v>
      </c>
      <c r="B26" s="52">
        <f>IF(GER!B27=0,"",GER!C27/GER!B27)</f>
        <v>0.99354748427485784</v>
      </c>
      <c r="C26" s="52">
        <f>IF(GER!K27=0,"",GER!L27/GER!K27)</f>
        <v>0.98864668954925916</v>
      </c>
      <c r="D26" s="52">
        <f>IF(GER!T27=0,"",GER!U27/GER!T27)</f>
        <v>0.97381818181818181</v>
      </c>
      <c r="E26" s="52">
        <f>IF(GER!E27=0,"",GER!F27/GER!E27)</f>
        <v>0.92564838817120842</v>
      </c>
      <c r="F26" s="52">
        <f>IF(GER!N27=0,"",GER!O27/GER!N27)</f>
        <v>0.95918476415698151</v>
      </c>
      <c r="G26" s="52">
        <f>IF(GER!W27=0,"",GER!X27/GER!W27)</f>
        <v>0.89192491294413889</v>
      </c>
      <c r="H26" s="52">
        <f>IF(GER!H27=0,"",GER!I27/GER!H27)</f>
        <v>0.9714477848236549</v>
      </c>
      <c r="I26" s="52">
        <f>IF(GER!Q27=0,"",GER!R27/GER!Q27)</f>
        <v>0.98127989827786422</v>
      </c>
      <c r="J26" s="52">
        <f>IF(GER!Z27=0,"",GER!AA27/GER!Z27)</f>
        <v>0.95294117647058829</v>
      </c>
    </row>
    <row r="27" spans="1:10" s="24" customFormat="1" ht="19.5" customHeight="1">
      <c r="A27" s="5" t="s">
        <v>44</v>
      </c>
      <c r="B27" s="52">
        <f>IF(GER!B28=0,"",GER!C28/GER!B28)</f>
        <v>1</v>
      </c>
      <c r="C27" s="52">
        <f>IF(GER!K28=0,"",GER!L28/GER!K28)</f>
        <v>1.003197442046363</v>
      </c>
      <c r="D27" s="52">
        <f>IF(GER!T28=0,"",GER!U28/GER!T28)</f>
        <v>0.98026315789473673</v>
      </c>
      <c r="E27" s="52">
        <f>IF(GER!E28=0,"",GER!F28/GER!E28)</f>
        <v>0.93712930011862394</v>
      </c>
      <c r="F27" s="52">
        <f>IF(GER!N28=0,"",GER!O28/GER!N28)</f>
        <v>0.96875</v>
      </c>
      <c r="G27" s="52">
        <f>IF(GER!W28=0,"",GER!X28/GER!W28)</f>
        <v>0.92906178489702518</v>
      </c>
      <c r="H27" s="52">
        <f>IF(GER!H28=0,"",GER!I28/GER!H28)</f>
        <v>0.97951219512195131</v>
      </c>
      <c r="I27" s="52">
        <f>IF(GER!Q28=0,"",GER!R28/GER!Q28)</f>
        <v>0.9928507596067917</v>
      </c>
      <c r="J27" s="52">
        <f>IF(GER!Z28=0,"",GER!AA28/GER!Z28)</f>
        <v>0.96725440806045349</v>
      </c>
    </row>
    <row r="28" spans="1:10" s="24" customFormat="1" ht="19.5" customHeight="1">
      <c r="A28" s="5" t="s">
        <v>45</v>
      </c>
      <c r="B28" s="52">
        <f>IF(GER!B29=0,"",GER!C29/GER!B29)</f>
        <v>1.0123265221974318</v>
      </c>
      <c r="C28" s="52">
        <f>IF(GER!K29=0,"",GER!L29/GER!K29)</f>
        <v>1.0119402659862591</v>
      </c>
      <c r="D28" s="52">
        <f>IF(GER!T29=0,"",GER!U29/GER!T29)</f>
        <v>0.9967553378157652</v>
      </c>
      <c r="E28" s="52">
        <f>IF(GER!E29=0,"",GER!F29/GER!E29)</f>
        <v>0.94739225849572717</v>
      </c>
      <c r="F28" s="52">
        <f>IF(GER!N29=0,"",GER!O29/GER!N29)</f>
        <v>0.96495109857301964</v>
      </c>
      <c r="G28" s="52">
        <f>IF(GER!W29=0,"",GER!X29/GER!W29)</f>
        <v>0.95902088056862456</v>
      </c>
      <c r="H28" s="52">
        <f>IF(GER!H29=0,"",GER!I29/GER!H29)</f>
        <v>0.98910290570200587</v>
      </c>
      <c r="I28" s="52">
        <f>IF(GER!Q29=0,"",GER!R29/GER!Q29)</f>
        <v>0.99661239167789262</v>
      </c>
      <c r="J28" s="52">
        <f>IF(GER!Z29=0,"",GER!AA29/GER!Z29)</f>
        <v>0.98539350407413395</v>
      </c>
    </row>
    <row r="29" spans="1:10" s="24" customFormat="1">
      <c r="A29" s="5" t="s">
        <v>115</v>
      </c>
      <c r="B29" s="52">
        <f>IF(GER!B30=0,"",GER!C30/GER!B30)</f>
        <v>1.0125967562401623</v>
      </c>
      <c r="C29" s="52">
        <f>IF(GER!K30=0,"",GER!L30/GER!K30)</f>
        <v>1.0153132410951051</v>
      </c>
      <c r="D29" s="52">
        <f>IF(GER!T30=0,"",GER!U30/GER!T30)</f>
        <v>0.98107768751436186</v>
      </c>
      <c r="E29" s="52">
        <f>IF(GER!E30=0,"",GER!F30/GER!E30)</f>
        <v>0.98676578343065602</v>
      </c>
      <c r="F29" s="52">
        <f>IF(GER!N30=0,"",GER!O30/GER!N30)</f>
        <v>1.0170092521115528</v>
      </c>
      <c r="G29" s="52">
        <f>IF(GER!W30=0,"",GER!X30/GER!W30)</f>
        <v>0.96467312110989034</v>
      </c>
      <c r="H29" s="52">
        <f>IF(GER!H30=0,"",GER!I30/GER!H30)</f>
        <v>1.0044686512971812</v>
      </c>
      <c r="I29" s="52">
        <f>IF(GER!Q30=0,"",GER!R30/GER!Q30)</f>
        <v>1.016691500430748</v>
      </c>
      <c r="J29" s="52">
        <f>IF(GER!Z30=0,"",GER!AA30/GER!Z30)</f>
        <v>0.97679624573747725</v>
      </c>
    </row>
    <row r="31" spans="1:10">
      <c r="A31" s="13" t="s">
        <v>29</v>
      </c>
      <c r="B31" s="13" t="s">
        <v>113</v>
      </c>
      <c r="C31" s="13" t="s">
        <v>114</v>
      </c>
    </row>
    <row r="32" spans="1:10">
      <c r="A32" s="5" t="s">
        <v>2</v>
      </c>
      <c r="B32" s="66">
        <f>SUMIF($A$4:$A$28,A32,$B$4:$B$28)</f>
        <v>0.40924092409240925</v>
      </c>
      <c r="C32" s="66">
        <f>SUMIF($A$4:$A$28,A32,$E$4:$E$28)</f>
        <v>0.22330097087378636</v>
      </c>
    </row>
    <row r="33" spans="1:13">
      <c r="A33" s="5" t="s">
        <v>4</v>
      </c>
      <c r="B33" s="66">
        <f t="shared" ref="B33:B40" si="0">SUMIF($A$4:$A$28,A33,$B$4:$B$28)</f>
        <v>0.50121065375302665</v>
      </c>
      <c r="C33" s="66">
        <f t="shared" ref="C33:C40" si="1">SUMIF($A$4:$A$28,A33,$E$4:$E$28)</f>
        <v>0.34036144578313254</v>
      </c>
    </row>
    <row r="34" spans="1:13">
      <c r="A34" s="5" t="s">
        <v>6</v>
      </c>
      <c r="B34" s="66">
        <f t="shared" si="0"/>
        <v>0.63350785340314131</v>
      </c>
      <c r="C34" s="66">
        <f t="shared" si="1"/>
        <v>0.44924406047516202</v>
      </c>
    </row>
    <row r="35" spans="1:13" s="41" customFormat="1">
      <c r="A35" s="5" t="s">
        <v>8</v>
      </c>
      <c r="B35" s="66">
        <f t="shared" si="0"/>
        <v>0.66910229645093944</v>
      </c>
      <c r="C35" s="66">
        <f t="shared" si="1"/>
        <v>0.52670349907918979</v>
      </c>
    </row>
    <row r="36" spans="1:13">
      <c r="A36" s="5" t="s">
        <v>10</v>
      </c>
      <c r="B36" s="66">
        <f t="shared" si="0"/>
        <v>0.75843881856540096</v>
      </c>
      <c r="C36" s="66">
        <f t="shared" si="1"/>
        <v>0.64794007490636707</v>
      </c>
    </row>
    <row r="37" spans="1:13">
      <c r="A37" s="5" t="s">
        <v>20</v>
      </c>
      <c r="B37" s="66">
        <f t="shared" si="0"/>
        <v>0.81887511916110578</v>
      </c>
      <c r="C37" s="66">
        <f t="shared" si="1"/>
        <v>0.74812593703148422</v>
      </c>
      <c r="M37" s="13">
        <v>2</v>
      </c>
    </row>
    <row r="38" spans="1:13">
      <c r="A38" s="5" t="s">
        <v>28</v>
      </c>
      <c r="B38" s="66">
        <f t="shared" si="0"/>
        <v>0.99354748427485784</v>
      </c>
      <c r="C38" s="66">
        <f t="shared" si="1"/>
        <v>0.92564838817120842</v>
      </c>
    </row>
    <row r="39" spans="1:13">
      <c r="A39" s="5" t="s">
        <v>44</v>
      </c>
      <c r="B39" s="66">
        <f t="shared" si="0"/>
        <v>1</v>
      </c>
      <c r="C39" s="66">
        <f t="shared" si="1"/>
        <v>0.93712930011862394</v>
      </c>
    </row>
    <row r="40" spans="1:13">
      <c r="A40" s="5" t="s">
        <v>45</v>
      </c>
      <c r="B40" s="66">
        <f t="shared" si="0"/>
        <v>1.0123265221974318</v>
      </c>
      <c r="C40" s="66">
        <f t="shared" si="1"/>
        <v>0.94739225849572717</v>
      </c>
    </row>
    <row r="41" spans="1:13">
      <c r="A41" s="11" t="s">
        <v>115</v>
      </c>
      <c r="B41" s="85">
        <v>1.0122250833891744</v>
      </c>
      <c r="C41" s="13">
        <v>0.98563820043313999</v>
      </c>
    </row>
  </sheetData>
  <mergeCells count="4">
    <mergeCell ref="B2:D2"/>
    <mergeCell ref="E2:G2"/>
    <mergeCell ref="H2:J2"/>
    <mergeCell ref="A2:A3"/>
  </mergeCells>
  <printOptions horizontalCentered="1"/>
  <pageMargins left="0.69" right="0.16" top="0.35" bottom="0.41" header="0.22" footer="0.17"/>
  <pageSetup paperSize="9" firstPageNumber="12" orientation="portrait" useFirstPageNumber="1" r:id="rId1"/>
  <headerFooter alignWithMargins="0">
    <oddFooter>&amp;L          Statistics of School Education 2011-12&amp;CS-&amp;P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5"/>
  <sheetViews>
    <sheetView view="pageBreakPreview" zoomScaleSheetLayoutView="100" workbookViewId="0">
      <selection activeCell="M17" sqref="M17"/>
    </sheetView>
  </sheetViews>
  <sheetFormatPr defaultColWidth="8.85546875" defaultRowHeight="15.75"/>
  <cols>
    <col min="1" max="1" width="12" style="13" customWidth="1"/>
    <col min="2" max="2" width="6.85546875" style="13" customWidth="1"/>
    <col min="3" max="16" width="5.8554687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16" s="19" customFormat="1" ht="28.5" customHeight="1">
      <c r="A1" s="17"/>
      <c r="B1" s="18" t="s">
        <v>92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16" s="22" customFormat="1" ht="32.25" customHeight="1">
      <c r="A2" s="96" t="s">
        <v>29</v>
      </c>
      <c r="B2" s="99" t="s">
        <v>72</v>
      </c>
      <c r="C2" s="100"/>
      <c r="D2" s="101"/>
      <c r="E2" s="99" t="s">
        <v>73</v>
      </c>
      <c r="F2" s="100"/>
      <c r="G2" s="101"/>
      <c r="H2" s="99" t="s">
        <v>74</v>
      </c>
      <c r="I2" s="100"/>
      <c r="J2" s="101"/>
      <c r="K2" s="99" t="s">
        <v>75</v>
      </c>
      <c r="L2" s="100"/>
      <c r="M2" s="101"/>
      <c r="N2" s="99" t="s">
        <v>76</v>
      </c>
      <c r="O2" s="100"/>
      <c r="P2" s="101"/>
    </row>
    <row r="3" spans="1:16" s="22" customFormat="1" ht="20.25" customHeight="1">
      <c r="A3" s="97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  <c r="N3" s="4" t="s">
        <v>68</v>
      </c>
      <c r="O3" s="4" t="s">
        <v>42</v>
      </c>
      <c r="P3" s="4" t="s">
        <v>43</v>
      </c>
    </row>
    <row r="4" spans="1:16" s="24" customFormat="1" ht="18.75" customHeight="1">
      <c r="A4" s="5" t="s">
        <v>21</v>
      </c>
      <c r="B4" s="52" t="str">
        <f>IF(GERX!B5=0,"",GERX!C5/GERX!B5)</f>
        <v/>
      </c>
      <c r="C4" s="52" t="str">
        <f>IF(GERX!B17=0,"",GERX!C17/GERX!B17)</f>
        <v/>
      </c>
      <c r="D4" s="52" t="str">
        <f>IF(GERX!B29=0,"",GERX!C29/GERX!B29)</f>
        <v/>
      </c>
      <c r="E4" s="52" t="str">
        <f>IF(GERX!E5=0,"",GERX!F5/GERX!E5)</f>
        <v/>
      </c>
      <c r="F4" s="52" t="str">
        <f>IF(GERX!E17=0,"",GERX!F17/GERX!E17)</f>
        <v/>
      </c>
      <c r="G4" s="52" t="str">
        <f>IF(GERX!E29=0,"",GERX!F29/GERX!E29)</f>
        <v/>
      </c>
      <c r="H4" s="52" t="str">
        <f>IF(GERX!H5=0,"",GERX!I5/GERX!H5)</f>
        <v/>
      </c>
      <c r="I4" s="52" t="str">
        <f>IF(GERX!H17=0,"",GERX!I17/GERX!H17)</f>
        <v/>
      </c>
      <c r="J4" s="52" t="str">
        <f>IF(GERX!H29=0,"",GERX!I29/GERX!H29)</f>
        <v/>
      </c>
      <c r="K4" s="52">
        <f>IF(GERX!K5=0,"",GERX!L5/GERX!K5)</f>
        <v>0.72560816113000259</v>
      </c>
      <c r="L4" s="52" t="str">
        <f>IF(GERX!K17=0,"",GERX!L17/GERX!K17)</f>
        <v/>
      </c>
      <c r="M4" s="52" t="str">
        <f>IF(GERX!K29=0,"",GERX!L29/GERX!K29)</f>
        <v/>
      </c>
      <c r="N4" s="52">
        <f>IF(GERX!N5=0,"",GERX!O5/GERX!N5)</f>
        <v>0.82456140350877194</v>
      </c>
      <c r="O4" s="52" t="str">
        <f>IF(GERX!N17=0,"",GERX!O17/GERX!N17)</f>
        <v/>
      </c>
      <c r="P4" s="52" t="str">
        <f>IF(GERX!N29=0,"",GERX!O29/GERX!N29)</f>
        <v/>
      </c>
    </row>
    <row r="5" spans="1:16" s="24" customFormat="1" ht="18.75" customHeight="1">
      <c r="A5" s="5" t="s">
        <v>22</v>
      </c>
      <c r="B5" s="52" t="str">
        <f>IF(GERX!B6=0,"",GERX!C6/GERX!B6)</f>
        <v/>
      </c>
      <c r="C5" s="52" t="str">
        <f>IF(GERX!B18=0,"",GERX!C18/GERX!B18)</f>
        <v/>
      </c>
      <c r="D5" s="52" t="str">
        <f>IF(GERX!B30=0,"",GERX!C30/GERX!B30)</f>
        <v/>
      </c>
      <c r="E5" s="52" t="str">
        <f>IF(GERX!E6=0,"",GERX!F6/GERX!E6)</f>
        <v/>
      </c>
      <c r="F5" s="52" t="str">
        <f>IF(GERX!E18=0,"",GERX!F18/GERX!E18)</f>
        <v/>
      </c>
      <c r="G5" s="52" t="str">
        <f>IF(GERX!E30=0,"",GERX!F30/GERX!E30)</f>
        <v/>
      </c>
      <c r="H5" s="52" t="str">
        <f>IF(GERX!H6=0,"",GERX!I6/GERX!H6)</f>
        <v/>
      </c>
      <c r="I5" s="52" t="str">
        <f>IF(GERX!H18=0,"",GERX!I18/GERX!H18)</f>
        <v/>
      </c>
      <c r="J5" s="52" t="str">
        <f>IF(GERX!H30=0,"",GERX!I30/GERX!H30)</f>
        <v/>
      </c>
      <c r="K5" s="52">
        <f>IF(GERX!K6=0,"",GERX!L6/GERX!K6)</f>
        <v>0.80431097117946238</v>
      </c>
      <c r="L5" s="52" t="str">
        <f>IF(GERX!K18=0,"",GERX!L18/GERX!K18)</f>
        <v/>
      </c>
      <c r="M5" s="52" t="str">
        <f>IF(GERX!K30=0,"",GERX!L30/GERX!K30)</f>
        <v/>
      </c>
      <c r="N5" s="52">
        <f>IF(GERX!N6=0,"",GERX!O6/GERX!N6)</f>
        <v>0.91322486441385076</v>
      </c>
      <c r="O5" s="52" t="str">
        <f>IF(GERX!N18=0,"",GERX!O18/GERX!N18)</f>
        <v/>
      </c>
      <c r="P5" s="52" t="str">
        <f>IF(GERX!N30=0,"",GERX!O30/GERX!N30)</f>
        <v/>
      </c>
    </row>
    <row r="6" spans="1:16" s="24" customFormat="1" ht="18.75" customHeight="1">
      <c r="A6" s="5" t="s">
        <v>23</v>
      </c>
      <c r="B6" s="52" t="str">
        <f>IF(GERX!B7=0,"",GERX!C7/GERX!B7)</f>
        <v/>
      </c>
      <c r="C6" s="52" t="str">
        <f>IF(GERX!B19=0,"",GERX!C19/GERX!B19)</f>
        <v/>
      </c>
      <c r="D6" s="52" t="str">
        <f>IF(GERX!B31=0,"",GERX!C31/GERX!B31)</f>
        <v/>
      </c>
      <c r="E6" s="52" t="str">
        <f>IF(GERX!E7=0,"",GERX!F7/GERX!E7)</f>
        <v/>
      </c>
      <c r="F6" s="52" t="str">
        <f>IF(GERX!E19=0,"",GERX!F19/GERX!E19)</f>
        <v/>
      </c>
      <c r="G6" s="52" t="str">
        <f>IF(GERX!E31=0,"",GERX!F31/GERX!E31)</f>
        <v/>
      </c>
      <c r="H6" s="52" t="str">
        <f>IF(GERX!H7=0,"",GERX!I7/GERX!H7)</f>
        <v/>
      </c>
      <c r="I6" s="52" t="str">
        <f>IF(GERX!H19=0,"",GERX!I19/GERX!H19)</f>
        <v/>
      </c>
      <c r="J6" s="52" t="str">
        <f>IF(GERX!H31=0,"",GERX!I31/GERX!H31)</f>
        <v/>
      </c>
      <c r="K6" s="52">
        <f>IF(GERX!K7=0,"",GERX!L7/GERX!K7)</f>
        <v>0.79785747554727526</v>
      </c>
      <c r="L6" s="52" t="str">
        <f>IF(GERX!K19=0,"",GERX!L19/GERX!K19)</f>
        <v/>
      </c>
      <c r="M6" s="52" t="str">
        <f>IF(GERX!K31=0,"",GERX!L31/GERX!K31)</f>
        <v/>
      </c>
      <c r="N6" s="52">
        <f>IF(GERX!N7=0,"",GERX!O7/GERX!N7)</f>
        <v>0.90990018883193946</v>
      </c>
      <c r="O6" s="52" t="str">
        <f>IF(GERX!N19=0,"",GERX!O19/GERX!N19)</f>
        <v/>
      </c>
      <c r="P6" s="52" t="str">
        <f>IF(GERX!N31=0,"",GERX!O31/GERX!N31)</f>
        <v/>
      </c>
    </row>
    <row r="7" spans="1:16" s="24" customFormat="1" ht="18.75" customHeight="1">
      <c r="A7" s="5" t="s">
        <v>24</v>
      </c>
      <c r="B7" s="52">
        <f>IF(GERX!B8=0,"",GERX!C8/GERX!B8)</f>
        <v>0.78898762850670845</v>
      </c>
      <c r="C7" s="52">
        <f>IF(GERX!B20=0,"",GERX!C20/GERX!B20)</f>
        <v>0.71934865900383127</v>
      </c>
      <c r="D7" s="52">
        <f>IF(GERX!B32=0,"",GERX!C32/GERX!B32)</f>
        <v>0.70473988439306356</v>
      </c>
      <c r="E7" s="52" t="str">
        <f>IF(GERX!E8=0,"",GERX!F8/GERX!E8)</f>
        <v/>
      </c>
      <c r="F7" s="52" t="str">
        <f>IF(GERX!E20=0,"",GERX!F20/GERX!E20)</f>
        <v/>
      </c>
      <c r="G7" s="52" t="str">
        <f>IF(GERX!E32=0,"",GERX!F32/GERX!E32)</f>
        <v/>
      </c>
      <c r="H7" s="52">
        <f>IF(GERX!H8=0,"",GERX!I8/GERX!H8)</f>
        <v>0.79364049318624275</v>
      </c>
      <c r="I7" s="52">
        <f>IF(GERX!H20=0,"",GERX!I20/GERX!H20)</f>
        <v>0.71977401129943497</v>
      </c>
      <c r="J7" s="52">
        <f>IF(GERX!H32=0,"",GERX!I32/GERX!H32)</f>
        <v>0.58927738927738937</v>
      </c>
      <c r="K7" s="52">
        <f>IF(GERX!K8=0,"",GERX!L8/GERX!K8)</f>
        <v>0.79191143244464524</v>
      </c>
      <c r="L7" s="52">
        <f>IF(GERX!K20=0,"",GERX!L20/GERX!K20)</f>
        <v>0.72258551307847085</v>
      </c>
      <c r="M7" s="52">
        <f>IF(GERX!K32=0,"",GERX!L32/GERX!K32)</f>
        <v>0.66535313731433765</v>
      </c>
      <c r="N7" s="52">
        <f>IF(GERX!N8=0,"",GERX!O8/GERX!N8)</f>
        <v>0.90683385579937292</v>
      </c>
      <c r="O7" s="52">
        <f>IF(GERX!N20=0,"",GERX!O20/GERX!N20)</f>
        <v>0.8395090590298071</v>
      </c>
      <c r="P7" s="52">
        <f>IF(GERX!N32=0,"",GERX!O32/GERX!N32)</f>
        <v>0.86104624007473141</v>
      </c>
    </row>
    <row r="8" spans="1:16" s="24" customFormat="1" ht="18.75" customHeight="1">
      <c r="A8" s="5" t="s">
        <v>25</v>
      </c>
      <c r="B8" s="52">
        <f>IF(GERX!B9=0,"",GERX!C9/GERX!B9)</f>
        <v>0.80208333333333337</v>
      </c>
      <c r="C8" s="52">
        <f>IF(GERX!B21=0,"",GERX!C21/GERX!B21)</f>
        <v>0.73603504928806129</v>
      </c>
      <c r="D8" s="52">
        <f>IF(GERX!B33=0,"",GERX!C33/GERX!B33)</f>
        <v>0.73908174692049278</v>
      </c>
      <c r="E8" s="52" t="str">
        <f>IF(GERX!E9=0,"",GERX!F9/GERX!E9)</f>
        <v/>
      </c>
      <c r="F8" s="52" t="str">
        <f>IF(GERX!E21=0,"",GERX!F21/GERX!E21)</f>
        <v/>
      </c>
      <c r="G8" s="52" t="str">
        <f>IF(GERX!E33=0,"",GERX!F33/GERX!E33)</f>
        <v/>
      </c>
      <c r="H8" s="52">
        <f>IF(GERX!H9=0,"",GERX!I9/GERX!H9)</f>
        <v>0.80082723512567622</v>
      </c>
      <c r="I8" s="52">
        <f>IF(GERX!H21=0,"",GERX!I21/GERX!H21)</f>
        <v>0.75116696588868948</v>
      </c>
      <c r="J8" s="52">
        <f>IF(GERX!H33=0,"",GERX!I33/GERX!H33)</f>
        <v>0.60572483841181901</v>
      </c>
      <c r="K8" s="52">
        <f>IF(GERX!K9=0,"",GERX!L9/GERX!K9)</f>
        <v>0.80305069537909368</v>
      </c>
      <c r="L8" s="52">
        <f>IF(GERX!K21=0,"",GERX!L21/GERX!K21)</f>
        <v>0.74201297141484501</v>
      </c>
      <c r="M8" s="52">
        <f>IF(GERX!K33=0,"",GERX!L33/GERX!K33)</f>
        <v>0.69317507418397617</v>
      </c>
      <c r="N8" s="52">
        <f>IF(GERX!N9=0,"",GERX!O9/GERX!N9)</f>
        <v>0.90584294752512096</v>
      </c>
      <c r="O8" s="52">
        <f>IF(GERX!N21=0,"",GERX!O21/GERX!N21)</f>
        <v>0.84832291074474131</v>
      </c>
      <c r="P8" s="52">
        <f>IF(GERX!N33=0,"",GERX!O33/GERX!N33)</f>
        <v>0.87802935487541245</v>
      </c>
    </row>
    <row r="9" spans="1:16" s="24" customFormat="1" ht="18.75" customHeight="1">
      <c r="A9" s="5" t="s">
        <v>26</v>
      </c>
      <c r="B9" s="52">
        <f>IF(GERX!B10=0,"",GERX!C10/GERX!B10)</f>
        <v>0.80997097490182679</v>
      </c>
      <c r="C9" s="52">
        <f>IF(GERX!B22=0,"",GERX!C22/GERX!B22)</f>
        <v>0.76449399656946826</v>
      </c>
      <c r="D9" s="52">
        <f>IF(GERX!B34=0,"",GERX!C34/GERX!B34)</f>
        <v>0.74747262005054771</v>
      </c>
      <c r="E9" s="52" t="str">
        <f>IF(GERX!E10=0,"",GERX!F10/GERX!E10)</f>
        <v/>
      </c>
      <c r="F9" s="52" t="str">
        <f>IF(GERX!E22=0,"",GERX!F22/GERX!E22)</f>
        <v/>
      </c>
      <c r="G9" s="52" t="str">
        <f>IF(GERX!E34=0,"",GERX!F34/GERX!E34)</f>
        <v/>
      </c>
      <c r="H9" s="52">
        <f>IF(GERX!H10=0,"",GERX!I10/GERX!H10)</f>
        <v>0.82746590548683785</v>
      </c>
      <c r="I9" s="52">
        <f>IF(GERX!H22=0,"",GERX!I22/GERX!H22)</f>
        <v>0.74845784784098701</v>
      </c>
      <c r="J9" s="52">
        <f>IF(GERX!H34=0,"",GERX!I34/GERX!H34)</f>
        <v>0.62932877297990597</v>
      </c>
      <c r="K9" s="52">
        <f>IF(GERX!K10=0,"",GERX!L10/GERX!K10)</f>
        <v>0.8174550299800134</v>
      </c>
      <c r="L9" s="52">
        <f>IF(GERX!K22=0,"",GERX!L22/GERX!K22)</f>
        <v>0.75807185084129158</v>
      </c>
      <c r="M9" s="52">
        <f>IF(GERX!K34=0,"",GERX!L34/GERX!K34)</f>
        <v>0.70607919687674292</v>
      </c>
      <c r="N9" s="52">
        <f>IF(GERX!N10=0,"",GERX!O10/GERX!N10)</f>
        <v>0.91414944356120831</v>
      </c>
      <c r="O9" s="52">
        <f>IF(GERX!N22=0,"",GERX!O22/GERX!N22)</f>
        <v>0.85383771929824559</v>
      </c>
      <c r="P9" s="52">
        <f>IF(GERX!N34=0,"",GERX!O34/GERX!N34)</f>
        <v>0.88740987243483083</v>
      </c>
    </row>
    <row r="10" spans="1:16" s="24" customFormat="1" ht="18.75" customHeight="1">
      <c r="A10" s="5" t="s">
        <v>27</v>
      </c>
      <c r="B10" s="52">
        <f>IF(GERX!B11=0,"",GERX!C11/GERX!B11)</f>
        <v>0.85004790801660812</v>
      </c>
      <c r="C10" s="52">
        <f>IF(GERX!B23=0,"",GERX!C23/GERX!B23)</f>
        <v>0.87779967747715459</v>
      </c>
      <c r="D10" s="52">
        <f>IF(GERX!B35=0,"",GERX!C35/GERX!B35)</f>
        <v>0.76208026208026203</v>
      </c>
      <c r="E10" s="52" t="str">
        <f>IF(GERX!E11=0,"",GERX!F11/GERX!E11)</f>
        <v/>
      </c>
      <c r="F10" s="52" t="str">
        <f>IF(GERX!E23=0,"",GERX!F23/GERX!E23)</f>
        <v/>
      </c>
      <c r="G10" s="52" t="str">
        <f>IF(GERX!E35=0,"",GERX!F35/GERX!E35)</f>
        <v/>
      </c>
      <c r="H10" s="52">
        <f>IF(GERX!H11=0,"",GERX!I11/GERX!H11)</f>
        <v>0.83838940981798127</v>
      </c>
      <c r="I10" s="52">
        <f>IF(GERX!H23=0,"",GERX!I23/GERX!H23)</f>
        <v>0.84030544488711811</v>
      </c>
      <c r="J10" s="52">
        <f>IF(GERX!H35=0,"",GERX!I35/GERX!H35)</f>
        <v>0.66804123711340202</v>
      </c>
      <c r="K10" s="52">
        <f>IF(GERX!K11=0,"",GERX!L11/GERX!K11)</f>
        <v>0.84716599190283404</v>
      </c>
      <c r="L10" s="52">
        <f>IF(GERX!K23=0,"",GERX!L23/GERX!K23)</f>
        <v>0.86856745479833097</v>
      </c>
      <c r="M10" s="52">
        <f>IF(GERX!K35=0,"",GERX!L35/GERX!K35)</f>
        <v>0.72813430815055513</v>
      </c>
      <c r="N10" s="52">
        <f>IF(GERX!N11=0,"",GERX!O11/GERX!N11)</f>
        <v>0.93879483840416711</v>
      </c>
      <c r="O10" s="52">
        <f>IF(GERX!N23=0,"",GERX!O23/GERX!N23)</f>
        <v>0.97513686131386856</v>
      </c>
      <c r="P10" s="52">
        <f>IF(GERX!N35=0,"",GERX!O35/GERX!N35)</f>
        <v>0.91331506849315069</v>
      </c>
    </row>
    <row r="11" spans="1:16" s="24" customFormat="1" ht="18.75" customHeight="1">
      <c r="A11" s="5" t="s">
        <v>28</v>
      </c>
      <c r="B11" s="52">
        <f>IF(GERX!B12=0,"",GERX!C12/GERX!B12)</f>
        <v>0.85612758323147642</v>
      </c>
      <c r="C11" s="52">
        <f>IF(GERX!B24=0,"",GERX!C24/GERX!B24)</f>
        <v>0.8873357476167204</v>
      </c>
      <c r="D11" s="52">
        <f>IF(GERX!B36=0,"",GERX!C36/GERX!B36)</f>
        <v>0.78671977334613097</v>
      </c>
      <c r="E11" s="52">
        <f>IF(GERX!E12=0,"",GERX!F12/GERX!E12)</f>
        <v>0.9563728981981624</v>
      </c>
      <c r="F11" s="52">
        <f>IF(GERX!E24=0,"",GERX!F24/GERX!E24)</f>
        <v>0.97291801080311013</v>
      </c>
      <c r="G11" s="52">
        <f>IF(GERX!E36=0,"",GERX!F36/GERX!E36)</f>
        <v>0.93974800957018656</v>
      </c>
      <c r="H11" s="52">
        <f>IF(GERX!H12=0,"",GERX!I12/GERX!H12)</f>
        <v>0.84878830528124627</v>
      </c>
      <c r="I11" s="52">
        <f>IF(GERX!H24=0,"",GERX!I24/GERX!H24)</f>
        <v>0.86356905679815565</v>
      </c>
      <c r="J11" s="52">
        <f>IF(GERX!H36=0,"",GERX!I36/GERX!H36)</f>
        <v>0.69919562280233061</v>
      </c>
      <c r="K11" s="52">
        <f>IF(GERX!K12=0,"",GERX!L12/GERX!K12)</f>
        <v>0.85465473928022251</v>
      </c>
      <c r="L11" s="52">
        <f>IF(GERX!K24=0,"",GERX!L24/GERX!K24)</f>
        <v>0.88249277788174241</v>
      </c>
      <c r="M11" s="52">
        <f>IF(GERX!K36=0,"",GERX!L36/GERX!K36)</f>
        <v>0.75328330780361441</v>
      </c>
      <c r="N11" s="52">
        <f>IF(GERX!N12=0,"",GERX!O12/GERX!N12)</f>
        <v>0.94992051907261077</v>
      </c>
      <c r="O11" s="52">
        <f>IF(GERX!N24=0,"",GERX!O24/GERX!N24)</f>
        <v>0.97216587013607969</v>
      </c>
      <c r="P11" s="52">
        <f>IF(GERX!N36=0,"",GERX!O36/GERX!N36)</f>
        <v>0.92687958404038251</v>
      </c>
    </row>
    <row r="12" spans="1:16" s="24" customFormat="1" ht="18.75" customHeight="1">
      <c r="A12" s="5" t="s">
        <v>44</v>
      </c>
      <c r="B12" s="52">
        <f>IF(GERX!B13=0,"",GERX!C13/GERX!B13)</f>
        <v>0.87946979555127136</v>
      </c>
      <c r="C12" s="52">
        <f>IF(GERX!B25=0,"",GERX!C25/GERX!B25)</f>
        <v>0.89714949855719428</v>
      </c>
      <c r="D12" s="52">
        <f>IF(GERX!B37=0,"",GERX!C37/GERX!B37)</f>
        <v>0.82856500948192269</v>
      </c>
      <c r="E12" s="52">
        <f>IF(GERX!E13=0,"",GERX!F13/GERX!E13)</f>
        <v>0.96483127272662284</v>
      </c>
      <c r="F12" s="52">
        <f>IF(GERX!E25=0,"",GERX!F25/GERX!E25)</f>
        <v>0.98375227321056358</v>
      </c>
      <c r="G12" s="52">
        <f>IF(GERX!E37=0,"",GERX!F37/GERX!E37)</f>
        <v>0.95638179503846199</v>
      </c>
      <c r="H12" s="52">
        <f>IF(GERX!H13=0,"",GERX!I13/GERX!H13)</f>
        <v>0.87033779618431262</v>
      </c>
      <c r="I12" s="52">
        <f>IF(GERX!H25=0,"",GERX!I25/GERX!H25)</f>
        <v>0.90151054904025707</v>
      </c>
      <c r="J12" s="52">
        <f>IF(GERX!H37=0,"",GERX!I37/GERX!H37)</f>
        <v>0.72361687239238237</v>
      </c>
      <c r="K12" s="52">
        <f>IF(GERX!K13=0,"",GERX!L13/GERX!K13)</f>
        <v>0.87728472153667159</v>
      </c>
      <c r="L12" s="52">
        <f>IF(GERX!K25=0,"",GERX!L25/GERX!K25)</f>
        <v>0.90247297178630459</v>
      </c>
      <c r="M12" s="52">
        <f>IF(GERX!K37=0,"",GERX!L37/GERX!K37)</f>
        <v>0.78844710335499613</v>
      </c>
      <c r="N12" s="52">
        <f>IF(GERX!N13=0,"",GERX!O13/GERX!N13)</f>
        <v>0.95841151226909382</v>
      </c>
      <c r="O12" s="52">
        <f>IF(GERX!N25=0,"",GERX!O25/GERX!N25)</f>
        <v>0.98477933684694441</v>
      </c>
      <c r="P12" s="52">
        <f>IF(GERX!N37=0,"",GERX!O37/GERX!N37)</f>
        <v>0.94346299542644374</v>
      </c>
    </row>
    <row r="13" spans="1:16" s="24" customFormat="1" ht="18.75" customHeight="1">
      <c r="A13" s="5" t="s">
        <v>45</v>
      </c>
      <c r="B13" s="52">
        <f>IF(GERX!B14=0,"",GERX!C14/GERX!B14)</f>
        <v>0.87972793259748006</v>
      </c>
      <c r="C13" s="52">
        <f>IF(GERX!B26=0,"",GERX!C26/GERX!B26)</f>
        <v>0.91149803448782618</v>
      </c>
      <c r="D13" s="52">
        <f>IF(GERX!B38=0,"",GERX!C38/GERX!B38)</f>
        <v>0.86051131188321561</v>
      </c>
      <c r="E13" s="52">
        <f>IF(GERX!E14=0,"",GERX!F14/GERX!E14)</f>
        <v>0.97251742506349492</v>
      </c>
      <c r="F13" s="52">
        <f>IF(GERX!E26=0,"",GERX!F26/GERX!E26)</f>
        <v>0.98687467494833792</v>
      </c>
      <c r="G13" s="52">
        <f>IF(GERX!E38=0,"",GERX!F38/GERX!E38)</f>
        <v>0.97306589906538188</v>
      </c>
      <c r="H13" s="52">
        <f>IF(GERX!H14=0,"",GERX!I14/GERX!H14)</f>
        <v>0.85545495032990304</v>
      </c>
      <c r="I13" s="52">
        <f>IF(GERX!H26=0,"",GERX!I26/GERX!H26)</f>
        <v>0.89957541952772191</v>
      </c>
      <c r="J13" s="52">
        <f>IF(GERX!H38=0,"",GERX!I38/GERX!H38)</f>
        <v>0.75905608660370971</v>
      </c>
      <c r="K13" s="52">
        <f>IF(GERX!K14=0,"",GERX!L14/GERX!K14)</f>
        <v>0.87146161608757144</v>
      </c>
      <c r="L13" s="52">
        <f>IF(GERX!K26=0,"",GERX!L26/GERX!K26)</f>
        <v>0.91044253193311775</v>
      </c>
      <c r="M13" s="52">
        <f>IF(GERX!K38=0,"",GERX!L38/GERX!K38)</f>
        <v>0.82077834196004851</v>
      </c>
      <c r="N13" s="52">
        <f>IF(GERX!N14=0,"",GERX!O14/GERX!N14)</f>
        <v>0.96298592075010747</v>
      </c>
      <c r="O13" s="52">
        <f>IF(GERX!N26=0,"",GERX!O26/GERX!N26)</f>
        <v>0.98518232611106571</v>
      </c>
      <c r="P13" s="52">
        <f>IF(GERX!N38=0,"",GERX!O38/GERX!N38)</f>
        <v>0.95865266634379509</v>
      </c>
    </row>
    <row r="14" spans="1:16" s="24" customFormat="1" ht="18.75" customHeight="1">
      <c r="A14" s="5" t="s">
        <v>115</v>
      </c>
      <c r="B14" s="52">
        <f>IF(GERX!B15=0,"",GERX!C15/GERX!B15)</f>
        <v>0.9268936741196373</v>
      </c>
      <c r="C14" s="52">
        <f>IF(GERX!B27=0,"",GERX!C27/GERX!B27)</f>
        <v>0.97925358141522878</v>
      </c>
      <c r="D14" s="52">
        <f>IF(GERX!B39=0,"",GERX!C39/GERX!B39)</f>
        <v>0.89167241023132071</v>
      </c>
      <c r="E14" s="52">
        <f>IF(GERX!E15=0,"",GERX!F15/GERX!E15)</f>
        <v>0.99371416363716281</v>
      </c>
      <c r="F14" s="52">
        <f>IF(GERX!E27=0,"",GERX!F27/GERX!E27)</f>
        <v>1.0125902096317059</v>
      </c>
      <c r="G14" s="52">
        <f>IF(GERX!E39=0,"",GERX!F39/GERX!E39)</f>
        <v>0.96900281091990492</v>
      </c>
      <c r="H14" s="52">
        <f>IF(GERX!H15=0,"",GERX!I15/GERX!H15)</f>
        <v>0.92174113819528181</v>
      </c>
      <c r="I14" s="52">
        <f>IF(GERX!H27=0,"",GERX!I27/GERX!H27)</f>
        <v>0.99603102751395656</v>
      </c>
      <c r="J14" s="52">
        <f>IF(GERX!H39=0,"",GERX!I39/GERX!H39)</f>
        <v>0.82129112002122984</v>
      </c>
      <c r="K14" s="52">
        <f>IF(GERX!K15=0,"",GERX!L15/GERX!K15)</f>
        <v>0.92703311474528749</v>
      </c>
      <c r="L14" s="52">
        <f>IF(GERX!K27=0,"",GERX!L27/GERX!K27)</f>
        <v>0.98923939037075259</v>
      </c>
      <c r="M14" s="52">
        <f>IF(GERX!K39=0,"",GERX!L39/GERX!K39)</f>
        <v>0.8686260740671552</v>
      </c>
      <c r="N14" s="52">
        <f>IF(GERX!N15=0,"",GERX!O15/GERX!N15)</f>
        <v>0.99014042063351571</v>
      </c>
      <c r="O14" s="52">
        <f>IF(GERX!N27=0,"",GERX!O27/GERX!N27)</f>
        <v>1.0167662223141596</v>
      </c>
      <c r="P14" s="52">
        <f>IF(GERX!N39=0,"",GERX!O39/GERX!N39)</f>
        <v>0.96327162398550303</v>
      </c>
    </row>
    <row r="15" spans="1:16" s="24" customFormat="1" ht="18.75" customHeight="1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</sheetData>
  <mergeCells count="6">
    <mergeCell ref="A2:A3"/>
    <mergeCell ref="N2:P2"/>
    <mergeCell ref="K2:M2"/>
    <mergeCell ref="H2:J2"/>
    <mergeCell ref="E2:G2"/>
    <mergeCell ref="B2:D2"/>
  </mergeCells>
  <printOptions horizontalCentered="1"/>
  <pageMargins left="0.47" right="0.16" top="0.35" bottom="0.41" header="0.22" footer="0.17"/>
  <pageSetup paperSize="9" scale="90" firstPageNumber="13" orientation="portrait" useFirstPageNumber="1" r:id="rId1"/>
  <headerFooter alignWithMargins="0">
    <oddFooter>&amp;LStatistics of School Education 2011-12&amp;CS-&amp;P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B40"/>
  <sheetViews>
    <sheetView view="pageBreakPreview" topLeftCell="I10" zoomScaleSheetLayoutView="100" workbookViewId="0">
      <selection activeCell="T31" sqref="T31"/>
    </sheetView>
  </sheetViews>
  <sheetFormatPr defaultColWidth="8.85546875" defaultRowHeight="15.75"/>
  <cols>
    <col min="1" max="1" width="13" style="13" customWidth="1"/>
    <col min="2" max="10" width="8" style="13" customWidth="1"/>
    <col min="11" max="28" width="7.7109375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28" s="19" customFormat="1" ht="24.75" customHeight="1">
      <c r="A1" s="17"/>
      <c r="B1" s="18" t="s">
        <v>93</v>
      </c>
      <c r="C1" s="18"/>
      <c r="D1" s="18"/>
      <c r="E1" s="18"/>
      <c r="F1" s="18"/>
      <c r="G1" s="18"/>
      <c r="H1" s="18"/>
      <c r="I1" s="18"/>
      <c r="J1" s="18"/>
      <c r="K1" s="18" t="s">
        <v>94</v>
      </c>
      <c r="L1" s="18"/>
      <c r="M1" s="18"/>
      <c r="N1" s="18"/>
      <c r="O1" s="18"/>
      <c r="P1" s="18"/>
      <c r="Q1" s="18"/>
      <c r="R1" s="18"/>
      <c r="S1" s="18"/>
      <c r="T1" s="18" t="s">
        <v>95</v>
      </c>
      <c r="U1" s="18"/>
      <c r="V1" s="18"/>
      <c r="W1" s="18"/>
      <c r="X1" s="18"/>
      <c r="Y1" s="18"/>
      <c r="Z1" s="18"/>
      <c r="AA1" s="18"/>
      <c r="AB1" s="18"/>
    </row>
    <row r="2" spans="1:28" ht="15.75" customHeight="1">
      <c r="A2" s="42"/>
      <c r="B2" s="43" t="s">
        <v>57</v>
      </c>
      <c r="C2" s="44"/>
      <c r="D2" s="44"/>
      <c r="E2" s="44"/>
      <c r="F2" s="44"/>
      <c r="G2" s="44"/>
      <c r="H2" s="44"/>
      <c r="I2" s="44"/>
      <c r="J2" s="44"/>
      <c r="K2" s="43" t="s">
        <v>78</v>
      </c>
      <c r="L2" s="44"/>
      <c r="M2" s="44"/>
      <c r="N2" s="44"/>
      <c r="O2" s="44"/>
      <c r="P2" s="44"/>
      <c r="Q2" s="44"/>
      <c r="R2" s="44"/>
      <c r="S2" s="44"/>
      <c r="T2" s="43" t="s">
        <v>79</v>
      </c>
      <c r="U2" s="44"/>
      <c r="V2" s="44"/>
      <c r="W2" s="44"/>
      <c r="X2" s="44"/>
      <c r="Y2" s="44"/>
      <c r="Z2" s="44"/>
      <c r="AA2" s="44"/>
      <c r="AB2" s="44"/>
    </row>
    <row r="3" spans="1:28" s="22" customFormat="1" ht="32.25" customHeight="1">
      <c r="A3" s="96" t="s">
        <v>29</v>
      </c>
      <c r="B3" s="95" t="s">
        <v>80</v>
      </c>
      <c r="C3" s="98"/>
      <c r="D3" s="98"/>
      <c r="E3" s="95" t="s">
        <v>81</v>
      </c>
      <c r="F3" s="98"/>
      <c r="G3" s="98"/>
      <c r="H3" s="99" t="s">
        <v>82</v>
      </c>
      <c r="I3" s="102"/>
      <c r="J3" s="103"/>
      <c r="K3" s="95" t="s">
        <v>80</v>
      </c>
      <c r="L3" s="98"/>
      <c r="M3" s="98"/>
      <c r="N3" s="95" t="s">
        <v>81</v>
      </c>
      <c r="O3" s="98"/>
      <c r="P3" s="98"/>
      <c r="Q3" s="99" t="s">
        <v>82</v>
      </c>
      <c r="R3" s="102"/>
      <c r="S3" s="103"/>
      <c r="T3" s="95" t="s">
        <v>80</v>
      </c>
      <c r="U3" s="98"/>
      <c r="V3" s="98"/>
      <c r="W3" s="95" t="s">
        <v>81</v>
      </c>
      <c r="X3" s="98"/>
      <c r="Y3" s="98"/>
      <c r="Z3" s="99" t="s">
        <v>82</v>
      </c>
      <c r="AA3" s="102"/>
      <c r="AB3" s="103"/>
    </row>
    <row r="4" spans="1:28" s="22" customFormat="1" ht="20.25" customHeight="1">
      <c r="A4" s="97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28" s="24" customFormat="1" ht="18.75" customHeight="1">
      <c r="A5" s="5" t="s">
        <v>4</v>
      </c>
      <c r="B5" s="40">
        <v>61.7</v>
      </c>
      <c r="C5" s="40">
        <v>70.900000000000006</v>
      </c>
      <c r="D5" s="40">
        <v>64.900000000000006</v>
      </c>
      <c r="E5" s="40">
        <v>75</v>
      </c>
      <c r="F5" s="40">
        <v>85</v>
      </c>
      <c r="G5" s="40">
        <v>78.3</v>
      </c>
      <c r="H5" s="40" t="s">
        <v>37</v>
      </c>
      <c r="I5" s="40" t="s">
        <v>37</v>
      </c>
      <c r="J5" s="40" t="s">
        <v>38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4" customFormat="1" ht="18.75" customHeight="1">
      <c r="A6" s="5" t="s">
        <v>6</v>
      </c>
      <c r="B6" s="40">
        <v>64.5</v>
      </c>
      <c r="C6" s="40">
        <v>70.900000000000006</v>
      </c>
      <c r="D6" s="40">
        <v>67</v>
      </c>
      <c r="E6" s="40">
        <v>74.599999999999994</v>
      </c>
      <c r="F6" s="40">
        <v>83.4</v>
      </c>
      <c r="G6" s="40">
        <v>77.900000000000006</v>
      </c>
      <c r="H6" s="40" t="s">
        <v>37</v>
      </c>
      <c r="I6" s="40" t="s">
        <v>37</v>
      </c>
      <c r="J6" s="40" t="s">
        <v>38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4" customFormat="1" ht="18.75" customHeight="1">
      <c r="A7" s="5" t="s">
        <v>8</v>
      </c>
      <c r="B7" s="40">
        <v>56.2</v>
      </c>
      <c r="C7" s="40">
        <v>62.5</v>
      </c>
      <c r="D7" s="40">
        <v>58.7</v>
      </c>
      <c r="E7" s="40">
        <v>68</v>
      </c>
      <c r="F7" s="40">
        <v>79.400000000000006</v>
      </c>
      <c r="G7" s="40">
        <v>72.7</v>
      </c>
      <c r="H7" s="40">
        <v>79.8</v>
      </c>
      <c r="I7" s="40">
        <v>86.6</v>
      </c>
      <c r="J7" s="40">
        <v>82.5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54" customFormat="1" ht="18.75" customHeight="1">
      <c r="A8" s="46" t="s">
        <v>10</v>
      </c>
      <c r="B8" s="53">
        <v>40.1</v>
      </c>
      <c r="C8" s="53">
        <v>46</v>
      </c>
      <c r="D8" s="53">
        <v>42.6</v>
      </c>
      <c r="E8" s="53">
        <v>59.1</v>
      </c>
      <c r="F8" s="53">
        <v>65.099999999999994</v>
      </c>
      <c r="G8" s="53">
        <v>60.9</v>
      </c>
      <c r="H8" s="53">
        <v>67.5</v>
      </c>
      <c r="I8" s="53">
        <v>76.900000000000006</v>
      </c>
      <c r="J8" s="53">
        <v>71.3</v>
      </c>
      <c r="K8" s="53">
        <v>46.3</v>
      </c>
      <c r="L8" s="53">
        <v>54</v>
      </c>
      <c r="M8" s="53">
        <v>49.4</v>
      </c>
      <c r="N8" s="53">
        <v>64.3</v>
      </c>
      <c r="O8" s="53">
        <v>73.2</v>
      </c>
      <c r="P8" s="53">
        <v>67.8</v>
      </c>
      <c r="Q8" s="53">
        <v>74.3</v>
      </c>
      <c r="R8" s="53">
        <v>83.4</v>
      </c>
      <c r="S8" s="53">
        <v>77.7</v>
      </c>
      <c r="T8" s="53">
        <v>60.3</v>
      </c>
      <c r="U8" s="53">
        <v>66.099999999999994</v>
      </c>
      <c r="V8" s="53">
        <v>62.5</v>
      </c>
      <c r="W8" s="53">
        <v>75.7</v>
      </c>
      <c r="X8" s="53">
        <v>82.2</v>
      </c>
      <c r="Y8" s="53">
        <v>78.599999999999994</v>
      </c>
      <c r="Z8" s="53">
        <v>83.3</v>
      </c>
      <c r="AA8" s="53">
        <v>87.7</v>
      </c>
      <c r="AB8" s="53">
        <v>85</v>
      </c>
    </row>
    <row r="9" spans="1:28" s="54" customFormat="1" ht="18.75" customHeight="1">
      <c r="A9" s="46" t="s">
        <v>12</v>
      </c>
      <c r="B9" s="53">
        <v>43.8</v>
      </c>
      <c r="C9" s="53">
        <v>46.7</v>
      </c>
      <c r="D9" s="53">
        <v>45</v>
      </c>
      <c r="E9" s="53">
        <v>58.2</v>
      </c>
      <c r="F9" s="53">
        <v>65.2</v>
      </c>
      <c r="G9" s="53">
        <v>61.1</v>
      </c>
      <c r="H9" s="53">
        <v>70</v>
      </c>
      <c r="I9" s="53">
        <v>77.3</v>
      </c>
      <c r="J9" s="53">
        <v>72.900000000000006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s="24" customFormat="1" ht="18.75" customHeight="1">
      <c r="A10" s="5" t="s">
        <v>15</v>
      </c>
      <c r="B10" s="40">
        <v>41.4</v>
      </c>
      <c r="C10" s="40">
        <v>43</v>
      </c>
      <c r="D10" s="40">
        <v>42.1</v>
      </c>
      <c r="E10" s="40">
        <v>56.6</v>
      </c>
      <c r="F10" s="40">
        <v>61.7</v>
      </c>
      <c r="G10" s="40">
        <v>58.8</v>
      </c>
      <c r="H10" s="40">
        <v>66.7</v>
      </c>
      <c r="I10" s="40">
        <v>73.7</v>
      </c>
      <c r="J10" s="40">
        <v>69.599999999999994</v>
      </c>
      <c r="K10" s="40">
        <v>43.7</v>
      </c>
      <c r="L10" s="40">
        <v>48.5</v>
      </c>
      <c r="M10" s="40">
        <v>45.7</v>
      </c>
      <c r="N10" s="40">
        <v>64.7</v>
      </c>
      <c r="O10" s="40">
        <v>70.5</v>
      </c>
      <c r="P10" s="40">
        <v>67</v>
      </c>
      <c r="Q10" s="40" t="s">
        <v>37</v>
      </c>
      <c r="R10" s="40" t="s">
        <v>37</v>
      </c>
      <c r="S10" s="40" t="s">
        <v>38</v>
      </c>
      <c r="T10" s="40">
        <v>55</v>
      </c>
      <c r="U10" s="40">
        <v>58.9</v>
      </c>
      <c r="V10" s="40">
        <v>56.6</v>
      </c>
      <c r="W10" s="40">
        <v>62.3</v>
      </c>
      <c r="X10" s="40">
        <v>71.2</v>
      </c>
      <c r="Y10" s="40">
        <v>66</v>
      </c>
      <c r="Z10" s="40" t="s">
        <v>37</v>
      </c>
      <c r="AA10" s="40" t="s">
        <v>37</v>
      </c>
      <c r="AB10" s="40" t="s">
        <v>38</v>
      </c>
    </row>
    <row r="11" spans="1:28" s="24" customFormat="1" ht="18.75" customHeight="1">
      <c r="A11" s="5" t="s">
        <v>16</v>
      </c>
      <c r="B11" s="40">
        <v>39.700000000000003</v>
      </c>
      <c r="C11" s="40">
        <v>40.9</v>
      </c>
      <c r="D11" s="40">
        <v>40.200000000000003</v>
      </c>
      <c r="E11" s="40">
        <v>54.3</v>
      </c>
      <c r="F11" s="40">
        <v>59.5</v>
      </c>
      <c r="G11" s="40">
        <v>56.5</v>
      </c>
      <c r="H11" s="40">
        <v>67.3</v>
      </c>
      <c r="I11" s="40">
        <v>73.7</v>
      </c>
      <c r="J11" s="40">
        <v>70</v>
      </c>
      <c r="K11" s="40">
        <v>41</v>
      </c>
      <c r="L11" s="40">
        <v>45.2</v>
      </c>
      <c r="M11" s="40">
        <v>42.7</v>
      </c>
      <c r="N11" s="40">
        <v>61.9</v>
      </c>
      <c r="O11" s="40">
        <v>68.3</v>
      </c>
      <c r="P11" s="40">
        <v>64.5</v>
      </c>
      <c r="Q11" s="40">
        <v>75.5</v>
      </c>
      <c r="R11" s="40">
        <v>81</v>
      </c>
      <c r="S11" s="40">
        <v>77.599999999999994</v>
      </c>
      <c r="T11" s="40">
        <v>54.4</v>
      </c>
      <c r="U11" s="40">
        <v>60</v>
      </c>
      <c r="V11" s="40">
        <v>56.5</v>
      </c>
      <c r="W11" s="40">
        <v>73</v>
      </c>
      <c r="X11" s="40">
        <v>78.3</v>
      </c>
      <c r="Y11" s="40">
        <v>75.2</v>
      </c>
      <c r="Z11" s="40">
        <v>82.5</v>
      </c>
      <c r="AA11" s="40">
        <v>86.8</v>
      </c>
      <c r="AB11" s="40">
        <v>84.2</v>
      </c>
    </row>
    <row r="12" spans="1:28" s="24" customFormat="1" ht="18.75" customHeight="1">
      <c r="A12" s="5" t="s">
        <v>17</v>
      </c>
      <c r="B12" s="40">
        <v>37.5</v>
      </c>
      <c r="C12" s="40">
        <v>41.5</v>
      </c>
      <c r="D12" s="40">
        <v>39.200000000000003</v>
      </c>
      <c r="E12" s="40">
        <v>53.8</v>
      </c>
      <c r="F12" s="40">
        <v>59.3</v>
      </c>
      <c r="G12" s="40">
        <v>56.1</v>
      </c>
      <c r="H12" s="40">
        <v>66.599999999999994</v>
      </c>
      <c r="I12" s="40">
        <v>73</v>
      </c>
      <c r="J12" s="40">
        <v>69.3</v>
      </c>
      <c r="K12" s="40">
        <v>43.4</v>
      </c>
      <c r="L12" s="40">
        <v>46.4</v>
      </c>
      <c r="M12" s="40">
        <v>44.7</v>
      </c>
      <c r="N12" s="40">
        <v>60.6</v>
      </c>
      <c r="O12" s="40">
        <v>67.2</v>
      </c>
      <c r="P12" s="40">
        <v>63.3</v>
      </c>
      <c r="Q12" s="40">
        <v>68.099999999999994</v>
      </c>
      <c r="R12" s="40">
        <v>77.7</v>
      </c>
      <c r="S12" s="40">
        <v>77.2</v>
      </c>
      <c r="T12" s="40">
        <v>52.9</v>
      </c>
      <c r="U12" s="40">
        <v>58.1</v>
      </c>
      <c r="V12" s="40">
        <v>55.1</v>
      </c>
      <c r="W12" s="40">
        <v>71.3</v>
      </c>
      <c r="X12" s="40">
        <v>75.5</v>
      </c>
      <c r="Y12" s="40">
        <v>73</v>
      </c>
      <c r="Z12" s="40">
        <v>72.5</v>
      </c>
      <c r="AA12" s="40">
        <v>80.400000000000006</v>
      </c>
      <c r="AB12" s="40">
        <v>75.8</v>
      </c>
    </row>
    <row r="13" spans="1:28" s="24" customFormat="1" ht="18.75" customHeight="1">
      <c r="A13" s="5" t="s">
        <v>18</v>
      </c>
      <c r="B13" s="40">
        <v>40.9</v>
      </c>
      <c r="C13" s="40">
        <v>42.3</v>
      </c>
      <c r="D13" s="40">
        <v>41.5</v>
      </c>
      <c r="E13" s="40">
        <v>54.2</v>
      </c>
      <c r="F13" s="40">
        <v>59.2</v>
      </c>
      <c r="G13" s="40">
        <v>56.3</v>
      </c>
      <c r="H13" s="40">
        <v>64.5</v>
      </c>
      <c r="I13" s="40">
        <v>69.8</v>
      </c>
      <c r="J13" s="40">
        <v>66.7</v>
      </c>
      <c r="K13" s="40">
        <v>40.5</v>
      </c>
      <c r="L13" s="40">
        <v>42.8</v>
      </c>
      <c r="M13" s="40">
        <v>41.4</v>
      </c>
      <c r="N13" s="40">
        <v>59.9</v>
      </c>
      <c r="O13" s="40">
        <v>65.400000000000006</v>
      </c>
      <c r="P13" s="40">
        <v>62.2</v>
      </c>
      <c r="Q13" s="40">
        <v>72.7</v>
      </c>
      <c r="R13" s="40">
        <v>78.2</v>
      </c>
      <c r="S13" s="40">
        <v>74.900000000000006</v>
      </c>
      <c r="T13" s="40">
        <v>54.8</v>
      </c>
      <c r="U13" s="40">
        <v>56.8</v>
      </c>
      <c r="V13" s="40">
        <v>55.7</v>
      </c>
      <c r="W13" s="40">
        <v>70.099999999999994</v>
      </c>
      <c r="X13" s="40">
        <v>75.7</v>
      </c>
      <c r="Y13" s="40">
        <v>72.400000000000006</v>
      </c>
      <c r="Z13" s="40">
        <v>79.8</v>
      </c>
      <c r="AA13" s="40">
        <v>85.1</v>
      </c>
      <c r="AB13" s="40">
        <v>82.2</v>
      </c>
    </row>
    <row r="14" spans="1:28" s="24" customFormat="1" ht="18.75" customHeight="1">
      <c r="A14" s="5" t="s">
        <v>19</v>
      </c>
      <c r="B14" s="40">
        <v>39.799999999999997</v>
      </c>
      <c r="C14" s="40">
        <v>41</v>
      </c>
      <c r="D14" s="40">
        <v>40.299999999999997</v>
      </c>
      <c r="E14" s="40">
        <v>53.3</v>
      </c>
      <c r="F14" s="40">
        <v>57.7</v>
      </c>
      <c r="G14" s="40">
        <v>55.1</v>
      </c>
      <c r="H14" s="40">
        <v>64.900000000000006</v>
      </c>
      <c r="I14" s="40">
        <v>69.900000000000006</v>
      </c>
      <c r="J14" s="40">
        <v>67</v>
      </c>
      <c r="K14" s="40">
        <v>42.9</v>
      </c>
      <c r="L14" s="40">
        <v>44.9</v>
      </c>
      <c r="M14" s="40">
        <v>43.8</v>
      </c>
      <c r="N14" s="40">
        <v>60.5</v>
      </c>
      <c r="O14" s="40">
        <v>65</v>
      </c>
      <c r="P14" s="40">
        <v>62.3</v>
      </c>
      <c r="Q14" s="40">
        <v>72.2</v>
      </c>
      <c r="R14" s="40">
        <v>77</v>
      </c>
      <c r="S14" s="40">
        <v>73.400000000000006</v>
      </c>
      <c r="T14" s="40">
        <v>51</v>
      </c>
      <c r="U14" s="40">
        <v>54.2</v>
      </c>
      <c r="V14" s="40">
        <v>52.4</v>
      </c>
      <c r="W14" s="40">
        <v>69.5</v>
      </c>
      <c r="X14" s="40">
        <v>75.3</v>
      </c>
      <c r="Y14" s="40">
        <v>71.900000000000006</v>
      </c>
      <c r="Z14" s="40">
        <v>79.7</v>
      </c>
      <c r="AA14" s="40">
        <v>84.3</v>
      </c>
      <c r="AB14" s="40">
        <v>81.5</v>
      </c>
    </row>
    <row r="15" spans="1:28" s="54" customFormat="1" ht="18.75" customHeight="1">
      <c r="A15" s="46" t="s">
        <v>20</v>
      </c>
      <c r="B15" s="53">
        <v>39.700000000000003</v>
      </c>
      <c r="C15" s="53">
        <v>41.9</v>
      </c>
      <c r="D15" s="53">
        <v>40.700000000000003</v>
      </c>
      <c r="E15" s="53">
        <v>50.3</v>
      </c>
      <c r="F15" s="53">
        <v>57.7</v>
      </c>
      <c r="G15" s="53">
        <v>53.7</v>
      </c>
      <c r="H15" s="53">
        <v>66.400000000000006</v>
      </c>
      <c r="I15" s="53">
        <v>71.5</v>
      </c>
      <c r="J15" s="53">
        <v>68.599999999999994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s="24" customFormat="1" ht="18.75" customHeight="1">
      <c r="A16" s="5" t="s">
        <v>21</v>
      </c>
      <c r="B16" s="40">
        <v>38.4</v>
      </c>
      <c r="C16" s="40">
        <v>39.9</v>
      </c>
      <c r="D16" s="40">
        <v>39</v>
      </c>
      <c r="E16" s="40">
        <v>52.9</v>
      </c>
      <c r="F16" s="40">
        <v>56.9</v>
      </c>
      <c r="G16" s="40">
        <v>54.6</v>
      </c>
      <c r="H16" s="40">
        <v>64.2</v>
      </c>
      <c r="I16" s="40">
        <v>68.599999999999994</v>
      </c>
      <c r="J16" s="40">
        <v>66</v>
      </c>
      <c r="K16" s="40">
        <v>43.7</v>
      </c>
      <c r="L16" s="40">
        <v>47.1</v>
      </c>
      <c r="M16" s="40">
        <v>45.2</v>
      </c>
      <c r="N16" s="40">
        <v>58.6</v>
      </c>
      <c r="O16" s="40">
        <v>63.6</v>
      </c>
      <c r="P16" s="40">
        <v>60.7</v>
      </c>
      <c r="Q16" s="40">
        <v>71.099999999999994</v>
      </c>
      <c r="R16" s="40">
        <v>74.900000000000006</v>
      </c>
      <c r="S16" s="40">
        <v>72.7</v>
      </c>
      <c r="T16" s="40">
        <v>51</v>
      </c>
      <c r="U16" s="40">
        <v>54.1</v>
      </c>
      <c r="V16" s="40">
        <v>52.3</v>
      </c>
      <c r="W16" s="40">
        <v>67.3</v>
      </c>
      <c r="X16" s="40">
        <v>72.7</v>
      </c>
      <c r="Y16" s="40">
        <v>69.5</v>
      </c>
      <c r="Z16" s="40">
        <v>79.900000000000006</v>
      </c>
      <c r="AA16" s="40">
        <v>82.9</v>
      </c>
      <c r="AB16" s="40">
        <v>81.2</v>
      </c>
    </row>
    <row r="17" spans="1:28" s="24" customFormat="1" ht="18.75" customHeight="1">
      <c r="A17" s="5" t="s">
        <v>22</v>
      </c>
      <c r="B17" s="40">
        <v>35.85</v>
      </c>
      <c r="C17" s="40">
        <v>33.72</v>
      </c>
      <c r="D17" s="40">
        <v>34.89</v>
      </c>
      <c r="E17" s="40">
        <v>52.28</v>
      </c>
      <c r="F17" s="40">
        <v>53.45</v>
      </c>
      <c r="G17" s="40">
        <v>52.79</v>
      </c>
      <c r="H17" s="40">
        <v>60.72</v>
      </c>
      <c r="I17" s="40">
        <v>64.97</v>
      </c>
      <c r="J17" s="40">
        <v>62.58</v>
      </c>
      <c r="K17" s="40">
        <v>41.1</v>
      </c>
      <c r="L17" s="40">
        <v>41.9</v>
      </c>
      <c r="M17" s="40">
        <v>41.5</v>
      </c>
      <c r="N17" s="40">
        <v>58.2</v>
      </c>
      <c r="O17" s="40">
        <v>62.2</v>
      </c>
      <c r="P17" s="40">
        <v>59.9</v>
      </c>
      <c r="Q17" s="40">
        <v>69.7</v>
      </c>
      <c r="R17" s="40">
        <v>74.900000000000006</v>
      </c>
      <c r="S17" s="40">
        <v>71.900000000000006</v>
      </c>
      <c r="T17" s="40">
        <v>50.8</v>
      </c>
      <c r="U17" s="40">
        <v>52.1</v>
      </c>
      <c r="V17" s="40">
        <v>51.4</v>
      </c>
      <c r="W17" s="40">
        <v>66.900000000000006</v>
      </c>
      <c r="X17" s="40">
        <v>71.2</v>
      </c>
      <c r="Y17" s="40">
        <v>68.7</v>
      </c>
      <c r="Z17" s="40">
        <v>78.400000000000006</v>
      </c>
      <c r="AA17" s="40">
        <v>83</v>
      </c>
      <c r="AB17" s="40">
        <v>80.3</v>
      </c>
    </row>
    <row r="18" spans="1:28" s="54" customFormat="1" ht="18.75" customHeight="1">
      <c r="A18" s="46" t="s">
        <v>23</v>
      </c>
      <c r="B18" s="53">
        <v>33.74</v>
      </c>
      <c r="C18" s="53">
        <v>28.57</v>
      </c>
      <c r="D18" s="53">
        <v>31.47</v>
      </c>
      <c r="E18" s="53">
        <v>51.85</v>
      </c>
      <c r="F18" s="53">
        <v>52.92</v>
      </c>
      <c r="G18" s="53">
        <v>52.32</v>
      </c>
      <c r="H18" s="53">
        <v>60.98</v>
      </c>
      <c r="I18" s="53">
        <v>64.92</v>
      </c>
      <c r="J18" s="53">
        <v>62.69</v>
      </c>
      <c r="K18" s="53">
        <v>36.799999999999997</v>
      </c>
      <c r="L18" s="53">
        <v>36.200000000000003</v>
      </c>
      <c r="M18" s="53">
        <v>36.6</v>
      </c>
      <c r="N18" s="53">
        <v>57.3</v>
      </c>
      <c r="O18" s="53">
        <v>62.2</v>
      </c>
      <c r="P18" s="53">
        <v>59.4</v>
      </c>
      <c r="Q18" s="53">
        <v>71.400000000000006</v>
      </c>
      <c r="R18" s="53">
        <v>75.5</v>
      </c>
      <c r="S18" s="53">
        <v>73.099999999999994</v>
      </c>
      <c r="T18" s="53">
        <v>49.1</v>
      </c>
      <c r="U18" s="53">
        <v>48.7</v>
      </c>
      <c r="V18" s="53">
        <v>48.9</v>
      </c>
      <c r="W18" s="53">
        <v>69</v>
      </c>
      <c r="X18" s="53">
        <v>71.400000000000006</v>
      </c>
      <c r="Y18" s="53">
        <v>70.099999999999994</v>
      </c>
      <c r="Z18" s="53">
        <v>77.900000000000006</v>
      </c>
      <c r="AA18" s="53">
        <v>81.2</v>
      </c>
      <c r="AB18" s="53">
        <v>79.3</v>
      </c>
    </row>
    <row r="19" spans="1:28" s="24" customFormat="1" ht="18.75" customHeight="1">
      <c r="A19" s="5" t="s">
        <v>24</v>
      </c>
      <c r="B19" s="40">
        <v>31.81</v>
      </c>
      <c r="C19" s="40">
        <v>25.42</v>
      </c>
      <c r="D19" s="40">
        <v>29</v>
      </c>
      <c r="E19" s="40">
        <v>50.49</v>
      </c>
      <c r="F19" s="40">
        <v>51.28</v>
      </c>
      <c r="G19" s="40">
        <v>50.84</v>
      </c>
      <c r="H19" s="40">
        <v>60.41</v>
      </c>
      <c r="I19" s="40">
        <v>63.88</v>
      </c>
      <c r="J19" s="40">
        <v>61.92</v>
      </c>
      <c r="K19" s="40">
        <v>32.700000000000003</v>
      </c>
      <c r="L19" s="40">
        <v>36.1</v>
      </c>
      <c r="M19" s="40">
        <v>34.200000000000003</v>
      </c>
      <c r="N19" s="40">
        <v>55.2</v>
      </c>
      <c r="O19" s="40">
        <v>60</v>
      </c>
      <c r="P19" s="40">
        <v>57.3</v>
      </c>
      <c r="Q19" s="40">
        <v>69.099999999999994</v>
      </c>
      <c r="R19" s="40">
        <v>74.2</v>
      </c>
      <c r="S19" s="40">
        <v>71.3</v>
      </c>
      <c r="T19" s="40">
        <v>42.6</v>
      </c>
      <c r="U19" s="40">
        <v>42</v>
      </c>
      <c r="V19" s="40">
        <v>42.3</v>
      </c>
      <c r="W19" s="40">
        <v>65</v>
      </c>
      <c r="X19" s="40">
        <v>67.099999999999994</v>
      </c>
      <c r="Y19" s="40">
        <v>65.900000000000006</v>
      </c>
      <c r="Z19" s="40">
        <v>77.8</v>
      </c>
      <c r="AA19" s="40">
        <v>80.7</v>
      </c>
      <c r="AB19" s="40">
        <v>79</v>
      </c>
    </row>
    <row r="20" spans="1:28" s="24" customFormat="1" ht="18.75" customHeight="1">
      <c r="A20" s="5" t="s">
        <v>25</v>
      </c>
      <c r="B20" s="40">
        <v>28.71</v>
      </c>
      <c r="C20" s="40">
        <v>21.77</v>
      </c>
      <c r="D20" s="40">
        <v>25.67</v>
      </c>
      <c r="E20" s="40">
        <v>48.67</v>
      </c>
      <c r="F20" s="40">
        <v>48.98</v>
      </c>
      <c r="G20" s="40">
        <v>48.8</v>
      </c>
      <c r="H20" s="40">
        <v>60.1</v>
      </c>
      <c r="I20" s="40">
        <v>63.56</v>
      </c>
      <c r="J20" s="40">
        <v>61.62</v>
      </c>
      <c r="K20" s="40">
        <v>32.11</v>
      </c>
      <c r="L20" s="40">
        <v>33.81</v>
      </c>
      <c r="M20" s="40">
        <v>32.86</v>
      </c>
      <c r="N20" s="40">
        <v>53.68</v>
      </c>
      <c r="O20" s="40">
        <v>57.12</v>
      </c>
      <c r="P20" s="40">
        <v>55.17</v>
      </c>
      <c r="Q20" s="40">
        <v>68.16</v>
      </c>
      <c r="R20" s="40">
        <v>73.760000000000005</v>
      </c>
      <c r="S20" s="40">
        <v>70.569999999999993</v>
      </c>
      <c r="T20" s="40">
        <v>40.21</v>
      </c>
      <c r="U20" s="40">
        <v>39.29</v>
      </c>
      <c r="V20" s="40">
        <v>39.79</v>
      </c>
      <c r="W20" s="40">
        <v>62.88</v>
      </c>
      <c r="X20" s="40">
        <v>62.86</v>
      </c>
      <c r="Y20" s="40">
        <v>62.87</v>
      </c>
      <c r="Z20" s="40">
        <v>78.02</v>
      </c>
      <c r="AA20" s="40">
        <v>79.209999999999994</v>
      </c>
      <c r="AB20" s="40">
        <v>78.52</v>
      </c>
    </row>
    <row r="21" spans="1:28" s="24" customFormat="1" ht="18.75" customHeight="1">
      <c r="A21" s="5" t="s">
        <v>26</v>
      </c>
      <c r="B21" s="40">
        <v>24.57</v>
      </c>
      <c r="C21" s="40">
        <v>26.75</v>
      </c>
      <c r="D21" s="40">
        <v>25.6</v>
      </c>
      <c r="E21" s="40">
        <v>46.44</v>
      </c>
      <c r="F21" s="40">
        <v>45.22</v>
      </c>
      <c r="G21" s="40">
        <v>45.9</v>
      </c>
      <c r="H21" s="40">
        <v>58.61</v>
      </c>
      <c r="I21" s="40">
        <v>61.5</v>
      </c>
      <c r="J21" s="40">
        <v>59.88</v>
      </c>
      <c r="K21" s="40">
        <v>32.33</v>
      </c>
      <c r="L21" s="40">
        <v>39.89</v>
      </c>
      <c r="M21" s="40">
        <v>35.909999999999997</v>
      </c>
      <c r="N21" s="40">
        <v>51.56</v>
      </c>
      <c r="O21" s="40">
        <v>54.98</v>
      </c>
      <c r="P21" s="40">
        <v>53.05</v>
      </c>
      <c r="Q21" s="40">
        <v>66.58</v>
      </c>
      <c r="R21" s="40">
        <v>72.17</v>
      </c>
      <c r="S21" s="40">
        <v>69.010000000000005</v>
      </c>
      <c r="T21" s="40">
        <v>30.57</v>
      </c>
      <c r="U21" s="40">
        <v>35.82</v>
      </c>
      <c r="V21" s="40">
        <v>33.090000000000003</v>
      </c>
      <c r="W21" s="40">
        <v>62.78</v>
      </c>
      <c r="X21" s="40">
        <v>62.22</v>
      </c>
      <c r="Y21" s="40">
        <v>62.54</v>
      </c>
      <c r="Z21" s="40">
        <v>77.319999999999993</v>
      </c>
      <c r="AA21" s="40">
        <v>79.08</v>
      </c>
      <c r="AB21" s="40">
        <v>78.069999999999993</v>
      </c>
    </row>
    <row r="22" spans="1:28" s="24" customFormat="1" ht="18.75" customHeight="1">
      <c r="A22" s="5" t="s">
        <v>27</v>
      </c>
      <c r="B22" s="40">
        <v>25.7</v>
      </c>
      <c r="C22" s="40">
        <v>24.41</v>
      </c>
      <c r="D22" s="40">
        <v>25.09</v>
      </c>
      <c r="E22" s="40">
        <v>43.72</v>
      </c>
      <c r="F22" s="40">
        <v>41.34</v>
      </c>
      <c r="G22" s="40">
        <v>42.68</v>
      </c>
      <c r="H22" s="40">
        <v>56.55</v>
      </c>
      <c r="I22" s="40">
        <v>57.33</v>
      </c>
      <c r="J22" s="40">
        <v>56.71</v>
      </c>
      <c r="K22" s="40">
        <v>34.369999999999997</v>
      </c>
      <c r="L22" s="40">
        <v>24.52</v>
      </c>
      <c r="M22" s="40">
        <v>30.09</v>
      </c>
      <c r="N22" s="40">
        <v>53.56</v>
      </c>
      <c r="O22" s="40">
        <v>51.12</v>
      </c>
      <c r="P22" s="40">
        <v>52.47</v>
      </c>
      <c r="Q22" s="40">
        <v>68.05</v>
      </c>
      <c r="R22" s="40">
        <v>68.900000000000006</v>
      </c>
      <c r="S22" s="40">
        <v>68.42</v>
      </c>
      <c r="T22" s="40">
        <v>31.04</v>
      </c>
      <c r="U22" s="40">
        <v>31.68</v>
      </c>
      <c r="V22" s="40">
        <v>31.34</v>
      </c>
      <c r="W22" s="40">
        <v>62.62</v>
      </c>
      <c r="X22" s="40">
        <v>62.31</v>
      </c>
      <c r="Y22" s="40">
        <v>62.48</v>
      </c>
      <c r="Z22" s="40">
        <v>76.02</v>
      </c>
      <c r="AA22" s="40">
        <v>77.97</v>
      </c>
      <c r="AB22" s="40">
        <v>76.849999999999994</v>
      </c>
    </row>
    <row r="23" spans="1:28" s="24" customFormat="1" ht="18.75" customHeight="1">
      <c r="A23" s="5" t="s">
        <v>28</v>
      </c>
      <c r="B23" s="40">
        <v>29.572057825788445</v>
      </c>
      <c r="C23" s="40">
        <v>25.847689855810685</v>
      </c>
      <c r="D23" s="40">
        <v>27.843971322666107</v>
      </c>
      <c r="E23" s="40">
        <v>41.091950370699358</v>
      </c>
      <c r="F23" s="40">
        <v>36.945423141650835</v>
      </c>
      <c r="G23" s="40">
        <v>39.275271092795414</v>
      </c>
      <c r="H23" s="40">
        <v>53.976085534244689</v>
      </c>
      <c r="I23" s="40">
        <v>54.427978050907669</v>
      </c>
      <c r="J23" s="40">
        <v>54.174793793826083</v>
      </c>
      <c r="K23" s="40">
        <v>29.626187725492159</v>
      </c>
      <c r="L23" s="40">
        <v>23.011170545434556</v>
      </c>
      <c r="M23" s="40">
        <v>26.626505587003258</v>
      </c>
      <c r="N23" s="40">
        <v>50.335902209835041</v>
      </c>
      <c r="O23" s="40">
        <v>43.292186510614904</v>
      </c>
      <c r="P23" s="40">
        <v>47.32234781370429</v>
      </c>
      <c r="Q23" s="40">
        <v>59.574996505150068</v>
      </c>
      <c r="R23" s="40">
        <v>60.083081556367112</v>
      </c>
      <c r="S23" s="40">
        <v>59.795666089949393</v>
      </c>
      <c r="T23" s="40">
        <v>36.03827563094859</v>
      </c>
      <c r="U23" s="40">
        <v>35.127669951821794</v>
      </c>
      <c r="V23" s="40">
        <v>35.610756029511329</v>
      </c>
      <c r="W23" s="40">
        <v>58.519070670474591</v>
      </c>
      <c r="X23" s="40">
        <v>60.041942354073385</v>
      </c>
      <c r="Y23" s="40">
        <v>59.209640449052316</v>
      </c>
      <c r="Z23" s="40">
        <v>75.392309363120049</v>
      </c>
      <c r="AA23" s="40">
        <v>76.766398359534136</v>
      </c>
      <c r="AB23" s="40">
        <v>75.982913506499344</v>
      </c>
    </row>
    <row r="24" spans="1:28" s="24" customFormat="1" ht="18.75" customHeight="1">
      <c r="A24" s="5" t="s">
        <v>44</v>
      </c>
      <c r="B24" s="40">
        <v>31.8</v>
      </c>
      <c r="C24" s="40">
        <v>28.5</v>
      </c>
      <c r="D24" s="40">
        <v>30.3</v>
      </c>
      <c r="E24" s="40">
        <v>41.1</v>
      </c>
      <c r="F24" s="40">
        <v>44.2</v>
      </c>
      <c r="G24" s="40">
        <v>42.5</v>
      </c>
      <c r="H24" s="40">
        <v>53.3</v>
      </c>
      <c r="I24" s="40">
        <v>51.8</v>
      </c>
      <c r="J24" s="40">
        <v>52.7</v>
      </c>
      <c r="K24" s="40">
        <v>33.700000000000003</v>
      </c>
      <c r="L24" s="40">
        <v>25.6</v>
      </c>
      <c r="M24" s="40">
        <v>30</v>
      </c>
      <c r="N24" s="40">
        <v>50.8</v>
      </c>
      <c r="O24" s="40">
        <v>51.5</v>
      </c>
      <c r="P24" s="40">
        <v>51.2</v>
      </c>
      <c r="Q24" s="40">
        <v>58.5</v>
      </c>
      <c r="R24" s="40">
        <v>59.7</v>
      </c>
      <c r="S24" s="40">
        <v>59</v>
      </c>
      <c r="T24" s="40">
        <v>38.1</v>
      </c>
      <c r="U24" s="40">
        <v>35.4</v>
      </c>
      <c r="V24" s="40">
        <v>36.799999999999997</v>
      </c>
      <c r="W24" s="40">
        <v>54.6</v>
      </c>
      <c r="X24" s="40">
        <v>59.1</v>
      </c>
      <c r="Y24" s="40">
        <v>56.8</v>
      </c>
      <c r="Z24" s="40">
        <v>74.5</v>
      </c>
      <c r="AA24" s="40">
        <v>75.3</v>
      </c>
      <c r="AB24" s="40">
        <v>74.900000000000006</v>
      </c>
    </row>
    <row r="25" spans="1:28" s="24" customFormat="1" ht="18.75" customHeight="1">
      <c r="A25" s="5" t="s">
        <v>45</v>
      </c>
      <c r="B25" s="40">
        <v>29.04589774802464</v>
      </c>
      <c r="C25" s="40">
        <v>25.387256661044834</v>
      </c>
      <c r="D25" s="40">
        <v>27.353880982600622</v>
      </c>
      <c r="E25" s="40">
        <v>40.561912811257862</v>
      </c>
      <c r="F25" s="40">
        <v>41.168919515675242</v>
      </c>
      <c r="G25" s="40">
        <v>40.846941074157442</v>
      </c>
      <c r="H25" s="40">
        <v>50.247454649401568</v>
      </c>
      <c r="I25" s="40">
        <v>47.746377966026628</v>
      </c>
      <c r="J25" s="40">
        <v>49.151681263107285</v>
      </c>
      <c r="K25" s="40">
        <v>30.22317065188329</v>
      </c>
      <c r="L25" s="40">
        <v>23.398286906771094</v>
      </c>
      <c r="M25" s="40">
        <v>27.108604500800958</v>
      </c>
      <c r="N25" s="40">
        <v>46.781809424397167</v>
      </c>
      <c r="O25" s="40">
        <v>39.105790741696779</v>
      </c>
      <c r="P25" s="40">
        <v>43.449646568441594</v>
      </c>
      <c r="Q25" s="40">
        <v>57.445507125474315</v>
      </c>
      <c r="R25" s="40">
        <v>54.244222860840694</v>
      </c>
      <c r="S25" s="40">
        <v>56.075882813405762</v>
      </c>
      <c r="T25" s="40">
        <v>37.171682238499002</v>
      </c>
      <c r="U25" s="40">
        <v>33.896803364529482</v>
      </c>
      <c r="V25" s="40">
        <v>35.62571818767033</v>
      </c>
      <c r="W25" s="40">
        <v>54.740728723993136</v>
      </c>
      <c r="X25" s="40">
        <v>55.369166014916637</v>
      </c>
      <c r="Y25" s="40">
        <v>55.036405689096291</v>
      </c>
      <c r="Z25" s="40">
        <v>70.624987862323138</v>
      </c>
      <c r="AA25" s="40">
        <v>71.31612924207684</v>
      </c>
      <c r="AB25" s="40">
        <v>70.938325769051687</v>
      </c>
    </row>
    <row r="26" spans="1:28" s="24" customFormat="1" ht="18.75" customHeight="1">
      <c r="A26" s="5" t="s">
        <v>115</v>
      </c>
      <c r="B26" s="40">
        <v>23.415444682151232</v>
      </c>
      <c r="C26" s="40">
        <v>20.954573849994507</v>
      </c>
      <c r="D26" s="40">
        <v>22.261134222197597</v>
      </c>
      <c r="E26" s="40">
        <v>41.453043986003856</v>
      </c>
      <c r="F26" s="40">
        <v>40.030654672249689</v>
      </c>
      <c r="G26" s="40">
        <v>40.793063072437278</v>
      </c>
      <c r="H26" s="40">
        <v>48.635977195512645</v>
      </c>
      <c r="I26" s="40">
        <v>52.161239540287404</v>
      </c>
      <c r="J26" s="40">
        <v>50.308769535922295</v>
      </c>
      <c r="K26" s="40">
        <v>22.265342901952213</v>
      </c>
      <c r="L26" s="40">
        <v>24.717883925561036</v>
      </c>
      <c r="M26" s="40">
        <v>23.470095496738196</v>
      </c>
      <c r="N26" s="40">
        <v>43.34401852163441</v>
      </c>
      <c r="O26" s="40">
        <v>36.403928926474208</v>
      </c>
      <c r="P26" s="40">
        <v>40.196927254679679</v>
      </c>
      <c r="Q26" s="40">
        <v>55.048690582431348</v>
      </c>
      <c r="R26" s="40">
        <v>55.604640070411079</v>
      </c>
      <c r="S26" s="40">
        <v>55.311922755577591</v>
      </c>
      <c r="T26" s="40">
        <v>36.113100786925692</v>
      </c>
      <c r="U26" s="40">
        <v>34.42238041713501</v>
      </c>
      <c r="V26" s="40">
        <v>35.299495776656379</v>
      </c>
      <c r="W26" s="40">
        <v>57.349714498202275</v>
      </c>
      <c r="X26" s="40">
        <v>57.120539394383485</v>
      </c>
      <c r="Y26" s="40">
        <v>57.242119244526826</v>
      </c>
      <c r="Z26" s="40">
        <v>64.432753783700903</v>
      </c>
      <c r="AA26" s="40">
        <v>67.600622955925871</v>
      </c>
      <c r="AB26" s="40">
        <v>65.949248406184523</v>
      </c>
    </row>
    <row r="27" spans="1:28" s="24" customFormat="1">
      <c r="A27" s="25"/>
      <c r="B27" s="26"/>
      <c r="C27" s="27"/>
      <c r="D27" s="28"/>
      <c r="E27" s="27"/>
      <c r="F27" s="27"/>
      <c r="G27" s="29"/>
      <c r="H27" s="27"/>
      <c r="I27" s="27"/>
      <c r="J27" s="29"/>
    </row>
    <row r="30" spans="1:28">
      <c r="B30" s="13" t="s">
        <v>107</v>
      </c>
    </row>
    <row r="31" spans="1:28" ht="31.5" customHeight="1">
      <c r="A31" s="13" t="s">
        <v>29</v>
      </c>
      <c r="B31" s="77" t="s">
        <v>80</v>
      </c>
      <c r="C31" s="77" t="s">
        <v>81</v>
      </c>
      <c r="D31" s="77" t="s">
        <v>82</v>
      </c>
    </row>
    <row r="32" spans="1:28">
      <c r="A32" s="5" t="s">
        <v>4</v>
      </c>
      <c r="B32" s="66">
        <f t="shared" ref="B32:B40" si="0">SUMIF($A$5:$A$26,A32,$D$5:$D$26)</f>
        <v>64.900000000000006</v>
      </c>
      <c r="C32" s="66">
        <f>SUMIF($A$5:$A$26,A32,$G$5:$G$26)</f>
        <v>78.3</v>
      </c>
      <c r="D32" s="66"/>
    </row>
    <row r="33" spans="1:4">
      <c r="A33" s="5" t="s">
        <v>6</v>
      </c>
      <c r="B33" s="66">
        <f t="shared" si="0"/>
        <v>67</v>
      </c>
      <c r="C33" s="66">
        <f t="shared" ref="C33:C40" si="1">SUMIF($A$5:$A$26,A33,$G$5:$G$26)</f>
        <v>77.900000000000006</v>
      </c>
      <c r="D33" s="66"/>
    </row>
    <row r="34" spans="1:4">
      <c r="A34" s="5" t="s">
        <v>8</v>
      </c>
      <c r="B34" s="66">
        <f t="shared" si="0"/>
        <v>58.7</v>
      </c>
      <c r="C34" s="66">
        <f t="shared" si="1"/>
        <v>72.7</v>
      </c>
      <c r="D34" s="66">
        <f t="shared" ref="D34:D40" si="2">SUMIF($A$5:$A$26,A34,$J$5:$J$26)</f>
        <v>82.5</v>
      </c>
    </row>
    <row r="35" spans="1:4">
      <c r="A35" s="5" t="s">
        <v>10</v>
      </c>
      <c r="B35" s="66">
        <f t="shared" si="0"/>
        <v>42.6</v>
      </c>
      <c r="C35" s="66">
        <f t="shared" si="1"/>
        <v>60.9</v>
      </c>
      <c r="D35" s="66">
        <f t="shared" si="2"/>
        <v>71.3</v>
      </c>
    </row>
    <row r="36" spans="1:4">
      <c r="A36" s="5" t="s">
        <v>20</v>
      </c>
      <c r="B36" s="66">
        <f t="shared" si="0"/>
        <v>40.700000000000003</v>
      </c>
      <c r="C36" s="66">
        <f t="shared" si="1"/>
        <v>53.7</v>
      </c>
      <c r="D36" s="66">
        <f t="shared" si="2"/>
        <v>68.599999999999994</v>
      </c>
    </row>
    <row r="37" spans="1:4">
      <c r="A37" s="5" t="s">
        <v>28</v>
      </c>
      <c r="B37" s="66">
        <f t="shared" si="0"/>
        <v>27.843971322666107</v>
      </c>
      <c r="C37" s="66">
        <f t="shared" si="1"/>
        <v>39.275271092795414</v>
      </c>
      <c r="D37" s="66">
        <f t="shared" si="2"/>
        <v>54.174793793826083</v>
      </c>
    </row>
    <row r="38" spans="1:4">
      <c r="A38" s="5" t="s">
        <v>44</v>
      </c>
      <c r="B38" s="66">
        <f t="shared" si="0"/>
        <v>30.3</v>
      </c>
      <c r="C38" s="66">
        <f t="shared" si="1"/>
        <v>42.5</v>
      </c>
      <c r="D38" s="66">
        <f t="shared" si="2"/>
        <v>52.7</v>
      </c>
    </row>
    <row r="39" spans="1:4">
      <c r="A39" s="5" t="s">
        <v>45</v>
      </c>
      <c r="B39" s="66">
        <f t="shared" si="0"/>
        <v>27.353880982600622</v>
      </c>
      <c r="C39" s="66">
        <f t="shared" si="1"/>
        <v>40.846941074157442</v>
      </c>
      <c r="D39" s="66">
        <f t="shared" si="2"/>
        <v>49.151681263107285</v>
      </c>
    </row>
    <row r="40" spans="1:4">
      <c r="A40" s="11" t="s">
        <v>115</v>
      </c>
      <c r="B40" s="13">
        <f t="shared" si="0"/>
        <v>22.261134222197597</v>
      </c>
      <c r="C40" s="13">
        <f t="shared" si="1"/>
        <v>40.793063072437278</v>
      </c>
      <c r="D40" s="13">
        <f t="shared" si="2"/>
        <v>50.308769535922295</v>
      </c>
    </row>
  </sheetData>
  <mergeCells count="10">
    <mergeCell ref="N3:P3"/>
    <mergeCell ref="Q3:S3"/>
    <mergeCell ref="T3:V3"/>
    <mergeCell ref="W3:Y3"/>
    <mergeCell ref="Z3:AB3"/>
    <mergeCell ref="A3:A4"/>
    <mergeCell ref="B3:D3"/>
    <mergeCell ref="E3:G3"/>
    <mergeCell ref="H3:J3"/>
    <mergeCell ref="K3:M3"/>
  </mergeCells>
  <printOptions horizontalCentered="1"/>
  <pageMargins left="0.55000000000000004" right="0.16" top="0.56999999999999995" bottom="0.41" header="0.22" footer="0.17"/>
  <pageSetup paperSize="9" firstPageNumber="14" orientation="portrait" useFirstPageNumber="1" r:id="rId1"/>
  <headerFooter alignWithMargins="0">
    <oddFooter>&amp;L      Statistics of School Education 2011-12&amp;CS-&amp;P</oddFooter>
  </headerFooter>
  <colBreaks count="2" manualBreakCount="2">
    <brk id="10" max="24" man="1"/>
    <brk id="1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Number</vt:lpstr>
      <vt:lpstr>%School</vt:lpstr>
      <vt:lpstr>Enrl</vt:lpstr>
      <vt:lpstr>%girls</vt:lpstr>
      <vt:lpstr>GER</vt:lpstr>
      <vt:lpstr>GERX</vt:lpstr>
      <vt:lpstr>GPI</vt:lpstr>
      <vt:lpstr>GPIX</vt:lpstr>
      <vt:lpstr>DropOut</vt:lpstr>
      <vt:lpstr>Teacher</vt:lpstr>
      <vt:lpstr>PTR</vt:lpstr>
      <vt:lpstr>'%girls'!Print_Area</vt:lpstr>
      <vt:lpstr>'%School'!Print_Area</vt:lpstr>
      <vt:lpstr>DropOut!Print_Area</vt:lpstr>
      <vt:lpstr>Enrl!Print_Area</vt:lpstr>
      <vt:lpstr>GER!Print_Area</vt:lpstr>
      <vt:lpstr>GERX!Print_Area</vt:lpstr>
      <vt:lpstr>GPI!Print_Area</vt:lpstr>
      <vt:lpstr>GPIX!Print_Area</vt:lpstr>
      <vt:lpstr>Number!Print_Area</vt:lpstr>
      <vt:lpstr>PTR!Print_Area</vt:lpstr>
      <vt:lpstr>Teacher!Print_Area</vt:lpstr>
      <vt:lpstr>'%girls'!Print_Titles</vt:lpstr>
      <vt:lpstr>'%School'!Print_Titles</vt:lpstr>
      <vt:lpstr>DropOut!Print_Titles</vt:lpstr>
      <vt:lpstr>Enrl!Print_Titles</vt:lpstr>
      <vt:lpstr>GER!Print_Titles</vt:lpstr>
      <vt:lpstr>GERX!Print_Titles</vt:lpstr>
      <vt:lpstr>GPI!Print_Titles</vt:lpstr>
      <vt:lpstr>GPIX!Print_Titles</vt:lpstr>
      <vt:lpstr>PTR!Print_Titles</vt:lpstr>
      <vt:lpstr>Teacher!Print_Titles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2015-08-25T21:10:31Z</dcterms:modified>
</cp:coreProperties>
</file>