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hidePivotFieldList="1" defaultThemeVersion="124226"/>
  <bookViews>
    <workbookView xWindow="180" yWindow="150" windowWidth="9735" windowHeight="8445" activeTab="1"/>
  </bookViews>
  <sheets>
    <sheet name="Board" sheetId="56" r:id="rId1"/>
    <sheet name="OpenBoard" sheetId="57" r:id="rId2"/>
    <sheet name="TS" sheetId="58" r:id="rId3"/>
    <sheet name="Pass%TS" sheetId="59" r:id="rId4"/>
    <sheet name="Sheet1" sheetId="62" state="hidden" r:id="rId5"/>
  </sheets>
  <definedNames>
    <definedName name="_xlnm._FilterDatabase" localSheetId="0" hidden="1">Board!$A$7:$FZ$48</definedName>
    <definedName name="_xlnm.Print_Area" localSheetId="0">Board!$A$1:$FZ$49</definedName>
    <definedName name="_xlnm.Print_Area" localSheetId="1">OpenBoard!$A$1:$BM$17</definedName>
    <definedName name="_xlnm.Print_Area" localSheetId="3">'Pass%TS'!$A$1:$M$14</definedName>
    <definedName name="_xlnm.Print_Area" localSheetId="2">TS!$A$1:$Y$17</definedName>
    <definedName name="_xlnm.Print_Titles" localSheetId="0">Board!$A:$B,Board!$1:$7</definedName>
    <definedName name="_xlnm.Print_Titles" localSheetId="1">OpenBoard!$A:$B</definedName>
    <definedName name="_xlnm.Print_Titles" localSheetId="2">TS!$A:$A</definedName>
  </definedName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S12" i="57"/>
  <c r="R12"/>
  <c r="M12"/>
  <c r="L12"/>
  <c r="G12"/>
  <c r="F12"/>
  <c r="R10"/>
  <c r="S10"/>
  <c r="M10"/>
  <c r="L10"/>
  <c r="G10"/>
  <c r="F10"/>
  <c r="S9"/>
  <c r="R9"/>
  <c r="M9"/>
  <c r="L9"/>
  <c r="G9"/>
  <c r="F9"/>
  <c r="BD8"/>
  <c r="BG8"/>
  <c r="AO8"/>
  <c r="AR8"/>
  <c r="AC8"/>
  <c r="Z8"/>
  <c r="U17" l="1"/>
  <c r="AJ17" s="1"/>
  <c r="AY17" s="1"/>
  <c r="AY22" l="1"/>
  <c r="AZ22"/>
  <c r="AY24"/>
  <c r="AZ24"/>
  <c r="AJ24"/>
  <c r="AK24"/>
  <c r="AJ22"/>
  <c r="AK22"/>
  <c r="V20"/>
  <c r="U22"/>
  <c r="V22"/>
  <c r="U24"/>
  <c r="V24"/>
  <c r="V12"/>
  <c r="V23" s="1"/>
  <c r="U12"/>
  <c r="U23" s="1"/>
  <c r="H10"/>
  <c r="W10" s="1"/>
  <c r="U10"/>
  <c r="U21" s="1"/>
  <c r="AZ8"/>
  <c r="U8"/>
  <c r="BE14"/>
  <c r="P14"/>
  <c r="C14"/>
  <c r="Y14"/>
  <c r="Z10"/>
  <c r="X14"/>
  <c r="BC14"/>
  <c r="BD10"/>
  <c r="BD14" s="1"/>
  <c r="T9"/>
  <c r="BA9" s="1"/>
  <c r="T12"/>
  <c r="BA12" s="1"/>
  <c r="BB14"/>
  <c r="BG10"/>
  <c r="AR10"/>
  <c r="AR14" s="1"/>
  <c r="N9"/>
  <c r="AL9" s="1"/>
  <c r="N12"/>
  <c r="AL12" s="1"/>
  <c r="AC10"/>
  <c r="H8"/>
  <c r="W8" s="1"/>
  <c r="H9"/>
  <c r="W9" s="1"/>
  <c r="H12"/>
  <c r="AM14"/>
  <c r="V8"/>
  <c r="V9"/>
  <c r="V10"/>
  <c r="V21" s="1"/>
  <c r="U9"/>
  <c r="U20" s="1"/>
  <c r="AO10"/>
  <c r="AO14" s="1"/>
  <c r="AN14"/>
  <c r="Q8"/>
  <c r="Q9"/>
  <c r="Q10"/>
  <c r="Q12"/>
  <c r="K9"/>
  <c r="K14" s="1"/>
  <c r="K10"/>
  <c r="K12"/>
  <c r="E8"/>
  <c r="E9"/>
  <c r="E10"/>
  <c r="E12"/>
  <c r="AY9"/>
  <c r="AY20" s="1"/>
  <c r="AZ9"/>
  <c r="AZ20" s="1"/>
  <c r="AY12"/>
  <c r="AY23" s="1"/>
  <c r="AZ12"/>
  <c r="AZ23" s="1"/>
  <c r="AJ9"/>
  <c r="AJ20" s="1"/>
  <c r="AK9"/>
  <c r="AK20" s="1"/>
  <c r="AJ12"/>
  <c r="AJ23" s="1"/>
  <c r="AK12"/>
  <c r="AK23" s="1"/>
  <c r="AK8"/>
  <c r="C1"/>
  <c r="U1" s="1"/>
  <c r="AJ1" s="1"/>
  <c r="AY1" s="1"/>
  <c r="O14"/>
  <c r="AY10"/>
  <c r="AY21" s="1"/>
  <c r="AP14"/>
  <c r="T10"/>
  <c r="S14"/>
  <c r="AZ14" s="1"/>
  <c r="AZ10"/>
  <c r="AZ21" s="1"/>
  <c r="G14"/>
  <c r="N8"/>
  <c r="N14" s="1"/>
  <c r="AL14" s="1"/>
  <c r="AJ8"/>
  <c r="AJ19" s="1"/>
  <c r="Z14"/>
  <c r="J14"/>
  <c r="AA14"/>
  <c r="AQ14"/>
  <c r="T8"/>
  <c r="BA8" s="1"/>
  <c r="AY8"/>
  <c r="AY19" s="1"/>
  <c r="R14"/>
  <c r="AY14" s="1"/>
  <c r="AK10"/>
  <c r="AK21" s="1"/>
  <c r="M14"/>
  <c r="AK14" s="1"/>
  <c r="F14"/>
  <c r="AB14"/>
  <c r="BF14"/>
  <c r="L14"/>
  <c r="AJ14" s="1"/>
  <c r="AJ10"/>
  <c r="AJ21" s="1"/>
  <c r="N10"/>
  <c r="AL10" s="1"/>
  <c r="D14"/>
  <c r="E14"/>
  <c r="K8"/>
  <c r="I14"/>
  <c r="AC14"/>
  <c r="H14"/>
  <c r="AG10"/>
  <c r="AI8" l="1"/>
  <c r="AF8"/>
  <c r="AU14"/>
  <c r="BJ8"/>
  <c r="BM8"/>
  <c r="AX14"/>
  <c r="BK14"/>
  <c r="AE8"/>
  <c r="AH8"/>
  <c r="BL8"/>
  <c r="BI8"/>
  <c r="AW8"/>
  <c r="AT8"/>
  <c r="AD8"/>
  <c r="AG8"/>
  <c r="V14"/>
  <c r="AH14" s="1"/>
  <c r="AH10"/>
  <c r="Q14"/>
  <c r="P17" i="58" s="1"/>
  <c r="V19" i="57"/>
  <c r="AK19"/>
  <c r="W19"/>
  <c r="AZ19"/>
  <c r="U19"/>
  <c r="BA19"/>
  <c r="AL8"/>
  <c r="AV8"/>
  <c r="AS8"/>
  <c r="BK8"/>
  <c r="BH8"/>
  <c r="BA23"/>
  <c r="AL23"/>
  <c r="W12"/>
  <c r="W23" s="1"/>
  <c r="BH14"/>
  <c r="BA10"/>
  <c r="BA21" s="1"/>
  <c r="T14"/>
  <c r="BA14" s="1"/>
  <c r="BJ14" s="1"/>
  <c r="AL21"/>
  <c r="AE10"/>
  <c r="AF10"/>
  <c r="AI10"/>
  <c r="W21"/>
  <c r="AD10"/>
  <c r="AZ25"/>
  <c r="BA20"/>
  <c r="AY25"/>
  <c r="AK25"/>
  <c r="AL20"/>
  <c r="AJ25"/>
  <c r="W20"/>
  <c r="U14"/>
  <c r="T17" i="58"/>
  <c r="U17"/>
  <c r="C17"/>
  <c r="H17"/>
  <c r="AE14" i="57"/>
  <c r="V25"/>
  <c r="W24"/>
  <c r="AL24"/>
  <c r="BA24"/>
  <c r="BA25"/>
  <c r="BA22"/>
  <c r="AL22"/>
  <c r="AL25"/>
  <c r="W22"/>
  <c r="O17" i="58"/>
  <c r="N17"/>
  <c r="I17"/>
  <c r="X17"/>
  <c r="BI14" i="57"/>
  <c r="BL14"/>
  <c r="AW14"/>
  <c r="AT14"/>
  <c r="AS14"/>
  <c r="AV14"/>
  <c r="BG14"/>
  <c r="BM14" s="1"/>
  <c r="AS10"/>
  <c r="AV10"/>
  <c r="BL10"/>
  <c r="BI10"/>
  <c r="BH10"/>
  <c r="BK10"/>
  <c r="AU10"/>
  <c r="BJ10"/>
  <c r="AW10"/>
  <c r="AT10"/>
  <c r="AX10"/>
  <c r="BM10"/>
  <c r="AX8" l="1"/>
  <c r="AU8"/>
  <c r="AL19"/>
  <c r="W14"/>
  <c r="U25"/>
  <c r="AD14"/>
  <c r="AG14"/>
  <c r="J17" i="58"/>
  <c r="R17"/>
  <c r="B17"/>
  <c r="W25" i="57" l="1"/>
  <c r="AF14"/>
  <c r="AI14"/>
  <c r="E17" i="58"/>
  <c r="Q17"/>
  <c r="L17"/>
  <c r="F17"/>
  <c r="D17"/>
  <c r="V17"/>
  <c r="W17"/>
  <c r="Y17"/>
  <c r="G17" l="1"/>
  <c r="S17"/>
  <c r="K17" l="1"/>
  <c r="M17" l="1"/>
</calcChain>
</file>

<file path=xl/sharedStrings.xml><?xml version="1.0" encoding="utf-8"?>
<sst xmlns="http://schemas.openxmlformats.org/spreadsheetml/2006/main" count="656" uniqueCount="101">
  <si>
    <t>Name of the Board</t>
  </si>
  <si>
    <t>Number of Students</t>
  </si>
  <si>
    <t>Appeared</t>
  </si>
  <si>
    <t>Passed</t>
  </si>
  <si>
    <t>Pass %age</t>
  </si>
  <si>
    <t>Boys</t>
  </si>
  <si>
    <t>Girls</t>
  </si>
  <si>
    <t>Total</t>
  </si>
  <si>
    <t xml:space="preserve">Note: In Open Schooling System, candidates are not classified as 'Regular' or 'Private". </t>
  </si>
  <si>
    <t>Central Boards</t>
  </si>
  <si>
    <t>State Boards</t>
  </si>
  <si>
    <t>Table 1- Annual and Supplementary Examination Results - Regular Students - All Categories</t>
  </si>
  <si>
    <t>Table 2 -Annual and Supplementary Examination Results - Private Students - All Categories</t>
  </si>
  <si>
    <t>Table 4 -Annual and Supplementary Examination Results - Regular SC Students</t>
  </si>
  <si>
    <t>Table 5 -Annual and Supplementary Examination Results - Private SC Students</t>
  </si>
  <si>
    <t>Table 7 -Annual and Supplementary Examination Results - Regular ST Students</t>
  </si>
  <si>
    <t>Table 8 -Annual and Supplementary Examination Results - Private ST Students</t>
  </si>
  <si>
    <t>Sl. No.</t>
  </si>
  <si>
    <t>Annual</t>
  </si>
  <si>
    <t>Supplementary</t>
  </si>
  <si>
    <t>Annual + Supplementary</t>
  </si>
  <si>
    <t>Central Board of Secondary Education, New Delhi</t>
  </si>
  <si>
    <t>Council for the Indian School Certificate Examinations, New Delhi</t>
  </si>
  <si>
    <t>All Categories</t>
  </si>
  <si>
    <t>Scheduled Caste</t>
  </si>
  <si>
    <t>Scheduled Tribe</t>
  </si>
  <si>
    <t>Year</t>
  </si>
  <si>
    <t>Percentage of Students passed with marks</t>
  </si>
  <si>
    <t>Total Number of Students Passed</t>
  </si>
  <si>
    <t>Out of the Total, Number of Students passed with marks</t>
  </si>
  <si>
    <t>75% &amp; above</t>
  </si>
  <si>
    <t>60% to below 75%</t>
  </si>
  <si>
    <t>Other Backward Classes</t>
  </si>
  <si>
    <t>Type of the Board</t>
  </si>
  <si>
    <t>Row Labels</t>
  </si>
  <si>
    <t>Grand Total</t>
  </si>
  <si>
    <t>Sum of TotalTotalAppeared</t>
  </si>
  <si>
    <t>Values</t>
  </si>
  <si>
    <t>Sum of TotalTotalPassed</t>
  </si>
  <si>
    <t xml:space="preserve">                                                                              </t>
  </si>
  <si>
    <t>** Figures pertains to 'ALIM' and 'High Madarsa' as both are equivalent to High School Examination.</t>
  </si>
  <si>
    <t>Data not collected prior to 2011</t>
  </si>
  <si>
    <t># The Institute is mainly meant for Women, Boys enrolment pertains to wards of the staff.</t>
  </si>
  <si>
    <t>Table 3 -Annual and Supplementary Examination Results - Regular &amp; Private Students - All Categories</t>
  </si>
  <si>
    <t>Table 6 -Annual and Supplementary Examination Results - Regular &amp; Private SC Students</t>
  </si>
  <si>
    <t>Table 9 -Annual and Supplementary Examination Results - Regular &amp; Private ST Students</t>
  </si>
  <si>
    <t>Board of Secondary Education Assam</t>
  </si>
  <si>
    <t>Assam Sankrit Board</t>
  </si>
  <si>
    <t>Banasthali Vidyapith,  Rajasthan #</t>
  </si>
  <si>
    <t>Bihar School Education Board</t>
  </si>
  <si>
    <t>Bihar State Madrasa Education Board</t>
  </si>
  <si>
    <t>Chhattisgarh Board of Secondary Education</t>
  </si>
  <si>
    <t>Chhatisgarh Madrasa Board</t>
  </si>
  <si>
    <t>Chhatisgarh Sanskriti Vidya Mandalam</t>
  </si>
  <si>
    <t>Goa Board of Secondary &amp; Higher Secondary Education</t>
  </si>
  <si>
    <t>Gujarat Secondary &amp; Higher Secondary Education Board</t>
  </si>
  <si>
    <t>Board of School Education Haryana</t>
  </si>
  <si>
    <t>H.P. Board of School Education</t>
  </si>
  <si>
    <t>Jharkhand Academic Council, Ranchi</t>
  </si>
  <si>
    <t>Maharasthra State Board of Secondary &amp; Higher Secondary Education</t>
  </si>
  <si>
    <t>Board of Secondary Education, Madhya Pradesh</t>
  </si>
  <si>
    <t>Board of Secondary Education, Manipur</t>
  </si>
  <si>
    <t>Meghalaya Board of School Education</t>
  </si>
  <si>
    <t>Mizoram Board of School Education</t>
  </si>
  <si>
    <t>Nagaland Board of School Education</t>
  </si>
  <si>
    <t>Board of Secondary Education, Orissa</t>
  </si>
  <si>
    <t>Punjab School Education Board</t>
  </si>
  <si>
    <t>Board of Secondary Education, Rajasthan</t>
  </si>
  <si>
    <t>Tamil Nadu State Board of School Examination</t>
  </si>
  <si>
    <t>Tripura Board of Secondary Education</t>
  </si>
  <si>
    <t>West Bengal Board of Secondary Education</t>
  </si>
  <si>
    <t>Board of Madarsa Education, West Bengal, Kolkata **</t>
  </si>
  <si>
    <t>National Institute of Open Schooling, New Delhi</t>
  </si>
  <si>
    <t>Chhattisgarh State Open School</t>
  </si>
  <si>
    <t>Rajasthan State Open School, Rajasthan</t>
  </si>
  <si>
    <t>Rabindra Mukta Vidyalaya (West Bengal State Open School), Kolkata</t>
  </si>
  <si>
    <t xml:space="preserve"> Percentage of Students passed with marks</t>
  </si>
  <si>
    <t>Statement 1 - SECONDARY EXAMINATION RESULTS DURING 2005 - 2015</t>
  </si>
  <si>
    <t>Statement 2 - SECONDARY EXAMINATION PASS PERCENTAGE DURING 2005 - 2015</t>
  </si>
  <si>
    <t>Board of School Education Uttarakhand</t>
  </si>
  <si>
    <t>Black cell indicates that either system does not exist or information is not available.</t>
  </si>
  <si>
    <t>UP Board of High School &amp; Intermediate Education</t>
  </si>
  <si>
    <t>Board of Secondary Education, Andhra Pradesh</t>
  </si>
  <si>
    <t>Board of Secondary Education, Telangana</t>
  </si>
  <si>
    <t>J.K State Board of School Education</t>
  </si>
  <si>
    <t>M.P. State Open School Board of Secondary Education, Bhopal@</t>
  </si>
  <si>
    <t xml:space="preserve"> @ Examination has not been contained by Board</t>
  </si>
  <si>
    <t>A.P. Open School Society, Hyderabad*</t>
  </si>
  <si>
    <t>Kerala Board of Public Examination*</t>
  </si>
  <si>
    <t>Karnataka Secondary Education Examination Board*</t>
  </si>
  <si>
    <t>*In Karnataka Secondary Education Examination Board &amp; Kerala Board of Public Examination , figure of 60% and above is recorded in coloum 60% to below 75%.</t>
  </si>
  <si>
    <t/>
  </si>
  <si>
    <t>Table 10 -Annual and Supplementary Examination Results - Performance-wise-All Categories</t>
  </si>
  <si>
    <t>Table 11 -Annual and Supplementary Examination Results -Performance-wise-SC Students</t>
  </si>
  <si>
    <t>Table 12 -Annual and Supplementary Examination Results - Performance-wise-ST Students</t>
  </si>
  <si>
    <t>Table 13 - Secondary Open Examination Board Results</t>
  </si>
  <si>
    <t>Table 14 -Secondary Open Examination Board Results - Performance-wise-All Categories</t>
  </si>
  <si>
    <t>Table 15 -Secondary Open Examination Board Results - Performance-wise-SC Students</t>
  </si>
  <si>
    <t>Table 16 -Secondary School Open Examination Board Results - Performance-wise-ST Students</t>
  </si>
  <si>
    <t>RESULTS OF SECONDARY EXAMINATION- 2015</t>
  </si>
  <si>
    <t>RESULTS OF SECONDARY  EXAMINATION- 2015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</si>
</sst>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;\-0;;@"/>
    <numFmt numFmtId="166" formatCode="0.0;\-0.0;;@"/>
  </numFmts>
  <fonts count="26">
    <font>
      <sz val="10"/>
      <name val="Arial"/>
    </font>
    <font>
      <sz val="11"/>
      <name val="Arial Narrow"/>
      <family val="2"/>
    </font>
    <font>
      <sz val="14"/>
      <name val="Arial Narrow"/>
      <family val="2"/>
    </font>
    <font>
      <sz val="10"/>
      <name val="Arial Narrow"/>
      <family val="2"/>
    </font>
    <font>
      <b/>
      <sz val="12"/>
      <color indexed="12"/>
      <name val="Arial Narrow"/>
      <family val="2"/>
    </font>
    <font>
      <b/>
      <sz val="11"/>
      <name val="Cambria"/>
      <family val="1"/>
    </font>
    <font>
      <sz val="11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b/>
      <sz val="14"/>
      <name val="Cambria"/>
      <family val="1"/>
    </font>
    <font>
      <sz val="11"/>
      <color indexed="60"/>
      <name val="Cambria"/>
      <family val="1"/>
    </font>
    <font>
      <i/>
      <sz val="9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i/>
      <sz val="10"/>
      <name val="Cambria"/>
      <family val="1"/>
    </font>
    <font>
      <sz val="12"/>
      <name val="Cambria"/>
      <family val="1"/>
    </font>
    <font>
      <i/>
      <sz val="9"/>
      <color indexed="8"/>
      <name val="Cambria"/>
      <family val="1"/>
    </font>
    <font>
      <b/>
      <sz val="12"/>
      <name val="Cambria"/>
      <family val="1"/>
    </font>
    <font>
      <b/>
      <sz val="11"/>
      <color indexed="8"/>
      <name val="Cambria"/>
      <family val="1"/>
    </font>
    <font>
      <b/>
      <sz val="13"/>
      <name val="Cambria"/>
      <family val="1"/>
    </font>
    <font>
      <sz val="10"/>
      <name val="Arial"/>
      <family val="2"/>
    </font>
    <font>
      <sz val="8"/>
      <name val="Cambria"/>
      <family val="1"/>
    </font>
    <font>
      <sz val="11"/>
      <color rgb="FF0070C0"/>
      <name val="Cambria"/>
      <family val="1"/>
    </font>
    <font>
      <sz val="11"/>
      <color rgb="FF00B0F0"/>
      <name val="Cambria"/>
      <family val="1"/>
    </font>
    <font>
      <sz val="11"/>
      <name val="Cambria"/>
      <family val="1"/>
      <scheme val="major"/>
    </font>
    <font>
      <sz val="11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0" fillId="0" borderId="0"/>
    <xf numFmtId="0" fontId="20" fillId="0" borderId="0"/>
  </cellStyleXfs>
  <cellXfs count="19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8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164" fontId="15" fillId="2" borderId="13" xfId="0" applyNumberFormat="1" applyFont="1" applyFill="1" applyBorder="1" applyAlignment="1">
      <alignment horizontal="center" vertical="center"/>
    </xf>
    <xf numFmtId="164" fontId="15" fillId="2" borderId="3" xfId="0" applyNumberFormat="1" applyFont="1" applyFill="1" applyBorder="1" applyAlignment="1">
      <alignment horizontal="center" vertical="center"/>
    </xf>
    <xf numFmtId="164" fontId="15" fillId="2" borderId="8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0" borderId="1" xfId="0" quotePrefix="1" applyFont="1" applyFill="1" applyBorder="1" applyAlignment="1" applyProtection="1">
      <alignment horizontal="right" vertical="center"/>
      <protection locked="0"/>
    </xf>
    <xf numFmtId="0" fontId="6" fillId="0" borderId="1" xfId="0" quotePrefix="1" applyFont="1" applyFill="1" applyBorder="1" applyAlignment="1">
      <alignment horizontal="right" vertical="center"/>
    </xf>
    <xf numFmtId="1" fontId="6" fillId="0" borderId="1" xfId="0" quotePrefix="1" applyNumberFormat="1" applyFont="1" applyFill="1" applyBorder="1" applyAlignment="1">
      <alignment horizontal="right" vertical="center"/>
    </xf>
    <xf numFmtId="165" fontId="6" fillId="0" borderId="1" xfId="0" applyNumberFormat="1" applyFont="1" applyFill="1" applyBorder="1" applyAlignment="1" applyProtection="1">
      <alignment horizontal="right" vertical="center"/>
      <protection locked="0"/>
    </xf>
    <xf numFmtId="165" fontId="6" fillId="0" borderId="1" xfId="0" quotePrefix="1" applyNumberFormat="1" applyFont="1" applyFill="1" applyBorder="1" applyAlignment="1">
      <alignment horizontal="right" vertical="center"/>
    </xf>
    <xf numFmtId="165" fontId="6" fillId="0" borderId="1" xfId="0" quotePrefix="1" applyNumberFormat="1" applyFont="1" applyFill="1" applyBorder="1" applyAlignment="1" applyProtection="1">
      <alignment horizontal="right" vertical="center"/>
      <protection locked="0"/>
    </xf>
    <xf numFmtId="165" fontId="6" fillId="0" borderId="1" xfId="0" applyNumberFormat="1" applyFont="1" applyFill="1" applyBorder="1" applyAlignment="1">
      <alignment horizontal="right" vertical="center"/>
    </xf>
    <xf numFmtId="165" fontId="6" fillId="0" borderId="1" xfId="0" applyNumberFormat="1" applyFont="1" applyBorder="1" applyAlignment="1">
      <alignment vertical="center"/>
    </xf>
    <xf numFmtId="0" fontId="6" fillId="0" borderId="1" xfId="0" quotePrefix="1" applyNumberFormat="1" applyFont="1" applyFill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5" fillId="2" borderId="9" xfId="0" applyFont="1" applyFill="1" applyBorder="1" applyAlignment="1">
      <alignment vertical="center"/>
    </xf>
    <xf numFmtId="164" fontId="5" fillId="2" borderId="9" xfId="0" applyNumberFormat="1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right" vertical="center"/>
    </xf>
    <xf numFmtId="164" fontId="6" fillId="6" borderId="1" xfId="0" applyNumberFormat="1" applyFont="1" applyFill="1" applyBorder="1" applyAlignment="1">
      <alignment horizontal="right" vertical="center"/>
    </xf>
    <xf numFmtId="165" fontId="6" fillId="0" borderId="1" xfId="0" applyNumberFormat="1" applyFont="1" applyFill="1" applyBorder="1" applyAlignment="1" applyProtection="1">
      <alignment horizontal="right" vertical="center"/>
    </xf>
    <xf numFmtId="166" fontId="6" fillId="6" borderId="1" xfId="0" applyNumberFormat="1" applyFont="1" applyFill="1" applyBorder="1" applyAlignment="1">
      <alignment horizontal="right" vertical="center"/>
    </xf>
    <xf numFmtId="164" fontId="5" fillId="5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Border="1" applyAlignment="1">
      <alignment vertical="center"/>
    </xf>
    <xf numFmtId="166" fontId="6" fillId="0" borderId="1" xfId="0" applyNumberFormat="1" applyFont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165" fontId="6" fillId="4" borderId="1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164" fontId="6" fillId="7" borderId="1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right" vertical="center" wrapText="1"/>
    </xf>
    <xf numFmtId="0" fontId="6" fillId="7" borderId="1" xfId="0" applyFont="1" applyFill="1" applyBorder="1" applyAlignment="1" applyProtection="1">
      <alignment horizontal="right" vertical="center"/>
      <protection locked="0"/>
    </xf>
    <xf numFmtId="0" fontId="6" fillId="7" borderId="1" xfId="0" applyFont="1" applyFill="1" applyBorder="1" applyAlignment="1">
      <alignment horizontal="right" vertical="center"/>
    </xf>
    <xf numFmtId="164" fontId="6" fillId="7" borderId="1" xfId="0" applyNumberFormat="1" applyFont="1" applyFill="1" applyBorder="1" applyAlignment="1">
      <alignment horizontal="right" vertical="center"/>
    </xf>
    <xf numFmtId="0" fontId="6" fillId="7" borderId="9" xfId="0" applyFont="1" applyFill="1" applyBorder="1" applyAlignment="1">
      <alignment horizontal="right" vertical="center" wrapText="1"/>
    </xf>
    <xf numFmtId="164" fontId="5" fillId="2" borderId="9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 applyProtection="1">
      <alignment horizontal="right" vertical="center"/>
    </xf>
    <xf numFmtId="0" fontId="6" fillId="7" borderId="1" xfId="0" quotePrefix="1" applyFont="1" applyFill="1" applyBorder="1" applyAlignment="1" applyProtection="1">
      <alignment horizontal="right" vertical="center"/>
      <protection locked="0"/>
    </xf>
    <xf numFmtId="0" fontId="22" fillId="7" borderId="0" xfId="0" applyFont="1" applyFill="1" applyBorder="1" applyAlignment="1">
      <alignment vertical="center"/>
    </xf>
    <xf numFmtId="0" fontId="6" fillId="8" borderId="1" xfId="0" applyFont="1" applyFill="1" applyBorder="1" applyAlignment="1" applyProtection="1">
      <alignment horizontal="right" vertical="center"/>
      <protection locked="0"/>
    </xf>
    <xf numFmtId="0" fontId="6" fillId="8" borderId="1" xfId="0" applyFont="1" applyFill="1" applyBorder="1" applyAlignment="1">
      <alignment horizontal="right" vertical="center"/>
    </xf>
    <xf numFmtId="0" fontId="6" fillId="8" borderId="1" xfId="0" quotePrefix="1" applyFont="1" applyFill="1" applyBorder="1" applyAlignment="1" applyProtection="1">
      <alignment horizontal="right" vertical="center"/>
      <protection locked="0"/>
    </xf>
    <xf numFmtId="0" fontId="6" fillId="8" borderId="1" xfId="0" quotePrefix="1" applyFont="1" applyFill="1" applyBorder="1" applyAlignment="1">
      <alignment horizontal="right" vertical="center"/>
    </xf>
    <xf numFmtId="0" fontId="6" fillId="8" borderId="1" xfId="0" applyFont="1" applyFill="1" applyBorder="1" applyAlignment="1" applyProtection="1">
      <alignment horizontal="right" vertical="center"/>
    </xf>
    <xf numFmtId="164" fontId="6" fillId="8" borderId="1" xfId="0" applyNumberFormat="1" applyFont="1" applyFill="1" applyBorder="1" applyAlignment="1">
      <alignment horizontal="right" vertical="center"/>
    </xf>
    <xf numFmtId="3" fontId="6" fillId="8" borderId="1" xfId="0" quotePrefix="1" applyNumberFormat="1" applyFont="1" applyFill="1" applyBorder="1" applyAlignment="1" applyProtection="1">
      <alignment horizontal="right" vertical="center"/>
      <protection locked="0"/>
    </xf>
    <xf numFmtId="2" fontId="6" fillId="8" borderId="1" xfId="0" quotePrefix="1" applyNumberFormat="1" applyFont="1" applyFill="1" applyBorder="1" applyAlignment="1">
      <alignment horizontal="right" vertical="center"/>
    </xf>
    <xf numFmtId="165" fontId="6" fillId="8" borderId="1" xfId="0" applyNumberFormat="1" applyFont="1" applyFill="1" applyBorder="1" applyAlignment="1" applyProtection="1">
      <alignment horizontal="right" vertical="center"/>
      <protection locked="0"/>
    </xf>
    <xf numFmtId="165" fontId="6" fillId="8" borderId="1" xfId="0" applyNumberFormat="1" applyFont="1" applyFill="1" applyBorder="1" applyAlignment="1">
      <alignment horizontal="right" vertical="center"/>
    </xf>
    <xf numFmtId="165" fontId="6" fillId="8" borderId="1" xfId="0" quotePrefix="1" applyNumberFormat="1" applyFont="1" applyFill="1" applyBorder="1" applyAlignment="1" applyProtection="1">
      <alignment horizontal="right" vertical="center"/>
      <protection locked="0"/>
    </xf>
    <xf numFmtId="2" fontId="6" fillId="8" borderId="1" xfId="0" applyNumberFormat="1" applyFont="1" applyFill="1" applyBorder="1" applyAlignment="1">
      <alignment horizontal="right" vertical="center"/>
    </xf>
    <xf numFmtId="0" fontId="6" fillId="8" borderId="1" xfId="0" applyFont="1" applyFill="1" applyBorder="1" applyAlignment="1">
      <alignment vertical="center"/>
    </xf>
    <xf numFmtId="164" fontId="6" fillId="8" borderId="1" xfId="0" applyNumberFormat="1" applyFont="1" applyFill="1" applyBorder="1" applyAlignment="1">
      <alignment vertical="center"/>
    </xf>
    <xf numFmtId="166" fontId="6" fillId="8" borderId="1" xfId="0" applyNumberFormat="1" applyFont="1" applyFill="1" applyBorder="1" applyAlignment="1">
      <alignment vertical="center"/>
    </xf>
    <xf numFmtId="0" fontId="6" fillId="8" borderId="9" xfId="0" applyFont="1" applyFill="1" applyBorder="1" applyAlignment="1" applyProtection="1">
      <alignment horizontal="right" vertical="center"/>
      <protection locked="0"/>
    </xf>
    <xf numFmtId="0" fontId="6" fillId="8" borderId="9" xfId="0" applyFont="1" applyFill="1" applyBorder="1" applyAlignment="1">
      <alignment horizontal="right" vertical="center"/>
    </xf>
    <xf numFmtId="1" fontId="6" fillId="6" borderId="1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 applyProtection="1">
      <alignment horizontal="right" vertical="center"/>
      <protection locked="0"/>
    </xf>
    <xf numFmtId="0" fontId="6" fillId="0" borderId="9" xfId="0" applyFont="1" applyFill="1" applyBorder="1" applyAlignment="1" applyProtection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6" fillId="8" borderId="9" xfId="0" quotePrefix="1" applyFont="1" applyFill="1" applyBorder="1" applyAlignment="1">
      <alignment horizontal="right" vertical="center"/>
    </xf>
    <xf numFmtId="164" fontId="6" fillId="6" borderId="9" xfId="0" applyNumberFormat="1" applyFont="1" applyFill="1" applyBorder="1" applyAlignment="1">
      <alignment horizontal="right" vertical="center"/>
    </xf>
    <xf numFmtId="0" fontId="6" fillId="8" borderId="9" xfId="0" quotePrefix="1" applyFont="1" applyFill="1" applyBorder="1" applyAlignment="1" applyProtection="1">
      <alignment horizontal="right" vertical="center"/>
      <protection locked="0"/>
    </xf>
    <xf numFmtId="0" fontId="6" fillId="0" borderId="9" xfId="0" applyFont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164" fontId="6" fillId="0" borderId="9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vertical="center"/>
    </xf>
    <xf numFmtId="0" fontId="8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0" fillId="0" borderId="0" xfId="0" applyBorder="1"/>
    <xf numFmtId="0" fontId="14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65" fontId="6" fillId="7" borderId="1" xfId="0" applyNumberFormat="1" applyFont="1" applyFill="1" applyBorder="1" applyAlignment="1" applyProtection="1">
      <alignment horizontal="right" vertical="center"/>
      <protection locked="0"/>
    </xf>
    <xf numFmtId="165" fontId="6" fillId="7" borderId="1" xfId="0" applyNumberFormat="1" applyFont="1" applyFill="1" applyBorder="1" applyAlignment="1">
      <alignment horizontal="right" vertical="center"/>
    </xf>
    <xf numFmtId="0" fontId="6" fillId="8" borderId="1" xfId="0" applyNumberFormat="1" applyFont="1" applyFill="1" applyBorder="1" applyAlignment="1" applyProtection="1">
      <alignment horizontal="right" vertical="center"/>
      <protection locked="0"/>
    </xf>
    <xf numFmtId="0" fontId="6" fillId="0" borderId="1" xfId="0" quotePrefix="1" applyNumberFormat="1" applyFont="1" applyFill="1" applyBorder="1" applyAlignment="1">
      <alignment horizontal="right" vertical="center"/>
    </xf>
    <xf numFmtId="0" fontId="24" fillId="7" borderId="9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horizontal="center" vertical="center"/>
    </xf>
    <xf numFmtId="0" fontId="25" fillId="7" borderId="9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9" fillId="7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right" vertical="center"/>
    </xf>
    <xf numFmtId="0" fontId="8" fillId="6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164" fontId="15" fillId="2" borderId="11" xfId="0" applyNumberFormat="1" applyFont="1" applyFill="1" applyBorder="1" applyAlignment="1">
      <alignment horizontal="center" vertical="center"/>
    </xf>
    <xf numFmtId="164" fontId="15" fillId="2" borderId="10" xfId="0" applyNumberFormat="1" applyFont="1" applyFill="1" applyBorder="1" applyAlignment="1">
      <alignment horizontal="center" vertical="center"/>
    </xf>
    <xf numFmtId="164" fontId="15" fillId="2" borderId="12" xfId="0" applyNumberFormat="1" applyFont="1" applyFill="1" applyBorder="1" applyAlignment="1">
      <alignment horizontal="center" vertical="center"/>
    </xf>
    <xf numFmtId="164" fontId="15" fillId="2" borderId="14" xfId="0" applyNumberFormat="1" applyFont="1" applyFill="1" applyBorder="1" applyAlignment="1">
      <alignment horizontal="center" vertical="center"/>
    </xf>
    <xf numFmtId="164" fontId="15" fillId="2" borderId="0" xfId="0" applyNumberFormat="1" applyFont="1" applyFill="1" applyBorder="1" applyAlignment="1">
      <alignment horizontal="center" vertical="center"/>
    </xf>
    <xf numFmtId="164" fontId="15" fillId="2" borderId="15" xfId="0" applyNumberFormat="1" applyFont="1" applyFill="1" applyBorder="1" applyAlignment="1">
      <alignment horizontal="center" vertical="center"/>
    </xf>
    <xf numFmtId="164" fontId="15" fillId="2" borderId="13" xfId="0" applyNumberFormat="1" applyFont="1" applyFill="1" applyBorder="1" applyAlignment="1">
      <alignment horizontal="center" vertical="center"/>
    </xf>
    <xf numFmtId="164" fontId="15" fillId="2" borderId="3" xfId="0" applyNumberFormat="1" applyFont="1" applyFill="1" applyBorder="1" applyAlignment="1">
      <alignment horizontal="center" vertical="center"/>
    </xf>
    <xf numFmtId="164" fontId="15" fillId="2" borderId="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rishna%20Kumaran%20E/Downloads/Final%20sheetX%20201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jay" refreshedDate="41266.464658217592" createdVersion="3" refreshedVersion="3" minRefreshableVersion="3" recordCount="90">
  <cacheSource type="worksheet">
    <worksheetSource ref="A6:AA134" sheet="State-wise" r:id="rId2"/>
  </cacheSource>
  <cacheFields count="27">
    <cacheField name="Name of the Board" numFmtId="0">
      <sharedItems containsBlank="1" count="41">
        <s v="Board of Secondary Education, Andhra Pradesh"/>
        <s v="Board of Secondary Education Assam"/>
        <s v="Assam Sanskrit Board"/>
        <s v="Bihar School Education Board"/>
        <s v="Bihar State Madrasa Education Board"/>
        <s v="Chhattisgarh Board of Secondary Education"/>
        <s v="Chhatisgarh Madrasa Board"/>
        <s v="Chhatisgarh Sanskriti Vidya Mandalam"/>
        <s v="Goa Board of Secondary &amp; Higher Secondary Education"/>
        <s v="Gujarat Secondary &amp; Higher Secondary Education Board"/>
        <s v="Board of School Education Haryana"/>
        <s v="H.P. Board of School Education"/>
        <s v="J.K State Board of School Education"/>
        <s v="Jharkhand Academic Council, Ranchi"/>
        <s v="Karnataka Secondary Education Examination Board"/>
        <s v="Kerala Board of Public Examination"/>
        <s v="Board of Secondary Education, Madhya Pradesh"/>
        <s v="Maharasthra State Board of Secondary &amp; Higher Secondary Education"/>
        <s v="Board of Secondary Education, Manipur"/>
        <s v="Meghalaya Board of School Education"/>
        <s v="Mizoram Board of School Education"/>
        <s v="Nagaland Board of School Education"/>
        <s v="Board of Secondary Education, Orissa"/>
        <s v="Punjab School Education Board"/>
        <s v="Banasthali Vidyapith,  Rajasthan"/>
        <s v="Board of Secondary Education, Rajasthan"/>
        <s v="Tamil Nadu State Board of School Examination"/>
        <s v="Tripura Board of Secondary Education"/>
        <s v="UP Board of High School &amp; Intermediate Education"/>
        <s v="Uttranchal Shiksha Evm Pariksha Parishad"/>
        <s v="West Bengal Board of Secondary Education"/>
        <s v="Board of Madarsa Education, West Bengal, Kolkata *"/>
        <s v="National Institute of Open Schooling, New Delhi"/>
        <s v="A.P. Open School Society, Hyderabad"/>
        <s v="Chhattisgarh State Open School"/>
        <s v="M.P. State Open School Board of Secondary Education, Bhopal "/>
        <s v="Rajasthan State Open School, Rajasthan"/>
        <s v="Rabindra Mukta Vidyalaya (West Bengal State Open School), Kolkata"/>
        <s v="Central Board of Secondary Education, New Delhi"/>
        <s v="Council for the Indian School Certificate Examinations, New Delhi"/>
        <m/>
      </sharedItems>
    </cacheField>
    <cacheField name="Type of the Board" numFmtId="0">
      <sharedItems containsBlank="1" count="4">
        <s v="State Boards"/>
        <s v="Open Boards"/>
        <s v="Central Boards"/>
        <m/>
      </sharedItems>
    </cacheField>
    <cacheField name="Name of the State" numFmtId="0">
      <sharedItems containsBlank="1"/>
    </cacheField>
    <cacheField name="TotalBoysAppeared" numFmtId="0">
      <sharedItems containsNonDate="0" containsString="0" containsBlank="1"/>
    </cacheField>
    <cacheField name="TotalBoysPassed" numFmtId="0">
      <sharedItems containsNonDate="0" containsString="0" containsBlank="1"/>
    </cacheField>
    <cacheField name="TotalGirlsAppeared" numFmtId="0">
      <sharedItems containsNonDate="0" containsString="0" containsBlank="1"/>
    </cacheField>
    <cacheField name="TotalGirlsPassed" numFmtId="0">
      <sharedItems containsNonDate="0" containsString="0" containsBlank="1"/>
    </cacheField>
    <cacheField name="TotalTotalAppeared" numFmtId="0">
      <sharedItems containsString="0" containsBlank="1" containsNumber="1" containsInteger="1" minValue="0" maxValue="0"/>
    </cacheField>
    <cacheField name="TotalTotalPassed" numFmtId="0">
      <sharedItems containsString="0" containsBlank="1" containsNumber="1" containsInteger="1" minValue="0" maxValue="0"/>
    </cacheField>
    <cacheField name="SCBoysAppeared" numFmtId="0">
      <sharedItems containsNonDate="0" containsString="0" containsBlank="1"/>
    </cacheField>
    <cacheField name="SCBoysPassed" numFmtId="0">
      <sharedItems containsNonDate="0" containsString="0" containsBlank="1"/>
    </cacheField>
    <cacheField name="SCGirlsAppeared" numFmtId="0">
      <sharedItems containsNonDate="0" containsString="0" containsBlank="1"/>
    </cacheField>
    <cacheField name="SCGirlsPassed" numFmtId="0">
      <sharedItems containsNonDate="0" containsString="0" containsBlank="1"/>
    </cacheField>
    <cacheField name="SCTotalAppeared" numFmtId="0">
      <sharedItems containsString="0" containsBlank="1" containsNumber="1" containsInteger="1" minValue="0" maxValue="0"/>
    </cacheField>
    <cacheField name="SCTotalPassed" numFmtId="0">
      <sharedItems containsString="0" containsBlank="1" containsNumber="1" containsInteger="1" minValue="0" maxValue="0"/>
    </cacheField>
    <cacheField name="STBoysAppeared" numFmtId="0">
      <sharedItems containsNonDate="0" containsString="0" containsBlank="1"/>
    </cacheField>
    <cacheField name="STBoysPassed" numFmtId="0">
      <sharedItems containsNonDate="0" containsString="0" containsBlank="1"/>
    </cacheField>
    <cacheField name="STGirlsAppeared" numFmtId="0">
      <sharedItems containsNonDate="0" containsString="0" containsBlank="1"/>
    </cacheField>
    <cacheField name="STGirlsPassed" numFmtId="0">
      <sharedItems containsNonDate="0" containsString="0" containsBlank="1"/>
    </cacheField>
    <cacheField name="STTotalAppeared" numFmtId="0">
      <sharedItems containsString="0" containsBlank="1" containsNumber="1" containsInteger="1" minValue="0" maxValue="0"/>
    </cacheField>
    <cacheField name="STTotalPassed" numFmtId="0">
      <sharedItems containsString="0" containsBlank="1" containsNumber="1" containsInteger="1" minValue="0" maxValue="0"/>
    </cacheField>
    <cacheField name="OBCBoysAppeared" numFmtId="0">
      <sharedItems containsNonDate="0" containsString="0" containsBlank="1"/>
    </cacheField>
    <cacheField name="OBCBoysPassed" numFmtId="0">
      <sharedItems containsNonDate="0" containsString="0" containsBlank="1"/>
    </cacheField>
    <cacheField name="OBCGirlsAppeared" numFmtId="0">
      <sharedItems containsNonDate="0" containsString="0" containsBlank="1"/>
    </cacheField>
    <cacheField name="OBCGirlsPassed" numFmtId="0">
      <sharedItems containsNonDate="0" containsString="0" containsBlank="1"/>
    </cacheField>
    <cacheField name="OBCTotalAppeared" numFmtId="0">
      <sharedItems containsString="0" containsBlank="1" containsNumber="1" containsInteger="1" minValue="0" maxValue="0"/>
    </cacheField>
    <cacheField name="OBCTotalPassed" numFmtId="0">
      <sharedItems containsString="0" containsBlank="1" containsNumber="1" containsInteger="1" minValue="0" maxValue="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0">
  <r>
    <x v="0"/>
    <x v="0"/>
    <s v="Andhr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"/>
    <x v="0"/>
    <s v="Ass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"/>
    <x v="0"/>
    <s v="Ass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"/>
    <x v="0"/>
    <s v="Biha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4"/>
    <x v="0"/>
    <s v="Biha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5"/>
    <x v="0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6"/>
    <x v="0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7"/>
    <x v="0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8"/>
    <x v="0"/>
    <s v="Go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9"/>
    <x v="0"/>
    <s v="Gujarat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0"/>
    <x v="0"/>
    <s v="Haryan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1"/>
    <x v="0"/>
    <s v="Himachal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2"/>
    <x v="0"/>
    <s v="Jammu &amp; Kashmi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3"/>
    <x v="0"/>
    <s v="Jhar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4"/>
    <x v="0"/>
    <s v="Karnatak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5"/>
    <x v="0"/>
    <s v="Keral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6"/>
    <x v="0"/>
    <s v="Madhy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7"/>
    <x v="0"/>
    <s v="Maharasth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8"/>
    <x v="0"/>
    <s v="Manipu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9"/>
    <x v="0"/>
    <s v="Meghalay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0"/>
    <x v="0"/>
    <s v="Mizor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1"/>
    <x v="0"/>
    <s v="Nagal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2"/>
    <x v="0"/>
    <s v="Odish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3"/>
    <x v="0"/>
    <s v="Punjab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4"/>
    <x v="0"/>
    <s v="Rajasthan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5"/>
    <x v="0"/>
    <s v="Rajasthan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6"/>
    <x v="0"/>
    <s v="Tamil Nadu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7"/>
    <x v="0"/>
    <s v="Tripu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8"/>
    <x v="0"/>
    <s v="Uttar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9"/>
    <x v="0"/>
    <s v="Uttara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0"/>
    <x v="0"/>
    <s v="West Bengal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1"/>
    <x v="0"/>
    <s v="West Bengal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2"/>
    <x v="1"/>
    <s v="Delhi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3"/>
    <x v="1"/>
    <s v="Andhr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4"/>
    <x v="1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5"/>
    <x v="1"/>
    <s v="Madhy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6"/>
    <x v="1"/>
    <s v="Rajasthan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7"/>
    <x v="1"/>
    <s v="West Bengal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Andhr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Ass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Biha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Go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Gujarat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Haryan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Himachal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Jammu &amp; Kashmi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Jhar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Karnatak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Keral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Madhy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Maharasth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Manipu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Meghalay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Mizor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Nagal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Odish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Punjab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Rajasthan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Tamil Nadu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Tripu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Uttar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Uttara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West Bengal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Ass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Biha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Go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Gujarat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Haryan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Himachal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Jammu &amp; Kashmi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Jhar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Karnatak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Keral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Madhy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Maharasth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Manipu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Meghalay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Mizor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Nagal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Odish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Punjab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Rajasthan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Tamil Nadu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Tripu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Uttar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Uttara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West Bengal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40"/>
    <x v="3"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C7" firstHeaderRow="1" firstDataRow="2" firstDataCol="1" rowPageCount="1" colPageCount="1"/>
  <pivotFields count="27">
    <pivotField axis="axisRow" showAll="0">
      <items count="42">
        <item x="33"/>
        <item x="2"/>
        <item x="24"/>
        <item x="3"/>
        <item x="4"/>
        <item x="31"/>
        <item x="10"/>
        <item x="1"/>
        <item x="0"/>
        <item x="16"/>
        <item x="18"/>
        <item x="22"/>
        <item x="25"/>
        <item x="38"/>
        <item x="6"/>
        <item x="7"/>
        <item x="5"/>
        <item x="34"/>
        <item x="39"/>
        <item x="8"/>
        <item x="9"/>
        <item x="11"/>
        <item x="12"/>
        <item x="13"/>
        <item x="14"/>
        <item x="15"/>
        <item x="35"/>
        <item x="17"/>
        <item x="19"/>
        <item x="20"/>
        <item x="21"/>
        <item x="32"/>
        <item x="23"/>
        <item x="37"/>
        <item x="36"/>
        <item x="26"/>
        <item x="27"/>
        <item x="28"/>
        <item x="29"/>
        <item x="30"/>
        <item x="40"/>
        <item t="default"/>
      </items>
    </pivotField>
    <pivotField axis="axisPage" showAll="0">
      <items count="5">
        <item x="2"/>
        <item x="1"/>
        <item x="0"/>
        <item x="3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3">
    <i>
      <x v="13"/>
    </i>
    <i>
      <x v="18"/>
    </i>
    <i t="grand">
      <x/>
    </i>
  </rowItems>
  <colFields count="1">
    <field x="-2"/>
  </colFields>
  <colItems count="2">
    <i>
      <x/>
    </i>
    <i i="1">
      <x v="1"/>
    </i>
  </colItems>
  <pageFields count="1">
    <pageField fld="1" item="0" hier="0"/>
  </pageFields>
  <dataFields count="2">
    <dataField name="Sum of TotalTotalAppeared" fld="7" baseField="0" baseItem="0"/>
    <dataField name="Sum of TotalTotalPassed" fld="8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Z49"/>
  <sheetViews>
    <sheetView view="pageBreakPreview" zoomScale="106" zoomScaleSheetLayoutView="106" workbookViewId="0">
      <pane xSplit="2" ySplit="8" topLeftCell="FK9" activePane="bottomRight" state="frozen"/>
      <selection pane="topRight" activeCell="C1" sqref="C1"/>
      <selection pane="bottomLeft" activeCell="A9" sqref="A9"/>
      <selection pane="bottomRight" sqref="A1:XFD1"/>
    </sheetView>
  </sheetViews>
  <sheetFormatPr defaultRowHeight="14.25"/>
  <cols>
    <col min="1" max="1" width="7.7109375" style="11" customWidth="1"/>
    <col min="2" max="2" width="34.42578125" style="3" customWidth="1"/>
    <col min="3" max="3" width="9.7109375" style="3" bestFit="1" customWidth="1"/>
    <col min="4" max="4" width="9.42578125" style="3" customWidth="1"/>
    <col min="5" max="5" width="11.42578125" style="3" customWidth="1"/>
    <col min="6" max="6" width="9.5703125" style="3" customWidth="1"/>
    <col min="7" max="7" width="9.42578125" style="3" customWidth="1"/>
    <col min="8" max="8" width="11" style="3" customWidth="1"/>
    <col min="9" max="11" width="9" style="3" bestFit="1" customWidth="1"/>
    <col min="12" max="12" width="10.28515625" style="3" bestFit="1" customWidth="1"/>
    <col min="13" max="13" width="10" style="3" customWidth="1"/>
    <col min="14" max="14" width="10.85546875" style="3" customWidth="1"/>
    <col min="15" max="15" width="7.42578125" style="32" customWidth="1"/>
    <col min="16" max="16" width="7.7109375" style="32" customWidth="1"/>
    <col min="17" max="17" width="6.85546875" style="32" customWidth="1"/>
    <col min="18" max="18" width="9.42578125" style="3" customWidth="1"/>
    <col min="19" max="19" width="9" style="3" bestFit="1" customWidth="1"/>
    <col min="20" max="20" width="11" style="3" customWidth="1"/>
    <col min="21" max="21" width="9" style="3" bestFit="1" customWidth="1"/>
    <col min="22" max="22" width="8.42578125" style="3" customWidth="1"/>
    <col min="23" max="23" width="8.85546875" style="3" customWidth="1"/>
    <col min="24" max="24" width="8.140625" style="3" customWidth="1"/>
    <col min="25" max="25" width="7.7109375" style="3" customWidth="1"/>
    <col min="26" max="26" width="8.140625" style="3" customWidth="1"/>
    <col min="27" max="27" width="8.42578125" style="3" customWidth="1"/>
    <col min="28" max="29" width="9" style="3" bestFit="1" customWidth="1"/>
    <col min="30" max="32" width="6.85546875" style="32" customWidth="1"/>
    <col min="33" max="33" width="10.7109375" style="3" customWidth="1"/>
    <col min="34" max="34" width="9.5703125" style="3" customWidth="1"/>
    <col min="35" max="35" width="11.28515625" style="3" customWidth="1"/>
    <col min="36" max="36" width="9.85546875" style="3" customWidth="1"/>
    <col min="37" max="37" width="10.42578125" style="3" customWidth="1"/>
    <col min="38" max="38" width="10.5703125" style="3" customWidth="1"/>
    <col min="39" max="39" width="8.5703125" style="3" customWidth="1"/>
    <col min="40" max="40" width="8.85546875" style="3" customWidth="1"/>
    <col min="41" max="41" width="8.42578125" style="3" bestFit="1" customWidth="1"/>
    <col min="42" max="42" width="9.42578125" style="3" customWidth="1"/>
    <col min="43" max="43" width="9.7109375" style="3" bestFit="1" customWidth="1"/>
    <col min="44" max="44" width="11.5703125" style="3" bestFit="1" customWidth="1"/>
    <col min="45" max="46" width="6.28515625" style="32" customWidth="1"/>
    <col min="47" max="47" width="6.140625" style="32" customWidth="1"/>
    <col min="48" max="48" width="9.42578125" style="3" customWidth="1"/>
    <col min="49" max="49" width="9.5703125" style="3" customWidth="1"/>
    <col min="50" max="52" width="10.28515625" style="3" bestFit="1" customWidth="1"/>
    <col min="53" max="53" width="9.7109375" style="3" customWidth="1"/>
    <col min="54" max="55" width="7" style="3" customWidth="1"/>
    <col min="56" max="56" width="7.7109375" style="3" customWidth="1"/>
    <col min="57" max="57" width="9.42578125" style="3" customWidth="1"/>
    <col min="58" max="59" width="10.28515625" style="3" bestFit="1" customWidth="1"/>
    <col min="60" max="61" width="6.140625" style="32" customWidth="1"/>
    <col min="62" max="62" width="6.85546875" style="32" customWidth="1"/>
    <col min="63" max="63" width="8.85546875" style="3" customWidth="1"/>
    <col min="64" max="64" width="9.5703125" style="3" customWidth="1"/>
    <col min="65" max="65" width="9.28515625" style="3" customWidth="1"/>
    <col min="66" max="66" width="9" style="3" customWidth="1"/>
    <col min="67" max="67" width="9.140625" style="3"/>
    <col min="68" max="68" width="8.85546875" style="3" customWidth="1"/>
    <col min="69" max="69" width="7.5703125" style="3" customWidth="1"/>
    <col min="70" max="70" width="7.7109375" style="3" customWidth="1"/>
    <col min="71" max="71" width="8.85546875" style="3" customWidth="1"/>
    <col min="72" max="72" width="9.42578125" style="3" customWidth="1"/>
    <col min="73" max="73" width="7.85546875" style="3" customWidth="1"/>
    <col min="74" max="74" width="9" style="3" customWidth="1"/>
    <col min="75" max="75" width="6.28515625" style="32" customWidth="1"/>
    <col min="76" max="77" width="6.85546875" style="32" customWidth="1"/>
    <col min="78" max="78" width="9.85546875" style="3" customWidth="1"/>
    <col min="79" max="79" width="9.5703125" style="3" customWidth="1"/>
    <col min="80" max="83" width="10.28515625" style="3" bestFit="1" customWidth="1"/>
    <col min="84" max="84" width="7.7109375" style="3" bestFit="1" customWidth="1"/>
    <col min="85" max="85" width="7.7109375" style="3" customWidth="1"/>
    <col min="86" max="86" width="7.7109375" style="3" bestFit="1" customWidth="1"/>
    <col min="87" max="89" width="10.28515625" style="3" bestFit="1" customWidth="1"/>
    <col min="90" max="91" width="6.42578125" style="32" bestFit="1" customWidth="1"/>
    <col min="92" max="92" width="6.85546875" style="32" customWidth="1"/>
    <col min="93" max="93" width="8.85546875" style="3" customWidth="1"/>
    <col min="94" max="94" width="9.5703125" style="3" customWidth="1"/>
    <col min="95" max="95" width="10.28515625" style="3" bestFit="1" customWidth="1"/>
    <col min="96" max="97" width="8.42578125" style="3" customWidth="1"/>
    <col min="98" max="98" width="8.85546875" style="3" customWidth="1"/>
    <col min="99" max="99" width="7.5703125" style="3" customWidth="1"/>
    <col min="100" max="100" width="7.7109375" style="3" bestFit="1" customWidth="1"/>
    <col min="101" max="101" width="7.7109375" style="3" customWidth="1"/>
    <col min="102" max="102" width="9.42578125" style="3" customWidth="1"/>
    <col min="103" max="103" width="9.140625" style="3"/>
    <col min="104" max="104" width="9.7109375" style="3" customWidth="1"/>
    <col min="105" max="107" width="6.85546875" style="32" customWidth="1"/>
    <col min="108" max="108" width="8.85546875" style="3" customWidth="1"/>
    <col min="109" max="109" width="9.5703125" style="3" customWidth="1"/>
    <col min="110" max="110" width="9.28515625" style="3" customWidth="1"/>
    <col min="111" max="111" width="9" style="3" customWidth="1"/>
    <col min="112" max="112" width="9.140625" style="3"/>
    <col min="113" max="113" width="9.42578125" style="3" customWidth="1"/>
    <col min="114" max="114" width="7.5703125" style="3" customWidth="1"/>
    <col min="115" max="115" width="7.7109375" style="3" customWidth="1"/>
    <col min="116" max="116" width="8.85546875" style="3" customWidth="1"/>
    <col min="117" max="117" width="8.140625" style="3" customWidth="1"/>
    <col min="118" max="118" width="7.7109375" style="3" customWidth="1"/>
    <col min="119" max="119" width="8.5703125" style="3" customWidth="1"/>
    <col min="120" max="122" width="6.85546875" style="32" customWidth="1"/>
    <col min="123" max="123" width="8.85546875" style="3" customWidth="1"/>
    <col min="124" max="124" width="9.5703125" style="3" customWidth="1"/>
    <col min="125" max="125" width="10.28515625" style="3" bestFit="1" customWidth="1"/>
    <col min="126" max="126" width="9" style="3" customWidth="1"/>
    <col min="127" max="127" width="9.140625" style="3"/>
    <col min="128" max="128" width="8.85546875" style="3" customWidth="1"/>
    <col min="129" max="129" width="7.5703125" style="3" customWidth="1"/>
    <col min="130" max="130" width="7.7109375" style="3" customWidth="1"/>
    <col min="131" max="131" width="7.28515625" style="3" customWidth="1"/>
    <col min="132" max="132" width="8.5703125" style="3" customWidth="1"/>
    <col min="133" max="133" width="9.140625" style="3"/>
    <col min="134" max="134" width="8.28515625" style="3" customWidth="1"/>
    <col min="135" max="137" width="6.85546875" style="3" customWidth="1"/>
    <col min="138" max="139" width="9.5703125" style="3" customWidth="1"/>
    <col min="140" max="140" width="11" style="3" customWidth="1"/>
    <col min="141" max="141" width="8.7109375" style="3" customWidth="1"/>
    <col min="142" max="142" width="10.28515625" style="3" bestFit="1" customWidth="1"/>
    <col min="143" max="143" width="9.5703125" style="3" customWidth="1"/>
    <col min="144" max="145" width="10.28515625" style="3" bestFit="1" customWidth="1"/>
    <col min="146" max="146" width="9.5703125" style="3" customWidth="1"/>
    <col min="147" max="152" width="8.140625" style="3" customWidth="1"/>
    <col min="153" max="155" width="9.5703125" style="3" customWidth="1"/>
    <col min="156" max="157" width="8.7109375" style="3" customWidth="1"/>
    <col min="158" max="158" width="9.5703125" style="3" customWidth="1"/>
    <col min="159" max="160" width="8.7109375" style="3" customWidth="1"/>
    <col min="161" max="161" width="9.5703125" style="3" customWidth="1"/>
    <col min="162" max="164" width="8.140625" style="3" customWidth="1"/>
    <col min="165" max="165" width="5.7109375" style="3" customWidth="1"/>
    <col min="166" max="166" width="6.42578125" style="3" customWidth="1"/>
    <col min="167" max="167" width="6.7109375" style="3" customWidth="1"/>
    <col min="168" max="170" width="9.5703125" style="3" customWidth="1"/>
    <col min="171" max="172" width="8.7109375" style="3" customWidth="1"/>
    <col min="173" max="173" width="9.5703125" style="3" customWidth="1"/>
    <col min="174" max="175" width="8.7109375" style="3" customWidth="1"/>
    <col min="176" max="176" width="9.5703125" style="3" customWidth="1"/>
    <col min="177" max="177" width="6.85546875" style="3" customWidth="1"/>
    <col min="178" max="178" width="7" style="3" customWidth="1"/>
    <col min="179" max="179" width="6.85546875" style="3" customWidth="1"/>
    <col min="180" max="180" width="5.5703125" style="3" customWidth="1"/>
    <col min="181" max="181" width="7.85546875" style="3" customWidth="1"/>
    <col min="182" max="182" width="6.7109375" style="3" customWidth="1"/>
    <col min="183" max="16384" width="9.140625" style="3"/>
  </cols>
  <sheetData>
    <row r="1" spans="1:182" ht="18" customHeight="1">
      <c r="A1" s="3"/>
      <c r="B1" s="4"/>
      <c r="C1" s="18" t="s">
        <v>99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43"/>
      <c r="P1" s="143"/>
      <c r="Q1" s="143"/>
      <c r="R1" s="154" t="s">
        <v>100</v>
      </c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 t="s">
        <v>100</v>
      </c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 t="s">
        <v>100</v>
      </c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 t="s">
        <v>100</v>
      </c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 t="s">
        <v>100</v>
      </c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 t="s">
        <v>100</v>
      </c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 t="s">
        <v>100</v>
      </c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 t="s">
        <v>100</v>
      </c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8" t="s">
        <v>100</v>
      </c>
      <c r="EI1" s="18"/>
      <c r="EJ1" s="18"/>
      <c r="EW1" s="18" t="s">
        <v>100</v>
      </c>
      <c r="EX1" s="18"/>
      <c r="EY1" s="18"/>
      <c r="FL1" s="18" t="s">
        <v>100</v>
      </c>
      <c r="FM1" s="18"/>
      <c r="FN1" s="18"/>
    </row>
    <row r="2" spans="1:182" s="5" customFormat="1" ht="15.75" customHeight="1">
      <c r="B2" s="6"/>
      <c r="C2" s="153" t="s">
        <v>11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 t="s">
        <v>12</v>
      </c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 t="s">
        <v>43</v>
      </c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 t="s">
        <v>13</v>
      </c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 t="s">
        <v>14</v>
      </c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 t="s">
        <v>44</v>
      </c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 t="s">
        <v>15</v>
      </c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 t="s">
        <v>16</v>
      </c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 t="s">
        <v>45</v>
      </c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22" t="s">
        <v>92</v>
      </c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155" t="s">
        <v>93</v>
      </c>
      <c r="EX2" s="155"/>
      <c r="EY2" s="155"/>
      <c r="EZ2" s="155"/>
      <c r="FA2" s="155"/>
      <c r="FB2" s="155"/>
      <c r="FC2" s="155"/>
      <c r="FD2" s="155"/>
      <c r="FE2" s="155"/>
      <c r="FF2" s="155"/>
      <c r="FG2" s="155"/>
      <c r="FH2" s="155"/>
      <c r="FI2" s="155"/>
      <c r="FJ2" s="155"/>
      <c r="FK2" s="155"/>
      <c r="FL2" s="155" t="s">
        <v>94</v>
      </c>
      <c r="FM2" s="155"/>
      <c r="FN2" s="155"/>
      <c r="FO2" s="155"/>
      <c r="FP2" s="155"/>
      <c r="FQ2" s="155"/>
      <c r="FR2" s="155"/>
      <c r="FS2" s="155"/>
      <c r="FT2" s="155"/>
      <c r="FU2" s="155"/>
      <c r="FV2" s="155"/>
      <c r="FW2" s="155"/>
      <c r="FX2" s="155"/>
      <c r="FY2" s="155"/>
      <c r="FZ2" s="155"/>
    </row>
    <row r="3" spans="1:182" ht="14.25" customHeight="1">
      <c r="A3" s="145" t="s">
        <v>17</v>
      </c>
      <c r="B3" s="150" t="s">
        <v>39</v>
      </c>
      <c r="C3" s="150" t="s">
        <v>1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49" t="s">
        <v>4</v>
      </c>
      <c r="P3" s="149"/>
      <c r="Q3" s="149"/>
      <c r="R3" s="150" t="s">
        <v>1</v>
      </c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49" t="s">
        <v>4</v>
      </c>
      <c r="AE3" s="149"/>
      <c r="AF3" s="149"/>
      <c r="AG3" s="150" t="s">
        <v>1</v>
      </c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49" t="s">
        <v>4</v>
      </c>
      <c r="AT3" s="149"/>
      <c r="AU3" s="149"/>
      <c r="AV3" s="150" t="s">
        <v>1</v>
      </c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49" t="s">
        <v>4</v>
      </c>
      <c r="BI3" s="149"/>
      <c r="BJ3" s="149"/>
      <c r="BK3" s="150" t="s">
        <v>1</v>
      </c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49" t="s">
        <v>4</v>
      </c>
      <c r="BX3" s="149"/>
      <c r="BY3" s="149"/>
      <c r="BZ3" s="150" t="s">
        <v>1</v>
      </c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49" t="s">
        <v>4</v>
      </c>
      <c r="CM3" s="149"/>
      <c r="CN3" s="149"/>
      <c r="CO3" s="150" t="s">
        <v>1</v>
      </c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49" t="s">
        <v>4</v>
      </c>
      <c r="DB3" s="149"/>
      <c r="DC3" s="149"/>
      <c r="DD3" s="150" t="s">
        <v>1</v>
      </c>
      <c r="DE3" s="150"/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49" t="s">
        <v>4</v>
      </c>
      <c r="DQ3" s="149"/>
      <c r="DR3" s="149"/>
      <c r="DS3" s="150" t="s">
        <v>1</v>
      </c>
      <c r="DT3" s="150"/>
      <c r="DU3" s="150"/>
      <c r="DV3" s="150"/>
      <c r="DW3" s="150"/>
      <c r="DX3" s="150"/>
      <c r="DY3" s="150"/>
      <c r="DZ3" s="150"/>
      <c r="EA3" s="150"/>
      <c r="EB3" s="150"/>
      <c r="EC3" s="150"/>
      <c r="ED3" s="150"/>
      <c r="EE3" s="149" t="s">
        <v>4</v>
      </c>
      <c r="EF3" s="149"/>
      <c r="EG3" s="149"/>
      <c r="EH3" s="156" t="s">
        <v>28</v>
      </c>
      <c r="EI3" s="157"/>
      <c r="EJ3" s="158"/>
      <c r="EK3" s="156" t="s">
        <v>29</v>
      </c>
      <c r="EL3" s="157"/>
      <c r="EM3" s="157"/>
      <c r="EN3" s="157"/>
      <c r="EO3" s="157"/>
      <c r="EP3" s="158"/>
      <c r="EQ3" s="156" t="s">
        <v>76</v>
      </c>
      <c r="ER3" s="157"/>
      <c r="ES3" s="157"/>
      <c r="ET3" s="157"/>
      <c r="EU3" s="157"/>
      <c r="EV3" s="158"/>
      <c r="EW3" s="156" t="s">
        <v>28</v>
      </c>
      <c r="EX3" s="157"/>
      <c r="EY3" s="158"/>
      <c r="EZ3" s="156" t="s">
        <v>29</v>
      </c>
      <c r="FA3" s="157"/>
      <c r="FB3" s="157"/>
      <c r="FC3" s="157"/>
      <c r="FD3" s="157"/>
      <c r="FE3" s="158"/>
      <c r="FF3" s="156" t="s">
        <v>76</v>
      </c>
      <c r="FG3" s="157"/>
      <c r="FH3" s="157"/>
      <c r="FI3" s="157"/>
      <c r="FJ3" s="157"/>
      <c r="FK3" s="158"/>
      <c r="FL3" s="156" t="s">
        <v>28</v>
      </c>
      <c r="FM3" s="157"/>
      <c r="FN3" s="158"/>
      <c r="FO3" s="156" t="s">
        <v>29</v>
      </c>
      <c r="FP3" s="157"/>
      <c r="FQ3" s="157"/>
      <c r="FR3" s="157"/>
      <c r="FS3" s="157"/>
      <c r="FT3" s="158"/>
      <c r="FU3" s="156" t="s">
        <v>76</v>
      </c>
      <c r="FV3" s="157"/>
      <c r="FW3" s="157"/>
      <c r="FX3" s="157"/>
      <c r="FY3" s="157"/>
      <c r="FZ3" s="158"/>
    </row>
    <row r="4" spans="1:182">
      <c r="A4" s="145"/>
      <c r="B4" s="150"/>
      <c r="C4" s="150" t="s">
        <v>2</v>
      </c>
      <c r="D4" s="150"/>
      <c r="E4" s="150"/>
      <c r="F4" s="150" t="s">
        <v>3</v>
      </c>
      <c r="G4" s="150"/>
      <c r="H4" s="150"/>
      <c r="I4" s="150"/>
      <c r="J4" s="150"/>
      <c r="K4" s="150"/>
      <c r="L4" s="150"/>
      <c r="M4" s="150"/>
      <c r="N4" s="150"/>
      <c r="O4" s="149"/>
      <c r="P4" s="149"/>
      <c r="Q4" s="149"/>
      <c r="R4" s="150" t="s">
        <v>2</v>
      </c>
      <c r="S4" s="150"/>
      <c r="T4" s="150"/>
      <c r="U4" s="150" t="s">
        <v>3</v>
      </c>
      <c r="V4" s="150"/>
      <c r="W4" s="150"/>
      <c r="X4" s="150"/>
      <c r="Y4" s="150"/>
      <c r="Z4" s="150"/>
      <c r="AA4" s="150"/>
      <c r="AB4" s="150"/>
      <c r="AC4" s="150"/>
      <c r="AD4" s="149"/>
      <c r="AE4" s="149"/>
      <c r="AF4" s="149"/>
      <c r="AG4" s="150" t="s">
        <v>2</v>
      </c>
      <c r="AH4" s="150"/>
      <c r="AI4" s="150"/>
      <c r="AJ4" s="150" t="s">
        <v>3</v>
      </c>
      <c r="AK4" s="150"/>
      <c r="AL4" s="150"/>
      <c r="AM4" s="150"/>
      <c r="AN4" s="150"/>
      <c r="AO4" s="150"/>
      <c r="AP4" s="150"/>
      <c r="AQ4" s="150"/>
      <c r="AR4" s="150"/>
      <c r="AS4" s="149"/>
      <c r="AT4" s="149"/>
      <c r="AU4" s="149"/>
      <c r="AV4" s="150" t="s">
        <v>2</v>
      </c>
      <c r="AW4" s="150"/>
      <c r="AX4" s="150"/>
      <c r="AY4" s="150" t="s">
        <v>3</v>
      </c>
      <c r="AZ4" s="150"/>
      <c r="BA4" s="150"/>
      <c r="BB4" s="150"/>
      <c r="BC4" s="150"/>
      <c r="BD4" s="150"/>
      <c r="BE4" s="150"/>
      <c r="BF4" s="150"/>
      <c r="BG4" s="150"/>
      <c r="BH4" s="149"/>
      <c r="BI4" s="149"/>
      <c r="BJ4" s="149"/>
      <c r="BK4" s="150" t="s">
        <v>2</v>
      </c>
      <c r="BL4" s="150"/>
      <c r="BM4" s="150"/>
      <c r="BN4" s="150" t="s">
        <v>3</v>
      </c>
      <c r="BO4" s="150"/>
      <c r="BP4" s="150"/>
      <c r="BQ4" s="150"/>
      <c r="BR4" s="150"/>
      <c r="BS4" s="150"/>
      <c r="BT4" s="150"/>
      <c r="BU4" s="150"/>
      <c r="BV4" s="150"/>
      <c r="BW4" s="149"/>
      <c r="BX4" s="149"/>
      <c r="BY4" s="149"/>
      <c r="BZ4" s="150" t="s">
        <v>2</v>
      </c>
      <c r="CA4" s="150"/>
      <c r="CB4" s="150"/>
      <c r="CC4" s="150" t="s">
        <v>3</v>
      </c>
      <c r="CD4" s="150"/>
      <c r="CE4" s="150"/>
      <c r="CF4" s="150"/>
      <c r="CG4" s="150"/>
      <c r="CH4" s="150"/>
      <c r="CI4" s="150"/>
      <c r="CJ4" s="150"/>
      <c r="CK4" s="150"/>
      <c r="CL4" s="149"/>
      <c r="CM4" s="149"/>
      <c r="CN4" s="149"/>
      <c r="CO4" s="150" t="s">
        <v>2</v>
      </c>
      <c r="CP4" s="150"/>
      <c r="CQ4" s="150"/>
      <c r="CR4" s="150" t="s">
        <v>3</v>
      </c>
      <c r="CS4" s="150"/>
      <c r="CT4" s="150"/>
      <c r="CU4" s="150"/>
      <c r="CV4" s="150"/>
      <c r="CW4" s="150"/>
      <c r="CX4" s="150"/>
      <c r="CY4" s="150"/>
      <c r="CZ4" s="150"/>
      <c r="DA4" s="149"/>
      <c r="DB4" s="149"/>
      <c r="DC4" s="149"/>
      <c r="DD4" s="150" t="s">
        <v>2</v>
      </c>
      <c r="DE4" s="150"/>
      <c r="DF4" s="150"/>
      <c r="DG4" s="150" t="s">
        <v>3</v>
      </c>
      <c r="DH4" s="150"/>
      <c r="DI4" s="150"/>
      <c r="DJ4" s="150"/>
      <c r="DK4" s="150"/>
      <c r="DL4" s="150"/>
      <c r="DM4" s="150"/>
      <c r="DN4" s="150"/>
      <c r="DO4" s="150"/>
      <c r="DP4" s="149"/>
      <c r="DQ4" s="149"/>
      <c r="DR4" s="149"/>
      <c r="DS4" s="150" t="s">
        <v>2</v>
      </c>
      <c r="DT4" s="150"/>
      <c r="DU4" s="150"/>
      <c r="DV4" s="150" t="s">
        <v>3</v>
      </c>
      <c r="DW4" s="150"/>
      <c r="DX4" s="150"/>
      <c r="DY4" s="150"/>
      <c r="DZ4" s="150"/>
      <c r="EA4" s="150"/>
      <c r="EB4" s="150"/>
      <c r="EC4" s="150"/>
      <c r="ED4" s="150"/>
      <c r="EE4" s="149"/>
      <c r="EF4" s="149"/>
      <c r="EG4" s="149"/>
      <c r="EH4" s="165"/>
      <c r="EI4" s="166"/>
      <c r="EJ4" s="167"/>
      <c r="EK4" s="159"/>
      <c r="EL4" s="160"/>
      <c r="EM4" s="160"/>
      <c r="EN4" s="160"/>
      <c r="EO4" s="160"/>
      <c r="EP4" s="161"/>
      <c r="EQ4" s="159"/>
      <c r="ER4" s="160"/>
      <c r="ES4" s="160"/>
      <c r="ET4" s="160"/>
      <c r="EU4" s="160"/>
      <c r="EV4" s="161"/>
      <c r="EW4" s="165"/>
      <c r="EX4" s="166"/>
      <c r="EY4" s="167"/>
      <c r="EZ4" s="159"/>
      <c r="FA4" s="160"/>
      <c r="FB4" s="160"/>
      <c r="FC4" s="160"/>
      <c r="FD4" s="160"/>
      <c r="FE4" s="161"/>
      <c r="FF4" s="159"/>
      <c r="FG4" s="160"/>
      <c r="FH4" s="160"/>
      <c r="FI4" s="160"/>
      <c r="FJ4" s="160"/>
      <c r="FK4" s="161"/>
      <c r="FL4" s="165"/>
      <c r="FM4" s="166"/>
      <c r="FN4" s="167"/>
      <c r="FO4" s="159"/>
      <c r="FP4" s="160"/>
      <c r="FQ4" s="160"/>
      <c r="FR4" s="160"/>
      <c r="FS4" s="160"/>
      <c r="FT4" s="161"/>
      <c r="FU4" s="159"/>
      <c r="FV4" s="160"/>
      <c r="FW4" s="160"/>
      <c r="FX4" s="160"/>
      <c r="FY4" s="160"/>
      <c r="FZ4" s="161"/>
    </row>
    <row r="5" spans="1:182" ht="14.25" customHeight="1">
      <c r="A5" s="145"/>
      <c r="B5" s="150"/>
      <c r="C5" s="150"/>
      <c r="D5" s="150"/>
      <c r="E5" s="150"/>
      <c r="F5" s="150" t="s">
        <v>18</v>
      </c>
      <c r="G5" s="150"/>
      <c r="H5" s="150"/>
      <c r="I5" s="150" t="s">
        <v>19</v>
      </c>
      <c r="J5" s="150"/>
      <c r="K5" s="150"/>
      <c r="L5" s="150" t="s">
        <v>20</v>
      </c>
      <c r="M5" s="150"/>
      <c r="N5" s="150"/>
      <c r="O5" s="149"/>
      <c r="P5" s="149"/>
      <c r="Q5" s="149"/>
      <c r="R5" s="150"/>
      <c r="S5" s="150"/>
      <c r="T5" s="150"/>
      <c r="U5" s="150" t="s">
        <v>18</v>
      </c>
      <c r="V5" s="150"/>
      <c r="W5" s="150"/>
      <c r="X5" s="150" t="s">
        <v>19</v>
      </c>
      <c r="Y5" s="150"/>
      <c r="Z5" s="150"/>
      <c r="AA5" s="150" t="s">
        <v>20</v>
      </c>
      <c r="AB5" s="150"/>
      <c r="AC5" s="150"/>
      <c r="AD5" s="149"/>
      <c r="AE5" s="149"/>
      <c r="AF5" s="149"/>
      <c r="AG5" s="150"/>
      <c r="AH5" s="150"/>
      <c r="AI5" s="150"/>
      <c r="AJ5" s="150" t="s">
        <v>18</v>
      </c>
      <c r="AK5" s="150"/>
      <c r="AL5" s="150"/>
      <c r="AM5" s="150" t="s">
        <v>19</v>
      </c>
      <c r="AN5" s="150"/>
      <c r="AO5" s="150"/>
      <c r="AP5" s="150" t="s">
        <v>20</v>
      </c>
      <c r="AQ5" s="150"/>
      <c r="AR5" s="150"/>
      <c r="AS5" s="149"/>
      <c r="AT5" s="149"/>
      <c r="AU5" s="149"/>
      <c r="AV5" s="150"/>
      <c r="AW5" s="150"/>
      <c r="AX5" s="150"/>
      <c r="AY5" s="150" t="s">
        <v>18</v>
      </c>
      <c r="AZ5" s="150"/>
      <c r="BA5" s="150"/>
      <c r="BB5" s="150" t="s">
        <v>19</v>
      </c>
      <c r="BC5" s="150"/>
      <c r="BD5" s="150"/>
      <c r="BE5" s="150" t="s">
        <v>20</v>
      </c>
      <c r="BF5" s="150"/>
      <c r="BG5" s="150"/>
      <c r="BH5" s="149"/>
      <c r="BI5" s="149"/>
      <c r="BJ5" s="149"/>
      <c r="BK5" s="150"/>
      <c r="BL5" s="150"/>
      <c r="BM5" s="150"/>
      <c r="BN5" s="150" t="s">
        <v>18</v>
      </c>
      <c r="BO5" s="150"/>
      <c r="BP5" s="150"/>
      <c r="BQ5" s="150" t="s">
        <v>19</v>
      </c>
      <c r="BR5" s="150"/>
      <c r="BS5" s="150"/>
      <c r="BT5" s="150" t="s">
        <v>20</v>
      </c>
      <c r="BU5" s="150"/>
      <c r="BV5" s="150"/>
      <c r="BW5" s="149"/>
      <c r="BX5" s="149"/>
      <c r="BY5" s="149"/>
      <c r="BZ5" s="150"/>
      <c r="CA5" s="150"/>
      <c r="CB5" s="150"/>
      <c r="CC5" s="150" t="s">
        <v>18</v>
      </c>
      <c r="CD5" s="150"/>
      <c r="CE5" s="150"/>
      <c r="CF5" s="150" t="s">
        <v>19</v>
      </c>
      <c r="CG5" s="150"/>
      <c r="CH5" s="150"/>
      <c r="CI5" s="150" t="s">
        <v>20</v>
      </c>
      <c r="CJ5" s="150"/>
      <c r="CK5" s="150"/>
      <c r="CL5" s="149"/>
      <c r="CM5" s="149"/>
      <c r="CN5" s="149"/>
      <c r="CO5" s="150"/>
      <c r="CP5" s="150"/>
      <c r="CQ5" s="150"/>
      <c r="CR5" s="150" t="s">
        <v>18</v>
      </c>
      <c r="CS5" s="150"/>
      <c r="CT5" s="150"/>
      <c r="CU5" s="150" t="s">
        <v>19</v>
      </c>
      <c r="CV5" s="150"/>
      <c r="CW5" s="150"/>
      <c r="CX5" s="150" t="s">
        <v>20</v>
      </c>
      <c r="CY5" s="150"/>
      <c r="CZ5" s="150"/>
      <c r="DA5" s="149"/>
      <c r="DB5" s="149"/>
      <c r="DC5" s="149"/>
      <c r="DD5" s="150"/>
      <c r="DE5" s="150"/>
      <c r="DF5" s="150"/>
      <c r="DG5" s="150" t="s">
        <v>18</v>
      </c>
      <c r="DH5" s="150"/>
      <c r="DI5" s="150"/>
      <c r="DJ5" s="150" t="s">
        <v>19</v>
      </c>
      <c r="DK5" s="150"/>
      <c r="DL5" s="150"/>
      <c r="DM5" s="150" t="s">
        <v>20</v>
      </c>
      <c r="DN5" s="150"/>
      <c r="DO5" s="150"/>
      <c r="DP5" s="149"/>
      <c r="DQ5" s="149"/>
      <c r="DR5" s="149"/>
      <c r="DS5" s="150"/>
      <c r="DT5" s="150"/>
      <c r="DU5" s="150"/>
      <c r="DV5" s="150" t="s">
        <v>18</v>
      </c>
      <c r="DW5" s="150"/>
      <c r="DX5" s="150"/>
      <c r="DY5" s="150" t="s">
        <v>19</v>
      </c>
      <c r="DZ5" s="150"/>
      <c r="EA5" s="150"/>
      <c r="EB5" s="150" t="s">
        <v>20</v>
      </c>
      <c r="EC5" s="150"/>
      <c r="ED5" s="150"/>
      <c r="EE5" s="149"/>
      <c r="EF5" s="149"/>
      <c r="EG5" s="149"/>
      <c r="EH5" s="159"/>
      <c r="EI5" s="160"/>
      <c r="EJ5" s="161"/>
      <c r="EK5" s="162" t="s">
        <v>30</v>
      </c>
      <c r="EL5" s="163"/>
      <c r="EM5" s="164"/>
      <c r="EN5" s="162" t="s">
        <v>31</v>
      </c>
      <c r="EO5" s="163"/>
      <c r="EP5" s="164"/>
      <c r="EQ5" s="162" t="s">
        <v>30</v>
      </c>
      <c r="ER5" s="163"/>
      <c r="ES5" s="164"/>
      <c r="ET5" s="162" t="s">
        <v>31</v>
      </c>
      <c r="EU5" s="163"/>
      <c r="EV5" s="164"/>
      <c r="EW5" s="159"/>
      <c r="EX5" s="160"/>
      <c r="EY5" s="161"/>
      <c r="EZ5" s="162" t="s">
        <v>30</v>
      </c>
      <c r="FA5" s="163"/>
      <c r="FB5" s="164"/>
      <c r="FC5" s="162" t="s">
        <v>31</v>
      </c>
      <c r="FD5" s="163"/>
      <c r="FE5" s="164"/>
      <c r="FF5" s="162" t="s">
        <v>30</v>
      </c>
      <c r="FG5" s="163"/>
      <c r="FH5" s="164"/>
      <c r="FI5" s="162" t="s">
        <v>31</v>
      </c>
      <c r="FJ5" s="163"/>
      <c r="FK5" s="164"/>
      <c r="FL5" s="159"/>
      <c r="FM5" s="160"/>
      <c r="FN5" s="161"/>
      <c r="FO5" s="162" t="s">
        <v>30</v>
      </c>
      <c r="FP5" s="163"/>
      <c r="FQ5" s="164"/>
      <c r="FR5" s="162" t="s">
        <v>31</v>
      </c>
      <c r="FS5" s="163"/>
      <c r="FT5" s="164"/>
      <c r="FU5" s="162" t="s">
        <v>30</v>
      </c>
      <c r="FV5" s="163"/>
      <c r="FW5" s="164"/>
      <c r="FX5" s="162" t="s">
        <v>31</v>
      </c>
      <c r="FY5" s="163"/>
      <c r="FZ5" s="164"/>
    </row>
    <row r="6" spans="1:182">
      <c r="A6" s="145"/>
      <c r="B6" s="150"/>
      <c r="C6" s="7" t="s">
        <v>5</v>
      </c>
      <c r="D6" s="7" t="s">
        <v>6</v>
      </c>
      <c r="E6" s="7" t="s">
        <v>7</v>
      </c>
      <c r="F6" s="7" t="s">
        <v>5</v>
      </c>
      <c r="G6" s="7" t="s">
        <v>6</v>
      </c>
      <c r="H6" s="7" t="s">
        <v>7</v>
      </c>
      <c r="I6" s="7" t="s">
        <v>5</v>
      </c>
      <c r="J6" s="7" t="s">
        <v>6</v>
      </c>
      <c r="K6" s="7" t="s">
        <v>7</v>
      </c>
      <c r="L6" s="7" t="s">
        <v>5</v>
      </c>
      <c r="M6" s="7" t="s">
        <v>6</v>
      </c>
      <c r="N6" s="7" t="s">
        <v>7</v>
      </c>
      <c r="O6" s="30" t="s">
        <v>5</v>
      </c>
      <c r="P6" s="30" t="s">
        <v>6</v>
      </c>
      <c r="Q6" s="30" t="s">
        <v>7</v>
      </c>
      <c r="R6" s="7" t="s">
        <v>5</v>
      </c>
      <c r="S6" s="7" t="s">
        <v>6</v>
      </c>
      <c r="T6" s="7" t="s">
        <v>7</v>
      </c>
      <c r="U6" s="7" t="s">
        <v>5</v>
      </c>
      <c r="V6" s="7" t="s">
        <v>6</v>
      </c>
      <c r="W6" s="7" t="s">
        <v>7</v>
      </c>
      <c r="X6" s="7" t="s">
        <v>5</v>
      </c>
      <c r="Y6" s="7" t="s">
        <v>6</v>
      </c>
      <c r="Z6" s="7" t="s">
        <v>7</v>
      </c>
      <c r="AA6" s="7" t="s">
        <v>5</v>
      </c>
      <c r="AB6" s="7" t="s">
        <v>6</v>
      </c>
      <c r="AC6" s="7" t="s">
        <v>7</v>
      </c>
      <c r="AD6" s="30" t="s">
        <v>5</v>
      </c>
      <c r="AE6" s="30" t="s">
        <v>6</v>
      </c>
      <c r="AF6" s="30" t="s">
        <v>7</v>
      </c>
      <c r="AG6" s="7" t="s">
        <v>5</v>
      </c>
      <c r="AH6" s="7" t="s">
        <v>6</v>
      </c>
      <c r="AI6" s="7" t="s">
        <v>7</v>
      </c>
      <c r="AJ6" s="7" t="s">
        <v>5</v>
      </c>
      <c r="AK6" s="7" t="s">
        <v>6</v>
      </c>
      <c r="AL6" s="7" t="s">
        <v>7</v>
      </c>
      <c r="AM6" s="7" t="s">
        <v>5</v>
      </c>
      <c r="AN6" s="7" t="s">
        <v>6</v>
      </c>
      <c r="AO6" s="7" t="s">
        <v>7</v>
      </c>
      <c r="AP6" s="7" t="s">
        <v>5</v>
      </c>
      <c r="AQ6" s="7" t="s">
        <v>6</v>
      </c>
      <c r="AR6" s="7" t="s">
        <v>7</v>
      </c>
      <c r="AS6" s="30" t="s">
        <v>5</v>
      </c>
      <c r="AT6" s="30" t="s">
        <v>6</v>
      </c>
      <c r="AU6" s="30" t="s">
        <v>7</v>
      </c>
      <c r="AV6" s="7" t="s">
        <v>5</v>
      </c>
      <c r="AW6" s="7" t="s">
        <v>6</v>
      </c>
      <c r="AX6" s="7" t="s">
        <v>7</v>
      </c>
      <c r="AY6" s="7" t="s">
        <v>5</v>
      </c>
      <c r="AZ6" s="7" t="s">
        <v>6</v>
      </c>
      <c r="BA6" s="7" t="s">
        <v>7</v>
      </c>
      <c r="BB6" s="7" t="s">
        <v>5</v>
      </c>
      <c r="BC6" s="7" t="s">
        <v>6</v>
      </c>
      <c r="BD6" s="7" t="s">
        <v>7</v>
      </c>
      <c r="BE6" s="7" t="s">
        <v>5</v>
      </c>
      <c r="BF6" s="7" t="s">
        <v>6</v>
      </c>
      <c r="BG6" s="7" t="s">
        <v>7</v>
      </c>
      <c r="BH6" s="30" t="s">
        <v>5</v>
      </c>
      <c r="BI6" s="30" t="s">
        <v>6</v>
      </c>
      <c r="BJ6" s="30" t="s">
        <v>7</v>
      </c>
      <c r="BK6" s="7" t="s">
        <v>5</v>
      </c>
      <c r="BL6" s="7" t="s">
        <v>6</v>
      </c>
      <c r="BM6" s="7" t="s">
        <v>7</v>
      </c>
      <c r="BN6" s="7" t="s">
        <v>5</v>
      </c>
      <c r="BO6" s="7" t="s">
        <v>6</v>
      </c>
      <c r="BP6" s="7" t="s">
        <v>7</v>
      </c>
      <c r="BQ6" s="7" t="s">
        <v>5</v>
      </c>
      <c r="BR6" s="7" t="s">
        <v>6</v>
      </c>
      <c r="BS6" s="7" t="s">
        <v>7</v>
      </c>
      <c r="BT6" s="7" t="s">
        <v>5</v>
      </c>
      <c r="BU6" s="7" t="s">
        <v>6</v>
      </c>
      <c r="BV6" s="7" t="s">
        <v>7</v>
      </c>
      <c r="BW6" s="30" t="s">
        <v>5</v>
      </c>
      <c r="BX6" s="30" t="s">
        <v>6</v>
      </c>
      <c r="BY6" s="30" t="s">
        <v>7</v>
      </c>
      <c r="BZ6" s="7" t="s">
        <v>5</v>
      </c>
      <c r="CA6" s="7" t="s">
        <v>6</v>
      </c>
      <c r="CB6" s="7" t="s">
        <v>7</v>
      </c>
      <c r="CC6" s="7" t="s">
        <v>5</v>
      </c>
      <c r="CD6" s="7" t="s">
        <v>6</v>
      </c>
      <c r="CE6" s="7" t="s">
        <v>7</v>
      </c>
      <c r="CF6" s="7" t="s">
        <v>5</v>
      </c>
      <c r="CG6" s="7" t="s">
        <v>6</v>
      </c>
      <c r="CH6" s="7" t="s">
        <v>7</v>
      </c>
      <c r="CI6" s="7" t="s">
        <v>5</v>
      </c>
      <c r="CJ6" s="7" t="s">
        <v>6</v>
      </c>
      <c r="CK6" s="7" t="s">
        <v>7</v>
      </c>
      <c r="CL6" s="30" t="s">
        <v>5</v>
      </c>
      <c r="CM6" s="30" t="s">
        <v>6</v>
      </c>
      <c r="CN6" s="30" t="s">
        <v>7</v>
      </c>
      <c r="CO6" s="7" t="s">
        <v>5</v>
      </c>
      <c r="CP6" s="7" t="s">
        <v>6</v>
      </c>
      <c r="CQ6" s="7" t="s">
        <v>7</v>
      </c>
      <c r="CR6" s="7" t="s">
        <v>5</v>
      </c>
      <c r="CS6" s="7" t="s">
        <v>6</v>
      </c>
      <c r="CT6" s="7" t="s">
        <v>7</v>
      </c>
      <c r="CU6" s="7" t="s">
        <v>5</v>
      </c>
      <c r="CV6" s="7" t="s">
        <v>6</v>
      </c>
      <c r="CW6" s="7" t="s">
        <v>7</v>
      </c>
      <c r="CX6" s="7" t="s">
        <v>5</v>
      </c>
      <c r="CY6" s="7" t="s">
        <v>6</v>
      </c>
      <c r="CZ6" s="7" t="s">
        <v>7</v>
      </c>
      <c r="DA6" s="30" t="s">
        <v>5</v>
      </c>
      <c r="DB6" s="30" t="s">
        <v>6</v>
      </c>
      <c r="DC6" s="30" t="s">
        <v>7</v>
      </c>
      <c r="DD6" s="7" t="s">
        <v>5</v>
      </c>
      <c r="DE6" s="7" t="s">
        <v>6</v>
      </c>
      <c r="DF6" s="7" t="s">
        <v>7</v>
      </c>
      <c r="DG6" s="7" t="s">
        <v>5</v>
      </c>
      <c r="DH6" s="7" t="s">
        <v>6</v>
      </c>
      <c r="DI6" s="7" t="s">
        <v>7</v>
      </c>
      <c r="DJ6" s="7" t="s">
        <v>5</v>
      </c>
      <c r="DK6" s="7" t="s">
        <v>6</v>
      </c>
      <c r="DL6" s="7" t="s">
        <v>7</v>
      </c>
      <c r="DM6" s="7" t="s">
        <v>5</v>
      </c>
      <c r="DN6" s="7" t="s">
        <v>6</v>
      </c>
      <c r="DO6" s="7" t="s">
        <v>7</v>
      </c>
      <c r="DP6" s="30" t="s">
        <v>5</v>
      </c>
      <c r="DQ6" s="30" t="s">
        <v>6</v>
      </c>
      <c r="DR6" s="30" t="s">
        <v>7</v>
      </c>
      <c r="DS6" s="7" t="s">
        <v>5</v>
      </c>
      <c r="DT6" s="7" t="s">
        <v>6</v>
      </c>
      <c r="DU6" s="7" t="s">
        <v>7</v>
      </c>
      <c r="DV6" s="7" t="s">
        <v>5</v>
      </c>
      <c r="DW6" s="7" t="s">
        <v>6</v>
      </c>
      <c r="DX6" s="7" t="s">
        <v>7</v>
      </c>
      <c r="DY6" s="7" t="s">
        <v>5</v>
      </c>
      <c r="DZ6" s="7" t="s">
        <v>6</v>
      </c>
      <c r="EA6" s="7" t="s">
        <v>7</v>
      </c>
      <c r="EB6" s="7" t="s">
        <v>5</v>
      </c>
      <c r="EC6" s="7" t="s">
        <v>6</v>
      </c>
      <c r="ED6" s="7" t="s">
        <v>7</v>
      </c>
      <c r="EE6" s="38" t="s">
        <v>5</v>
      </c>
      <c r="EF6" s="38" t="s">
        <v>6</v>
      </c>
      <c r="EG6" s="38" t="s">
        <v>7</v>
      </c>
      <c r="EH6" s="7" t="s">
        <v>5</v>
      </c>
      <c r="EI6" s="7" t="s">
        <v>6</v>
      </c>
      <c r="EJ6" s="7" t="s">
        <v>7</v>
      </c>
      <c r="EK6" s="7" t="s">
        <v>5</v>
      </c>
      <c r="EL6" s="7" t="s">
        <v>6</v>
      </c>
      <c r="EM6" s="7" t="s">
        <v>7</v>
      </c>
      <c r="EN6" s="7" t="s">
        <v>5</v>
      </c>
      <c r="EO6" s="7" t="s">
        <v>6</v>
      </c>
      <c r="EP6" s="7" t="s">
        <v>7</v>
      </c>
      <c r="EQ6" s="7" t="s">
        <v>5</v>
      </c>
      <c r="ER6" s="7" t="s">
        <v>6</v>
      </c>
      <c r="ES6" s="7" t="s">
        <v>7</v>
      </c>
      <c r="ET6" s="7" t="s">
        <v>5</v>
      </c>
      <c r="EU6" s="7" t="s">
        <v>6</v>
      </c>
      <c r="EV6" s="7" t="s">
        <v>7</v>
      </c>
      <c r="EW6" s="7" t="s">
        <v>5</v>
      </c>
      <c r="EX6" s="7" t="s">
        <v>6</v>
      </c>
      <c r="EY6" s="7" t="s">
        <v>7</v>
      </c>
      <c r="EZ6" s="7" t="s">
        <v>5</v>
      </c>
      <c r="FA6" s="7" t="s">
        <v>6</v>
      </c>
      <c r="FB6" s="7" t="s">
        <v>7</v>
      </c>
      <c r="FC6" s="7" t="s">
        <v>5</v>
      </c>
      <c r="FD6" s="7" t="s">
        <v>6</v>
      </c>
      <c r="FE6" s="7" t="s">
        <v>7</v>
      </c>
      <c r="FF6" s="7" t="s">
        <v>5</v>
      </c>
      <c r="FG6" s="7" t="s">
        <v>6</v>
      </c>
      <c r="FH6" s="7" t="s">
        <v>7</v>
      </c>
      <c r="FI6" s="7" t="s">
        <v>5</v>
      </c>
      <c r="FJ6" s="7" t="s">
        <v>6</v>
      </c>
      <c r="FK6" s="7" t="s">
        <v>7</v>
      </c>
      <c r="FL6" s="7" t="s">
        <v>5</v>
      </c>
      <c r="FM6" s="7" t="s">
        <v>6</v>
      </c>
      <c r="FN6" s="7" t="s">
        <v>7</v>
      </c>
      <c r="FO6" s="7" t="s">
        <v>5</v>
      </c>
      <c r="FP6" s="7" t="s">
        <v>6</v>
      </c>
      <c r="FQ6" s="7" t="s">
        <v>7</v>
      </c>
      <c r="FR6" s="7" t="s">
        <v>5</v>
      </c>
      <c r="FS6" s="7" t="s">
        <v>6</v>
      </c>
      <c r="FT6" s="7" t="s">
        <v>7</v>
      </c>
      <c r="FU6" s="7" t="s">
        <v>5</v>
      </c>
      <c r="FV6" s="7" t="s">
        <v>6</v>
      </c>
      <c r="FW6" s="7" t="s">
        <v>7</v>
      </c>
      <c r="FX6" s="7" t="s">
        <v>5</v>
      </c>
      <c r="FY6" s="7" t="s">
        <v>6</v>
      </c>
      <c r="FZ6" s="7" t="s">
        <v>7</v>
      </c>
    </row>
    <row r="7" spans="1:182" s="9" customFormat="1" ht="1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31">
        <v>15</v>
      </c>
      <c r="P7" s="31">
        <v>16</v>
      </c>
      <c r="Q7" s="31">
        <v>17</v>
      </c>
      <c r="R7" s="8">
        <v>3</v>
      </c>
      <c r="S7" s="8">
        <v>4</v>
      </c>
      <c r="T7" s="8">
        <v>5</v>
      </c>
      <c r="U7" s="8">
        <v>6</v>
      </c>
      <c r="V7" s="8">
        <v>7</v>
      </c>
      <c r="W7" s="8">
        <v>8</v>
      </c>
      <c r="X7" s="8">
        <v>9</v>
      </c>
      <c r="Y7" s="8">
        <v>10</v>
      </c>
      <c r="Z7" s="8">
        <v>11</v>
      </c>
      <c r="AA7" s="8">
        <v>12</v>
      </c>
      <c r="AB7" s="8">
        <v>13</v>
      </c>
      <c r="AC7" s="8">
        <v>14</v>
      </c>
      <c r="AD7" s="31">
        <v>15</v>
      </c>
      <c r="AE7" s="31">
        <v>16</v>
      </c>
      <c r="AF7" s="31">
        <v>17</v>
      </c>
      <c r="AG7" s="8">
        <v>3</v>
      </c>
      <c r="AH7" s="8">
        <v>4</v>
      </c>
      <c r="AI7" s="8">
        <v>5</v>
      </c>
      <c r="AJ7" s="8">
        <v>6</v>
      </c>
      <c r="AK7" s="8">
        <v>7</v>
      </c>
      <c r="AL7" s="8">
        <v>8</v>
      </c>
      <c r="AM7" s="8">
        <v>9</v>
      </c>
      <c r="AN7" s="8">
        <v>10</v>
      </c>
      <c r="AO7" s="8">
        <v>11</v>
      </c>
      <c r="AP7" s="8">
        <v>12</v>
      </c>
      <c r="AQ7" s="8">
        <v>13</v>
      </c>
      <c r="AR7" s="8">
        <v>14</v>
      </c>
      <c r="AS7" s="31">
        <v>15</v>
      </c>
      <c r="AT7" s="31">
        <v>16</v>
      </c>
      <c r="AU7" s="31">
        <v>17</v>
      </c>
      <c r="AV7" s="8">
        <v>3</v>
      </c>
      <c r="AW7" s="8">
        <v>4</v>
      </c>
      <c r="AX7" s="8">
        <v>5</v>
      </c>
      <c r="AY7" s="8">
        <v>6</v>
      </c>
      <c r="AZ7" s="8">
        <v>7</v>
      </c>
      <c r="BA7" s="8">
        <v>8</v>
      </c>
      <c r="BB7" s="8">
        <v>9</v>
      </c>
      <c r="BC7" s="8">
        <v>10</v>
      </c>
      <c r="BD7" s="8">
        <v>11</v>
      </c>
      <c r="BE7" s="8">
        <v>12</v>
      </c>
      <c r="BF7" s="8">
        <v>13</v>
      </c>
      <c r="BG7" s="8">
        <v>14</v>
      </c>
      <c r="BH7" s="31">
        <v>15</v>
      </c>
      <c r="BI7" s="31">
        <v>16</v>
      </c>
      <c r="BJ7" s="31">
        <v>17</v>
      </c>
      <c r="BK7" s="8">
        <v>3</v>
      </c>
      <c r="BL7" s="8">
        <v>4</v>
      </c>
      <c r="BM7" s="8">
        <v>5</v>
      </c>
      <c r="BN7" s="8">
        <v>6</v>
      </c>
      <c r="BO7" s="8">
        <v>7</v>
      </c>
      <c r="BP7" s="8">
        <v>8</v>
      </c>
      <c r="BQ7" s="8">
        <v>9</v>
      </c>
      <c r="BR7" s="8">
        <v>10</v>
      </c>
      <c r="BS7" s="8">
        <v>11</v>
      </c>
      <c r="BT7" s="8">
        <v>12</v>
      </c>
      <c r="BU7" s="8">
        <v>13</v>
      </c>
      <c r="BV7" s="8">
        <v>14</v>
      </c>
      <c r="BW7" s="31">
        <v>15</v>
      </c>
      <c r="BX7" s="31">
        <v>16</v>
      </c>
      <c r="BY7" s="31">
        <v>17</v>
      </c>
      <c r="BZ7" s="8">
        <v>3</v>
      </c>
      <c r="CA7" s="8">
        <v>4</v>
      </c>
      <c r="CB7" s="8">
        <v>5</v>
      </c>
      <c r="CC7" s="8">
        <v>6</v>
      </c>
      <c r="CD7" s="8">
        <v>7</v>
      </c>
      <c r="CE7" s="8">
        <v>8</v>
      </c>
      <c r="CF7" s="8">
        <v>9</v>
      </c>
      <c r="CG7" s="8">
        <v>10</v>
      </c>
      <c r="CH7" s="8">
        <v>11</v>
      </c>
      <c r="CI7" s="8">
        <v>12</v>
      </c>
      <c r="CJ7" s="8">
        <v>13</v>
      </c>
      <c r="CK7" s="8">
        <v>14</v>
      </c>
      <c r="CL7" s="31">
        <v>15</v>
      </c>
      <c r="CM7" s="31">
        <v>16</v>
      </c>
      <c r="CN7" s="31">
        <v>17</v>
      </c>
      <c r="CO7" s="8">
        <v>3</v>
      </c>
      <c r="CP7" s="8">
        <v>4</v>
      </c>
      <c r="CQ7" s="8">
        <v>5</v>
      </c>
      <c r="CR7" s="8">
        <v>6</v>
      </c>
      <c r="CS7" s="8">
        <v>7</v>
      </c>
      <c r="CT7" s="8">
        <v>8</v>
      </c>
      <c r="CU7" s="8">
        <v>9</v>
      </c>
      <c r="CV7" s="8">
        <v>10</v>
      </c>
      <c r="CW7" s="8">
        <v>11</v>
      </c>
      <c r="CX7" s="8">
        <v>12</v>
      </c>
      <c r="CY7" s="8">
        <v>13</v>
      </c>
      <c r="CZ7" s="8">
        <v>14</v>
      </c>
      <c r="DA7" s="31">
        <v>15</v>
      </c>
      <c r="DB7" s="31">
        <v>16</v>
      </c>
      <c r="DC7" s="31">
        <v>17</v>
      </c>
      <c r="DD7" s="8">
        <v>3</v>
      </c>
      <c r="DE7" s="8">
        <v>4</v>
      </c>
      <c r="DF7" s="8">
        <v>5</v>
      </c>
      <c r="DG7" s="8">
        <v>6</v>
      </c>
      <c r="DH7" s="8">
        <v>7</v>
      </c>
      <c r="DI7" s="8">
        <v>8</v>
      </c>
      <c r="DJ7" s="8">
        <v>9</v>
      </c>
      <c r="DK7" s="8">
        <v>10</v>
      </c>
      <c r="DL7" s="8">
        <v>11</v>
      </c>
      <c r="DM7" s="8">
        <v>12</v>
      </c>
      <c r="DN7" s="8">
        <v>13</v>
      </c>
      <c r="DO7" s="8">
        <v>14</v>
      </c>
      <c r="DP7" s="31">
        <v>15</v>
      </c>
      <c r="DQ7" s="31">
        <v>16</v>
      </c>
      <c r="DR7" s="31">
        <v>17</v>
      </c>
      <c r="DS7" s="8">
        <v>3</v>
      </c>
      <c r="DT7" s="8">
        <v>4</v>
      </c>
      <c r="DU7" s="8">
        <v>5</v>
      </c>
      <c r="DV7" s="8">
        <v>6</v>
      </c>
      <c r="DW7" s="8">
        <v>7</v>
      </c>
      <c r="DX7" s="8">
        <v>8</v>
      </c>
      <c r="DY7" s="8">
        <v>9</v>
      </c>
      <c r="DZ7" s="8">
        <v>10</v>
      </c>
      <c r="EA7" s="8">
        <v>11</v>
      </c>
      <c r="EB7" s="8">
        <v>12</v>
      </c>
      <c r="EC7" s="8">
        <v>13</v>
      </c>
      <c r="ED7" s="8">
        <v>14</v>
      </c>
      <c r="EE7" s="31">
        <v>15</v>
      </c>
      <c r="EF7" s="31">
        <v>16</v>
      </c>
      <c r="EG7" s="31">
        <v>17</v>
      </c>
      <c r="EH7" s="16">
        <v>3</v>
      </c>
      <c r="EI7" s="16">
        <v>4</v>
      </c>
      <c r="EJ7" s="16">
        <v>5</v>
      </c>
      <c r="EK7" s="16">
        <v>6</v>
      </c>
      <c r="EL7" s="16">
        <v>7</v>
      </c>
      <c r="EM7" s="16">
        <v>8</v>
      </c>
      <c r="EN7" s="16">
        <v>9</v>
      </c>
      <c r="EO7" s="16">
        <v>10</v>
      </c>
      <c r="EP7" s="16">
        <v>11</v>
      </c>
      <c r="EQ7" s="16">
        <v>12</v>
      </c>
      <c r="ER7" s="16">
        <v>13</v>
      </c>
      <c r="ES7" s="16">
        <v>14</v>
      </c>
      <c r="ET7" s="16">
        <v>15</v>
      </c>
      <c r="EU7" s="16">
        <v>16</v>
      </c>
      <c r="EV7" s="16">
        <v>17</v>
      </c>
      <c r="EW7" s="16">
        <v>3</v>
      </c>
      <c r="EX7" s="16">
        <v>4</v>
      </c>
      <c r="EY7" s="16">
        <v>5</v>
      </c>
      <c r="EZ7" s="16">
        <v>6</v>
      </c>
      <c r="FA7" s="16">
        <v>7</v>
      </c>
      <c r="FB7" s="16">
        <v>8</v>
      </c>
      <c r="FC7" s="16">
        <v>9</v>
      </c>
      <c r="FD7" s="16">
        <v>10</v>
      </c>
      <c r="FE7" s="16">
        <v>11</v>
      </c>
      <c r="FF7" s="16">
        <v>12</v>
      </c>
      <c r="FG7" s="16">
        <v>13</v>
      </c>
      <c r="FH7" s="16">
        <v>14</v>
      </c>
      <c r="FI7" s="16">
        <v>15</v>
      </c>
      <c r="FJ7" s="16">
        <v>16</v>
      </c>
      <c r="FK7" s="16">
        <v>17</v>
      </c>
      <c r="FL7" s="16">
        <v>3</v>
      </c>
      <c r="FM7" s="16">
        <v>4</v>
      </c>
      <c r="FN7" s="16">
        <v>5</v>
      </c>
      <c r="FO7" s="16">
        <v>6</v>
      </c>
      <c r="FP7" s="16">
        <v>7</v>
      </c>
      <c r="FQ7" s="16">
        <v>8</v>
      </c>
      <c r="FR7" s="16">
        <v>9</v>
      </c>
      <c r="FS7" s="16">
        <v>10</v>
      </c>
      <c r="FT7" s="16">
        <v>11</v>
      </c>
      <c r="FU7" s="16">
        <v>12</v>
      </c>
      <c r="FV7" s="16">
        <v>13</v>
      </c>
      <c r="FW7" s="16">
        <v>14</v>
      </c>
      <c r="FX7" s="16">
        <v>15</v>
      </c>
      <c r="FY7" s="16">
        <v>16</v>
      </c>
      <c r="FZ7" s="16">
        <v>17</v>
      </c>
    </row>
    <row r="8" spans="1:182" s="10" customFormat="1" ht="15.75" customHeight="1">
      <c r="A8" s="152" t="s">
        <v>9</v>
      </c>
      <c r="B8" s="152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68"/>
      <c r="EI8" s="169"/>
      <c r="EJ8" s="169"/>
      <c r="EK8" s="169"/>
      <c r="EL8" s="169"/>
      <c r="EM8" s="169"/>
      <c r="EN8" s="169"/>
      <c r="EO8" s="169"/>
      <c r="EP8" s="169"/>
      <c r="EQ8" s="169"/>
      <c r="ER8" s="169"/>
      <c r="ES8" s="169"/>
      <c r="ET8" s="169"/>
      <c r="EU8" s="169"/>
      <c r="EV8" s="170"/>
      <c r="EW8" s="168"/>
      <c r="EX8" s="169"/>
      <c r="EY8" s="169"/>
      <c r="EZ8" s="169"/>
      <c r="FA8" s="169"/>
      <c r="FB8" s="169"/>
      <c r="FC8" s="169"/>
      <c r="FD8" s="169"/>
      <c r="FE8" s="169"/>
      <c r="FF8" s="169"/>
      <c r="FG8" s="169"/>
      <c r="FH8" s="169"/>
      <c r="FI8" s="169"/>
      <c r="FJ8" s="169"/>
      <c r="FK8" s="170"/>
      <c r="FL8" s="168"/>
      <c r="FM8" s="169"/>
      <c r="FN8" s="169"/>
      <c r="FO8" s="169"/>
      <c r="FP8" s="169"/>
      <c r="FQ8" s="169"/>
      <c r="FR8" s="169"/>
      <c r="FS8" s="169"/>
      <c r="FT8" s="169"/>
      <c r="FU8" s="169"/>
      <c r="FV8" s="169"/>
      <c r="FW8" s="169"/>
      <c r="FX8" s="169"/>
      <c r="FY8" s="169"/>
      <c r="FZ8" s="170"/>
    </row>
    <row r="9" spans="1:182" s="35" customFormat="1" ht="28.5">
      <c r="A9" s="88">
        <v>1</v>
      </c>
      <c r="B9" s="89" t="s">
        <v>21</v>
      </c>
      <c r="C9" s="47">
        <v>814682</v>
      </c>
      <c r="D9" s="47">
        <v>553635</v>
      </c>
      <c r="E9" s="65">
        <v>1368317</v>
      </c>
      <c r="F9" s="47">
        <v>788588</v>
      </c>
      <c r="G9" s="47">
        <v>540856</v>
      </c>
      <c r="H9" s="48">
        <v>1329444</v>
      </c>
      <c r="I9" s="47">
        <v>13998</v>
      </c>
      <c r="J9" s="47">
        <v>6559</v>
      </c>
      <c r="K9" s="48">
        <v>20557</v>
      </c>
      <c r="L9" s="47">
        <v>802586</v>
      </c>
      <c r="M9" s="47">
        <v>547415</v>
      </c>
      <c r="N9" s="47">
        <v>1350001</v>
      </c>
      <c r="O9" s="66">
        <v>98.515248894660729</v>
      </c>
      <c r="P9" s="66">
        <v>98.87651611621375</v>
      </c>
      <c r="Q9" s="66">
        <v>98.661421293457579</v>
      </c>
      <c r="R9" s="47">
        <v>3002</v>
      </c>
      <c r="S9" s="47">
        <v>2116</v>
      </c>
      <c r="T9" s="48">
        <v>5118</v>
      </c>
      <c r="U9" s="47">
        <v>156</v>
      </c>
      <c r="V9" s="47">
        <v>42</v>
      </c>
      <c r="W9" s="48">
        <v>198</v>
      </c>
      <c r="X9" s="47">
        <v>79</v>
      </c>
      <c r="Y9" s="47">
        <v>69</v>
      </c>
      <c r="Z9" s="48">
        <v>148</v>
      </c>
      <c r="AA9" s="47">
        <v>235</v>
      </c>
      <c r="AB9" s="47">
        <v>111</v>
      </c>
      <c r="AC9" s="47">
        <v>346</v>
      </c>
      <c r="AD9" s="66">
        <v>7.8281145902731515</v>
      </c>
      <c r="AE9" s="66">
        <v>5.2457466918714557</v>
      </c>
      <c r="AF9" s="66">
        <v>6.7604533020711219</v>
      </c>
      <c r="AG9" s="48">
        <v>817684</v>
      </c>
      <c r="AH9" s="48">
        <v>555751</v>
      </c>
      <c r="AI9" s="48">
        <v>1373435</v>
      </c>
      <c r="AJ9" s="48">
        <v>788744</v>
      </c>
      <c r="AK9" s="48">
        <v>540898</v>
      </c>
      <c r="AL9" s="48">
        <v>1329642</v>
      </c>
      <c r="AM9" s="48">
        <v>14077</v>
      </c>
      <c r="AN9" s="48">
        <v>6628</v>
      </c>
      <c r="AO9" s="48">
        <v>20705</v>
      </c>
      <c r="AP9" s="47">
        <v>802821</v>
      </c>
      <c r="AQ9" s="47">
        <v>547526</v>
      </c>
      <c r="AR9" s="47">
        <v>1350347</v>
      </c>
      <c r="AS9" s="66">
        <v>98.182305144774745</v>
      </c>
      <c r="AT9" s="66">
        <v>98.520020656732967</v>
      </c>
      <c r="AU9" s="66">
        <v>98.318959397423242</v>
      </c>
      <c r="AV9" s="47">
        <v>58210</v>
      </c>
      <c r="AW9" s="47">
        <v>41897</v>
      </c>
      <c r="AX9" s="48">
        <v>100107</v>
      </c>
      <c r="AY9" s="47">
        <v>56014</v>
      </c>
      <c r="AZ9" s="47">
        <v>40674</v>
      </c>
      <c r="BA9" s="48">
        <v>96688</v>
      </c>
      <c r="BB9" s="47">
        <v>1142</v>
      </c>
      <c r="BC9" s="47">
        <v>640</v>
      </c>
      <c r="BD9" s="48">
        <v>1782</v>
      </c>
      <c r="BE9" s="47">
        <v>57156</v>
      </c>
      <c r="BF9" s="47">
        <v>41314</v>
      </c>
      <c r="BG9" s="47">
        <v>98470</v>
      </c>
      <c r="BH9" s="66">
        <v>98.189314550764479</v>
      </c>
      <c r="BI9" s="66">
        <v>98.608492254815388</v>
      </c>
      <c r="BJ9" s="66">
        <v>98.364749717801942</v>
      </c>
      <c r="BK9" s="47">
        <v>235</v>
      </c>
      <c r="BL9" s="47">
        <v>216</v>
      </c>
      <c r="BM9" s="48">
        <v>451</v>
      </c>
      <c r="BN9" s="47">
        <v>22</v>
      </c>
      <c r="BO9" s="47">
        <v>10</v>
      </c>
      <c r="BP9" s="48">
        <v>32</v>
      </c>
      <c r="BQ9" s="47">
        <v>1</v>
      </c>
      <c r="BR9" s="47">
        <v>5</v>
      </c>
      <c r="BS9" s="48">
        <v>6</v>
      </c>
      <c r="BT9" s="47">
        <v>23</v>
      </c>
      <c r="BU9" s="47">
        <v>15</v>
      </c>
      <c r="BV9" s="47">
        <v>38</v>
      </c>
      <c r="BW9" s="66">
        <v>9.787234042553191</v>
      </c>
      <c r="BX9" s="66">
        <v>6.9444444444444446</v>
      </c>
      <c r="BY9" s="66">
        <v>8.4257206208425721</v>
      </c>
      <c r="BZ9" s="48">
        <v>58445</v>
      </c>
      <c r="CA9" s="48">
        <v>42113</v>
      </c>
      <c r="CB9" s="48">
        <v>100558</v>
      </c>
      <c r="CC9" s="48">
        <v>56036</v>
      </c>
      <c r="CD9" s="48">
        <v>40684</v>
      </c>
      <c r="CE9" s="48">
        <v>96720</v>
      </c>
      <c r="CF9" s="48">
        <v>1143</v>
      </c>
      <c r="CG9" s="48">
        <v>645</v>
      </c>
      <c r="CH9" s="48">
        <v>1788</v>
      </c>
      <c r="CI9" s="47">
        <v>57179</v>
      </c>
      <c r="CJ9" s="47">
        <v>41329</v>
      </c>
      <c r="CK9" s="47">
        <v>98508</v>
      </c>
      <c r="CL9" s="66">
        <v>97.833860894858418</v>
      </c>
      <c r="CM9" s="66">
        <v>98.138342079642868</v>
      </c>
      <c r="CN9" s="66">
        <v>97.961375524572887</v>
      </c>
      <c r="CO9" s="47">
        <v>27287</v>
      </c>
      <c r="CP9" s="47">
        <v>22310</v>
      </c>
      <c r="CQ9" s="48">
        <v>49597</v>
      </c>
      <c r="CR9" s="47">
        <v>23965</v>
      </c>
      <c r="CS9" s="47">
        <v>19463</v>
      </c>
      <c r="CT9" s="48">
        <v>43428</v>
      </c>
      <c r="CU9" s="47">
        <v>1561</v>
      </c>
      <c r="CV9" s="47">
        <v>1458</v>
      </c>
      <c r="CW9" s="48">
        <v>3019</v>
      </c>
      <c r="CX9" s="47">
        <v>25526</v>
      </c>
      <c r="CY9" s="47">
        <v>20921</v>
      </c>
      <c r="CZ9" s="47">
        <v>46447</v>
      </c>
      <c r="DA9" s="66">
        <v>93.546377395829523</v>
      </c>
      <c r="DB9" s="66">
        <v>93.774092335275654</v>
      </c>
      <c r="DC9" s="66">
        <v>93.648809403794587</v>
      </c>
      <c r="DD9" s="47">
        <v>440</v>
      </c>
      <c r="DE9" s="47">
        <v>339</v>
      </c>
      <c r="DF9" s="48">
        <v>779</v>
      </c>
      <c r="DG9" s="47">
        <v>9</v>
      </c>
      <c r="DH9" s="47">
        <v>3</v>
      </c>
      <c r="DI9" s="48">
        <v>12</v>
      </c>
      <c r="DJ9" s="47">
        <v>11</v>
      </c>
      <c r="DK9" s="47">
        <v>5</v>
      </c>
      <c r="DL9" s="48">
        <v>16</v>
      </c>
      <c r="DM9" s="47">
        <v>20</v>
      </c>
      <c r="DN9" s="47">
        <v>8</v>
      </c>
      <c r="DO9" s="47">
        <v>28</v>
      </c>
      <c r="DP9" s="66">
        <v>4.5454545454545459</v>
      </c>
      <c r="DQ9" s="66">
        <v>2.359882005899705</v>
      </c>
      <c r="DR9" s="66">
        <v>3.5943517329910142</v>
      </c>
      <c r="DS9" s="48">
        <v>27727</v>
      </c>
      <c r="DT9" s="48">
        <v>22649</v>
      </c>
      <c r="DU9" s="48">
        <v>50376</v>
      </c>
      <c r="DV9" s="48">
        <v>23974</v>
      </c>
      <c r="DW9" s="48">
        <v>19466</v>
      </c>
      <c r="DX9" s="48">
        <v>43440</v>
      </c>
      <c r="DY9" s="48">
        <v>1572</v>
      </c>
      <c r="DZ9" s="48">
        <v>1463</v>
      </c>
      <c r="EA9" s="48">
        <v>3035</v>
      </c>
      <c r="EB9" s="47">
        <v>25546</v>
      </c>
      <c r="EC9" s="47">
        <v>20929</v>
      </c>
      <c r="ED9" s="47">
        <v>46475</v>
      </c>
      <c r="EE9" s="66">
        <v>92.134020990370402</v>
      </c>
      <c r="EF9" s="66">
        <v>92.405845732703426</v>
      </c>
      <c r="EG9" s="66">
        <v>92.256233126885817</v>
      </c>
      <c r="EH9" s="49">
        <v>802821</v>
      </c>
      <c r="EI9" s="49">
        <v>547526</v>
      </c>
      <c r="EJ9" s="49">
        <v>1350347</v>
      </c>
      <c r="EK9" s="105"/>
      <c r="EL9" s="105"/>
      <c r="EM9" s="105"/>
      <c r="EN9" s="105"/>
      <c r="EO9" s="105"/>
      <c r="EP9" s="105"/>
      <c r="EQ9" s="106"/>
      <c r="ER9" s="106"/>
      <c r="ES9" s="106"/>
      <c r="ET9" s="106"/>
      <c r="EU9" s="106"/>
      <c r="EV9" s="106"/>
      <c r="EW9" s="49">
        <v>57179</v>
      </c>
      <c r="EX9" s="49">
        <v>41329</v>
      </c>
      <c r="EY9" s="49">
        <v>98508</v>
      </c>
      <c r="EZ9" s="105"/>
      <c r="FA9" s="105"/>
      <c r="FB9" s="105"/>
      <c r="FC9" s="105"/>
      <c r="FD9" s="105"/>
      <c r="FE9" s="105"/>
      <c r="FF9" s="106"/>
      <c r="FG9" s="106"/>
      <c r="FH9" s="106"/>
      <c r="FI9" s="106"/>
      <c r="FJ9" s="106"/>
      <c r="FK9" s="106"/>
      <c r="FL9" s="49">
        <v>25546</v>
      </c>
      <c r="FM9" s="49">
        <v>20929</v>
      </c>
      <c r="FN9" s="49">
        <v>46475</v>
      </c>
      <c r="FO9" s="105"/>
      <c r="FP9" s="105"/>
      <c r="FQ9" s="105"/>
      <c r="FR9" s="105"/>
      <c r="FS9" s="105"/>
      <c r="FT9" s="105"/>
      <c r="FU9" s="106"/>
      <c r="FV9" s="107">
        <v>0</v>
      </c>
      <c r="FW9" s="106"/>
      <c r="FX9" s="106"/>
      <c r="FY9" s="106"/>
      <c r="FZ9" s="106"/>
    </row>
    <row r="10" spans="1:182" s="35" customFormat="1" ht="28.5">
      <c r="A10" s="88">
        <v>2</v>
      </c>
      <c r="B10" s="89" t="s">
        <v>22</v>
      </c>
      <c r="C10" s="47">
        <v>88058</v>
      </c>
      <c r="D10" s="47">
        <v>70555</v>
      </c>
      <c r="E10" s="65">
        <v>158613</v>
      </c>
      <c r="F10" s="47">
        <v>86452</v>
      </c>
      <c r="G10" s="47">
        <v>69839</v>
      </c>
      <c r="H10" s="48">
        <v>156291</v>
      </c>
      <c r="I10" s="93"/>
      <c r="J10" s="93"/>
      <c r="K10" s="94"/>
      <c r="L10" s="47">
        <v>86452</v>
      </c>
      <c r="M10" s="47">
        <v>69839</v>
      </c>
      <c r="N10" s="47">
        <v>156291</v>
      </c>
      <c r="O10" s="66">
        <v>98.176202048649756</v>
      </c>
      <c r="P10" s="66">
        <v>98.9851888597548</v>
      </c>
      <c r="Q10" s="66">
        <v>98.536059465491476</v>
      </c>
      <c r="R10" s="47">
        <v>147</v>
      </c>
      <c r="S10" s="47">
        <v>77</v>
      </c>
      <c r="T10" s="48">
        <v>224</v>
      </c>
      <c r="U10" s="47">
        <v>99</v>
      </c>
      <c r="V10" s="47">
        <v>54</v>
      </c>
      <c r="W10" s="48">
        <v>153</v>
      </c>
      <c r="X10" s="93"/>
      <c r="Y10" s="93"/>
      <c r="Z10" s="94"/>
      <c r="AA10" s="47">
        <v>99</v>
      </c>
      <c r="AB10" s="47">
        <v>54</v>
      </c>
      <c r="AC10" s="47">
        <v>153</v>
      </c>
      <c r="AD10" s="66">
        <v>67.346938775510196</v>
      </c>
      <c r="AE10" s="66">
        <v>70.129870129870127</v>
      </c>
      <c r="AF10" s="66">
        <v>68.303571428571431</v>
      </c>
      <c r="AG10" s="48">
        <v>88205</v>
      </c>
      <c r="AH10" s="48">
        <v>70632</v>
      </c>
      <c r="AI10" s="48">
        <v>158837</v>
      </c>
      <c r="AJ10" s="48">
        <v>86551</v>
      </c>
      <c r="AK10" s="48">
        <v>69893</v>
      </c>
      <c r="AL10" s="48">
        <v>156444</v>
      </c>
      <c r="AM10" s="94"/>
      <c r="AN10" s="94"/>
      <c r="AO10" s="94"/>
      <c r="AP10" s="47">
        <v>86551</v>
      </c>
      <c r="AQ10" s="47">
        <v>69893</v>
      </c>
      <c r="AR10" s="47">
        <v>156444</v>
      </c>
      <c r="AS10" s="66">
        <v>98.124822855847171</v>
      </c>
      <c r="AT10" s="66">
        <v>98.953732019481251</v>
      </c>
      <c r="AU10" s="66">
        <v>98.493424076254271</v>
      </c>
      <c r="AV10" s="47">
        <v>3794</v>
      </c>
      <c r="AW10" s="47">
        <v>2850</v>
      </c>
      <c r="AX10" s="48">
        <v>6644</v>
      </c>
      <c r="AY10" s="47">
        <v>3687</v>
      </c>
      <c r="AZ10" s="47">
        <v>2774</v>
      </c>
      <c r="BA10" s="48">
        <v>6461</v>
      </c>
      <c r="BB10" s="93"/>
      <c r="BC10" s="93"/>
      <c r="BD10" s="94"/>
      <c r="BE10" s="47">
        <v>3687</v>
      </c>
      <c r="BF10" s="47">
        <v>2774</v>
      </c>
      <c r="BG10" s="47">
        <v>6461</v>
      </c>
      <c r="BH10" s="66">
        <v>97.179757511860828</v>
      </c>
      <c r="BI10" s="66">
        <v>97.333333333333343</v>
      </c>
      <c r="BJ10" s="66">
        <v>97.245635159542445</v>
      </c>
      <c r="BK10" s="47">
        <v>10</v>
      </c>
      <c r="BL10" s="47">
        <v>6</v>
      </c>
      <c r="BM10" s="48">
        <v>16</v>
      </c>
      <c r="BN10" s="47">
        <v>6</v>
      </c>
      <c r="BO10" s="47">
        <v>5</v>
      </c>
      <c r="BP10" s="48">
        <v>11</v>
      </c>
      <c r="BQ10" s="93"/>
      <c r="BR10" s="93"/>
      <c r="BS10" s="94"/>
      <c r="BT10" s="47">
        <v>6</v>
      </c>
      <c r="BU10" s="47">
        <v>5</v>
      </c>
      <c r="BV10" s="47">
        <v>11</v>
      </c>
      <c r="BW10" s="66">
        <v>60</v>
      </c>
      <c r="BX10" s="66">
        <v>83.333333333333343</v>
      </c>
      <c r="BY10" s="66">
        <v>68.75</v>
      </c>
      <c r="BZ10" s="48">
        <v>3804</v>
      </c>
      <c r="CA10" s="48">
        <v>2856</v>
      </c>
      <c r="CB10" s="48">
        <v>6660</v>
      </c>
      <c r="CC10" s="48">
        <v>3693</v>
      </c>
      <c r="CD10" s="48">
        <v>2779</v>
      </c>
      <c r="CE10" s="48">
        <v>6472</v>
      </c>
      <c r="CF10" s="94"/>
      <c r="CG10" s="94"/>
      <c r="CH10" s="94"/>
      <c r="CI10" s="47">
        <v>3693</v>
      </c>
      <c r="CJ10" s="47">
        <v>2779</v>
      </c>
      <c r="CK10" s="47">
        <v>6472</v>
      </c>
      <c r="CL10" s="66">
        <v>97.082018927444793</v>
      </c>
      <c r="CM10" s="66">
        <v>97.303921568627445</v>
      </c>
      <c r="CN10" s="66">
        <v>97.177177177177171</v>
      </c>
      <c r="CO10" s="47">
        <v>2795</v>
      </c>
      <c r="CP10" s="47">
        <v>2473</v>
      </c>
      <c r="CQ10" s="48">
        <v>5268</v>
      </c>
      <c r="CR10" s="47">
        <v>2690</v>
      </c>
      <c r="CS10" s="47">
        <v>2400</v>
      </c>
      <c r="CT10" s="48">
        <v>5090</v>
      </c>
      <c r="CU10" s="93"/>
      <c r="CV10" s="93"/>
      <c r="CW10" s="94"/>
      <c r="CX10" s="47">
        <v>2690</v>
      </c>
      <c r="CY10" s="47">
        <v>2400</v>
      </c>
      <c r="CZ10" s="47">
        <v>5090</v>
      </c>
      <c r="DA10" s="66">
        <v>96.243291592128799</v>
      </c>
      <c r="DB10" s="66">
        <v>97.048119692680956</v>
      </c>
      <c r="DC10" s="66">
        <v>96.621108580106309</v>
      </c>
      <c r="DD10" s="47">
        <v>15</v>
      </c>
      <c r="DE10" s="47">
        <v>3</v>
      </c>
      <c r="DF10" s="48">
        <v>18</v>
      </c>
      <c r="DG10" s="47">
        <v>8</v>
      </c>
      <c r="DH10" s="47">
        <v>3</v>
      </c>
      <c r="DI10" s="48">
        <v>11</v>
      </c>
      <c r="DJ10" s="93"/>
      <c r="DK10" s="93"/>
      <c r="DL10" s="94"/>
      <c r="DM10" s="47">
        <v>8</v>
      </c>
      <c r="DN10" s="47">
        <v>3</v>
      </c>
      <c r="DO10" s="47">
        <v>11</v>
      </c>
      <c r="DP10" s="66">
        <v>53.333333333333336</v>
      </c>
      <c r="DQ10" s="66">
        <v>100</v>
      </c>
      <c r="DR10" s="66">
        <v>61.111111111111114</v>
      </c>
      <c r="DS10" s="48">
        <v>2810</v>
      </c>
      <c r="DT10" s="48">
        <v>2476</v>
      </c>
      <c r="DU10" s="48">
        <v>5286</v>
      </c>
      <c r="DV10" s="48">
        <v>2698</v>
      </c>
      <c r="DW10" s="48">
        <v>2403</v>
      </c>
      <c r="DX10" s="48">
        <v>5101</v>
      </c>
      <c r="DY10" s="94"/>
      <c r="DZ10" s="94"/>
      <c r="EA10" s="94"/>
      <c r="EB10" s="47">
        <v>2698</v>
      </c>
      <c r="EC10" s="47">
        <v>2403</v>
      </c>
      <c r="ED10" s="47">
        <v>5101</v>
      </c>
      <c r="EE10" s="66">
        <v>96.014234875444842</v>
      </c>
      <c r="EF10" s="66">
        <v>97.051696284329552</v>
      </c>
      <c r="EG10" s="66">
        <v>96.500189178963296</v>
      </c>
      <c r="EH10" s="49">
        <v>86551</v>
      </c>
      <c r="EI10" s="49">
        <v>69893</v>
      </c>
      <c r="EJ10" s="49">
        <v>156444</v>
      </c>
      <c r="EK10" s="49">
        <v>49566</v>
      </c>
      <c r="EL10" s="49">
        <v>45068</v>
      </c>
      <c r="EM10" s="49">
        <v>94634</v>
      </c>
      <c r="EN10" s="49">
        <v>26818</v>
      </c>
      <c r="EO10" s="49">
        <v>19726</v>
      </c>
      <c r="EP10" s="49">
        <v>46544</v>
      </c>
      <c r="EQ10" s="70">
        <v>57.267969174244087</v>
      </c>
      <c r="ER10" s="70">
        <v>64.481421601591009</v>
      </c>
      <c r="ES10" s="70">
        <v>60.490654802996595</v>
      </c>
      <c r="ET10" s="70">
        <v>30.985199477764557</v>
      </c>
      <c r="EU10" s="70">
        <v>28.223141087090269</v>
      </c>
      <c r="EV10" s="70">
        <v>29.751220884150239</v>
      </c>
      <c r="EW10" s="49">
        <v>3693</v>
      </c>
      <c r="EX10" s="49">
        <v>2779</v>
      </c>
      <c r="EY10" s="49">
        <v>6472</v>
      </c>
      <c r="EZ10" s="49">
        <v>1610</v>
      </c>
      <c r="FA10" s="49">
        <v>1418</v>
      </c>
      <c r="FB10" s="49">
        <v>3028</v>
      </c>
      <c r="FC10" s="49">
        <v>1428</v>
      </c>
      <c r="FD10" s="49">
        <v>1030</v>
      </c>
      <c r="FE10" s="49">
        <v>2458</v>
      </c>
      <c r="FF10" s="70">
        <v>43.595992418088272</v>
      </c>
      <c r="FG10" s="70">
        <v>51.025548758546243</v>
      </c>
      <c r="FH10" s="70">
        <v>46.786155747836837</v>
      </c>
      <c r="FI10" s="70">
        <v>38.667749796913078</v>
      </c>
      <c r="FJ10" s="70">
        <v>37.063691975530766</v>
      </c>
      <c r="FK10" s="70">
        <v>37.978986402966626</v>
      </c>
      <c r="FL10" s="49">
        <v>2698</v>
      </c>
      <c r="FM10" s="49">
        <v>2403</v>
      </c>
      <c r="FN10" s="49">
        <v>5101</v>
      </c>
      <c r="FO10" s="49">
        <v>817</v>
      </c>
      <c r="FP10" s="49">
        <v>878</v>
      </c>
      <c r="FQ10" s="49">
        <v>1695</v>
      </c>
      <c r="FR10" s="49">
        <v>1218</v>
      </c>
      <c r="FS10" s="49">
        <v>1114</v>
      </c>
      <c r="FT10" s="49">
        <v>2332</v>
      </c>
      <c r="FU10" s="70">
        <v>30.281690140845068</v>
      </c>
      <c r="FV10" s="71">
        <v>36.537661256762377</v>
      </c>
      <c r="FW10" s="70">
        <v>33.228778670848854</v>
      </c>
      <c r="FX10" s="70">
        <v>45.144551519644182</v>
      </c>
      <c r="FY10" s="70">
        <v>46.358718268830629</v>
      </c>
      <c r="FZ10" s="70">
        <v>45.716526171338955</v>
      </c>
    </row>
    <row r="11" spans="1:182" s="10" customFormat="1" ht="15.75" customHeight="1">
      <c r="A11" s="146" t="s">
        <v>10</v>
      </c>
      <c r="B11" s="147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148"/>
      <c r="DX11" s="148"/>
      <c r="DY11" s="148"/>
      <c r="DZ11" s="148"/>
      <c r="EA11" s="148"/>
      <c r="EB11" s="148"/>
      <c r="EC11" s="148"/>
      <c r="ED11" s="148"/>
      <c r="EE11" s="148"/>
      <c r="EF11" s="148"/>
      <c r="EG11" s="148"/>
      <c r="EH11" s="50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0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72"/>
      <c r="FL11" s="50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72"/>
    </row>
    <row r="12" spans="1:182" s="35" customFormat="1" ht="28.5">
      <c r="A12" s="88">
        <v>3</v>
      </c>
      <c r="B12" s="89" t="s">
        <v>82</v>
      </c>
      <c r="C12" s="47">
        <v>310958</v>
      </c>
      <c r="D12" s="47">
        <v>295617</v>
      </c>
      <c r="E12" s="65">
        <v>606575</v>
      </c>
      <c r="F12" s="47">
        <v>283433</v>
      </c>
      <c r="G12" s="47">
        <v>271103</v>
      </c>
      <c r="H12" s="48">
        <v>554536</v>
      </c>
      <c r="I12" s="95"/>
      <c r="J12" s="95"/>
      <c r="K12" s="96"/>
      <c r="L12" s="47">
        <v>283433</v>
      </c>
      <c r="M12" s="47">
        <v>271103</v>
      </c>
      <c r="N12" s="47">
        <v>554536</v>
      </c>
      <c r="O12" s="66">
        <v>91.148322281465667</v>
      </c>
      <c r="P12" s="66">
        <v>91.707513437995786</v>
      </c>
      <c r="Q12" s="66">
        <v>91.420846556485174</v>
      </c>
      <c r="R12" s="47">
        <v>25843</v>
      </c>
      <c r="S12" s="47">
        <v>12543</v>
      </c>
      <c r="T12" s="48">
        <v>38386</v>
      </c>
      <c r="U12" s="47">
        <v>14373</v>
      </c>
      <c r="V12" s="47">
        <v>8110</v>
      </c>
      <c r="W12" s="48">
        <v>22483</v>
      </c>
      <c r="X12" s="93"/>
      <c r="Y12" s="93"/>
      <c r="Z12" s="94"/>
      <c r="AA12" s="47">
        <v>14373</v>
      </c>
      <c r="AB12" s="47">
        <v>8110</v>
      </c>
      <c r="AC12" s="48">
        <v>22483</v>
      </c>
      <c r="AD12" s="66">
        <v>55.616607978949816</v>
      </c>
      <c r="AE12" s="66">
        <v>64.657577931914219</v>
      </c>
      <c r="AF12" s="66">
        <v>58.570833116240294</v>
      </c>
      <c r="AG12" s="48">
        <v>336801</v>
      </c>
      <c r="AH12" s="48">
        <v>308160</v>
      </c>
      <c r="AI12" s="48">
        <v>644961</v>
      </c>
      <c r="AJ12" s="48">
        <v>297806</v>
      </c>
      <c r="AK12" s="48">
        <v>279213</v>
      </c>
      <c r="AL12" s="48">
        <v>577019</v>
      </c>
      <c r="AM12" s="94"/>
      <c r="AN12" s="94"/>
      <c r="AO12" s="94"/>
      <c r="AP12" s="47">
        <v>297806</v>
      </c>
      <c r="AQ12" s="47">
        <v>279213</v>
      </c>
      <c r="AR12" s="48">
        <v>577019</v>
      </c>
      <c r="AS12" s="66">
        <v>88.421946490657689</v>
      </c>
      <c r="AT12" s="66">
        <v>90.6065031152648</v>
      </c>
      <c r="AU12" s="66">
        <v>89.465719632659955</v>
      </c>
      <c r="AV12" s="47">
        <v>57993</v>
      </c>
      <c r="AW12" s="47">
        <v>57399</v>
      </c>
      <c r="AX12" s="48">
        <v>115392</v>
      </c>
      <c r="AY12" s="47">
        <v>50291</v>
      </c>
      <c r="AZ12" s="47">
        <v>50200</v>
      </c>
      <c r="BA12" s="48">
        <v>100491</v>
      </c>
      <c r="BB12" s="95"/>
      <c r="BC12" s="95"/>
      <c r="BD12" s="94"/>
      <c r="BE12" s="47">
        <v>50291</v>
      </c>
      <c r="BF12" s="47">
        <v>50200</v>
      </c>
      <c r="BG12" s="48">
        <v>100491</v>
      </c>
      <c r="BH12" s="66">
        <v>86.719086786336291</v>
      </c>
      <c r="BI12" s="66">
        <v>87.457969651039207</v>
      </c>
      <c r="BJ12" s="66">
        <v>87.086626455906824</v>
      </c>
      <c r="BK12" s="47">
        <v>6091</v>
      </c>
      <c r="BL12" s="47">
        <v>3280</v>
      </c>
      <c r="BM12" s="48">
        <v>9371</v>
      </c>
      <c r="BN12" s="47">
        <v>2393</v>
      </c>
      <c r="BO12" s="47">
        <v>1376</v>
      </c>
      <c r="BP12" s="48">
        <v>3769</v>
      </c>
      <c r="BQ12" s="95"/>
      <c r="BR12" s="95"/>
      <c r="BS12" s="94"/>
      <c r="BT12" s="47">
        <v>2393</v>
      </c>
      <c r="BU12" s="47">
        <v>1376</v>
      </c>
      <c r="BV12" s="48">
        <v>3769</v>
      </c>
      <c r="BW12" s="66">
        <v>39.287473321293717</v>
      </c>
      <c r="BX12" s="66">
        <v>41.951219512195124</v>
      </c>
      <c r="BY12" s="66">
        <v>40.219827126240531</v>
      </c>
      <c r="BZ12" s="48">
        <v>64084</v>
      </c>
      <c r="CA12" s="48">
        <v>60679</v>
      </c>
      <c r="CB12" s="48">
        <v>124763</v>
      </c>
      <c r="CC12" s="48">
        <v>52684</v>
      </c>
      <c r="CD12" s="48">
        <v>51576</v>
      </c>
      <c r="CE12" s="48">
        <v>104260</v>
      </c>
      <c r="CF12" s="94"/>
      <c r="CG12" s="94"/>
      <c r="CH12" s="94"/>
      <c r="CI12" s="47">
        <v>52684</v>
      </c>
      <c r="CJ12" s="47">
        <v>51576</v>
      </c>
      <c r="CK12" s="48">
        <v>104260</v>
      </c>
      <c r="CL12" s="66">
        <v>82.210848261656579</v>
      </c>
      <c r="CM12" s="66">
        <v>84.998104780896185</v>
      </c>
      <c r="CN12" s="66">
        <v>83.566441973982677</v>
      </c>
      <c r="CO12" s="47">
        <v>14520</v>
      </c>
      <c r="CP12" s="47">
        <v>14150</v>
      </c>
      <c r="CQ12" s="48">
        <v>28670</v>
      </c>
      <c r="CR12" s="47">
        <v>13008</v>
      </c>
      <c r="CS12" s="47">
        <v>12808</v>
      </c>
      <c r="CT12" s="48">
        <v>25816</v>
      </c>
      <c r="CU12" s="93"/>
      <c r="CV12" s="93"/>
      <c r="CW12" s="94"/>
      <c r="CX12" s="47">
        <v>13008</v>
      </c>
      <c r="CY12" s="47">
        <v>12808</v>
      </c>
      <c r="CZ12" s="48">
        <v>25816</v>
      </c>
      <c r="DA12" s="66">
        <v>89.586776859504141</v>
      </c>
      <c r="DB12" s="66">
        <v>90.515901060070675</v>
      </c>
      <c r="DC12" s="66">
        <v>90.045343564701767</v>
      </c>
      <c r="DD12" s="47">
        <v>1341</v>
      </c>
      <c r="DE12" s="47">
        <v>743</v>
      </c>
      <c r="DF12" s="48">
        <v>2084</v>
      </c>
      <c r="DG12" s="47">
        <v>486</v>
      </c>
      <c r="DH12" s="47">
        <v>263</v>
      </c>
      <c r="DI12" s="48">
        <v>749</v>
      </c>
      <c r="DJ12" s="95"/>
      <c r="DK12" s="95"/>
      <c r="DL12" s="95"/>
      <c r="DM12" s="47">
        <v>486</v>
      </c>
      <c r="DN12" s="47">
        <v>263</v>
      </c>
      <c r="DO12" s="48">
        <v>749</v>
      </c>
      <c r="DP12" s="66">
        <v>36.241610738255034</v>
      </c>
      <c r="DQ12" s="66">
        <v>35.397039030955582</v>
      </c>
      <c r="DR12" s="66">
        <v>35.940499040307103</v>
      </c>
      <c r="DS12" s="48">
        <v>15861</v>
      </c>
      <c r="DT12" s="48">
        <v>14893</v>
      </c>
      <c r="DU12" s="48">
        <v>30754</v>
      </c>
      <c r="DV12" s="48">
        <v>13494</v>
      </c>
      <c r="DW12" s="48">
        <v>13071</v>
      </c>
      <c r="DX12" s="48">
        <v>26565</v>
      </c>
      <c r="DY12" s="94"/>
      <c r="DZ12" s="94"/>
      <c r="EA12" s="94"/>
      <c r="EB12" s="47">
        <v>13494</v>
      </c>
      <c r="EC12" s="47">
        <v>13071</v>
      </c>
      <c r="ED12" s="48">
        <v>26565</v>
      </c>
      <c r="EE12" s="66">
        <v>85.07660298846227</v>
      </c>
      <c r="EF12" s="66">
        <v>87.766064594104606</v>
      </c>
      <c r="EG12" s="66">
        <v>86.379007608766329</v>
      </c>
      <c r="EH12" s="49">
        <v>297806</v>
      </c>
      <c r="EI12" s="49">
        <v>279213</v>
      </c>
      <c r="EJ12" s="49">
        <v>577019</v>
      </c>
      <c r="EK12" s="46">
        <v>1168</v>
      </c>
      <c r="EL12" s="46">
        <v>1135</v>
      </c>
      <c r="EM12" s="49">
        <v>2303</v>
      </c>
      <c r="EN12" s="49">
        <v>10575</v>
      </c>
      <c r="EO12" s="49">
        <v>5104</v>
      </c>
      <c r="EP12" s="49">
        <v>15679</v>
      </c>
      <c r="EQ12" s="70">
        <v>0.39220163462119634</v>
      </c>
      <c r="ER12" s="70">
        <v>0.40649969736366143</v>
      </c>
      <c r="ES12" s="70">
        <v>0.39912030626374523</v>
      </c>
      <c r="ET12" s="70">
        <v>3.5509694230472189</v>
      </c>
      <c r="EU12" s="70">
        <v>1.8279951148406413</v>
      </c>
      <c r="EV12" s="70">
        <v>2.7172415466388458</v>
      </c>
      <c r="EW12" s="49">
        <v>52684</v>
      </c>
      <c r="EX12" s="49">
        <v>51576</v>
      </c>
      <c r="EY12" s="49">
        <v>104260</v>
      </c>
      <c r="EZ12" s="46">
        <v>98</v>
      </c>
      <c r="FA12" s="46">
        <v>102</v>
      </c>
      <c r="FB12" s="49">
        <v>200</v>
      </c>
      <c r="FC12" s="49">
        <v>2295</v>
      </c>
      <c r="FD12" s="49">
        <v>1274</v>
      </c>
      <c r="FE12" s="49">
        <v>3569</v>
      </c>
      <c r="FF12" s="70">
        <v>0.18601472932958771</v>
      </c>
      <c r="FG12" s="70">
        <v>0.19776640297812936</v>
      </c>
      <c r="FH12" s="70">
        <v>0.19182812200268562</v>
      </c>
      <c r="FI12" s="70">
        <v>4.3561612633816713</v>
      </c>
      <c r="FJ12" s="70">
        <v>2.4701411509229101</v>
      </c>
      <c r="FK12" s="70">
        <v>3.4231728371379249</v>
      </c>
      <c r="FL12" s="49">
        <v>13494</v>
      </c>
      <c r="FM12" s="49">
        <v>13071</v>
      </c>
      <c r="FN12" s="49">
        <v>26565</v>
      </c>
      <c r="FO12" s="46">
        <v>16</v>
      </c>
      <c r="FP12" s="46">
        <v>12</v>
      </c>
      <c r="FQ12" s="49">
        <v>28</v>
      </c>
      <c r="FR12" s="49">
        <v>470</v>
      </c>
      <c r="FS12" s="49">
        <v>251</v>
      </c>
      <c r="FT12" s="49">
        <v>721</v>
      </c>
      <c r="FU12" s="70">
        <v>0.11857121683711279</v>
      </c>
      <c r="FV12" s="71">
        <v>9.1806288730778049E-2</v>
      </c>
      <c r="FW12" s="70">
        <v>0.10540184453227933</v>
      </c>
      <c r="FX12" s="76">
        <v>3.4830294945901881</v>
      </c>
      <c r="FY12" s="76">
        <v>1.9202815392854409</v>
      </c>
      <c r="FZ12" s="76">
        <v>2.7140974967061924</v>
      </c>
    </row>
    <row r="13" spans="1:182" s="35" customFormat="1" ht="28.5">
      <c r="A13" s="88">
        <v>4</v>
      </c>
      <c r="B13" s="89" t="s">
        <v>83</v>
      </c>
      <c r="C13" s="47">
        <v>258438</v>
      </c>
      <c r="D13" s="47">
        <v>255035</v>
      </c>
      <c r="E13" s="65">
        <v>513473</v>
      </c>
      <c r="F13" s="47">
        <v>196683</v>
      </c>
      <c r="G13" s="47">
        <v>201570</v>
      </c>
      <c r="H13" s="48">
        <v>398253</v>
      </c>
      <c r="I13" s="95"/>
      <c r="J13" s="95"/>
      <c r="K13" s="96"/>
      <c r="L13" s="47">
        <v>196683</v>
      </c>
      <c r="M13" s="47">
        <v>201570</v>
      </c>
      <c r="N13" s="47">
        <v>398253</v>
      </c>
      <c r="O13" s="66">
        <v>76.104520233092657</v>
      </c>
      <c r="P13" s="66">
        <v>79.036210716176214</v>
      </c>
      <c r="Q13" s="66">
        <v>77.560650706074128</v>
      </c>
      <c r="R13" s="47">
        <v>33225</v>
      </c>
      <c r="S13" s="47">
        <v>16094</v>
      </c>
      <c r="T13" s="48">
        <v>49319</v>
      </c>
      <c r="U13" s="47">
        <v>12754</v>
      </c>
      <c r="V13" s="47">
        <v>7158</v>
      </c>
      <c r="W13" s="48">
        <v>19912</v>
      </c>
      <c r="X13" s="93"/>
      <c r="Y13" s="93"/>
      <c r="Z13" s="94"/>
      <c r="AA13" s="47">
        <v>12754</v>
      </c>
      <c r="AB13" s="47">
        <v>7158</v>
      </c>
      <c r="AC13" s="48">
        <v>19912</v>
      </c>
      <c r="AD13" s="66">
        <v>38.386756960120394</v>
      </c>
      <c r="AE13" s="66">
        <v>44.476202311420401</v>
      </c>
      <c r="AF13" s="66">
        <v>40.373892414688051</v>
      </c>
      <c r="AG13" s="48">
        <v>291663</v>
      </c>
      <c r="AH13" s="48">
        <v>271129</v>
      </c>
      <c r="AI13" s="48">
        <v>562792</v>
      </c>
      <c r="AJ13" s="48">
        <v>209437</v>
      </c>
      <c r="AK13" s="48">
        <v>208728</v>
      </c>
      <c r="AL13" s="48">
        <v>418165</v>
      </c>
      <c r="AM13" s="94"/>
      <c r="AN13" s="94"/>
      <c r="AO13" s="94"/>
      <c r="AP13" s="47">
        <v>209437</v>
      </c>
      <c r="AQ13" s="47">
        <v>208728</v>
      </c>
      <c r="AR13" s="48">
        <v>418165</v>
      </c>
      <c r="AS13" s="66">
        <v>71.807874156132243</v>
      </c>
      <c r="AT13" s="66">
        <v>76.984756333700929</v>
      </c>
      <c r="AU13" s="66">
        <v>74.301873516325742</v>
      </c>
      <c r="AV13" s="47">
        <v>45346</v>
      </c>
      <c r="AW13" s="47">
        <v>46324</v>
      </c>
      <c r="AX13" s="48">
        <v>91670</v>
      </c>
      <c r="AY13" s="47">
        <v>32464</v>
      </c>
      <c r="AZ13" s="47">
        <v>34662</v>
      </c>
      <c r="BA13" s="48">
        <v>67126</v>
      </c>
      <c r="BB13" s="95"/>
      <c r="BC13" s="95"/>
      <c r="BD13" s="94"/>
      <c r="BE13" s="47">
        <v>32464</v>
      </c>
      <c r="BF13" s="47">
        <v>34662</v>
      </c>
      <c r="BG13" s="48">
        <v>67126</v>
      </c>
      <c r="BH13" s="66">
        <v>71.591761125567857</v>
      </c>
      <c r="BI13" s="66">
        <v>74.825144633451345</v>
      </c>
      <c r="BJ13" s="66">
        <v>73.225700883604233</v>
      </c>
      <c r="BK13" s="47">
        <v>7245</v>
      </c>
      <c r="BL13" s="47">
        <v>4048</v>
      </c>
      <c r="BM13" s="48">
        <v>11293</v>
      </c>
      <c r="BN13" s="47">
        <v>2692</v>
      </c>
      <c r="BO13" s="47">
        <v>1781</v>
      </c>
      <c r="BP13" s="48">
        <v>4473</v>
      </c>
      <c r="BQ13" s="95"/>
      <c r="BR13" s="95"/>
      <c r="BS13" s="94"/>
      <c r="BT13" s="47">
        <v>2692</v>
      </c>
      <c r="BU13" s="47">
        <v>1781</v>
      </c>
      <c r="BV13" s="48">
        <v>4473</v>
      </c>
      <c r="BW13" s="66">
        <v>37.156659765355414</v>
      </c>
      <c r="BX13" s="66">
        <v>43.997035573122531</v>
      </c>
      <c r="BY13" s="66">
        <v>39.60860710174444</v>
      </c>
      <c r="BZ13" s="48">
        <v>52591</v>
      </c>
      <c r="CA13" s="48">
        <v>50372</v>
      </c>
      <c r="CB13" s="48">
        <v>102963</v>
      </c>
      <c r="CC13" s="48">
        <v>35156</v>
      </c>
      <c r="CD13" s="48">
        <v>36443</v>
      </c>
      <c r="CE13" s="48">
        <v>71599</v>
      </c>
      <c r="CF13" s="94"/>
      <c r="CG13" s="94"/>
      <c r="CH13" s="94"/>
      <c r="CI13" s="47">
        <v>35156</v>
      </c>
      <c r="CJ13" s="47">
        <v>36443</v>
      </c>
      <c r="CK13" s="48">
        <v>71599</v>
      </c>
      <c r="CL13" s="66">
        <v>66.847939761556162</v>
      </c>
      <c r="CM13" s="66">
        <v>72.34773286746605</v>
      </c>
      <c r="CN13" s="66">
        <v>69.538572108427303</v>
      </c>
      <c r="CO13" s="47">
        <v>24642</v>
      </c>
      <c r="CP13" s="47">
        <v>21822</v>
      </c>
      <c r="CQ13" s="48">
        <v>46464</v>
      </c>
      <c r="CR13" s="47">
        <v>18309</v>
      </c>
      <c r="CS13" s="47">
        <v>15874</v>
      </c>
      <c r="CT13" s="48">
        <v>34183</v>
      </c>
      <c r="CU13" s="93"/>
      <c r="CV13" s="93"/>
      <c r="CW13" s="94"/>
      <c r="CX13" s="47">
        <v>18309</v>
      </c>
      <c r="CY13" s="47">
        <v>15874</v>
      </c>
      <c r="CZ13" s="48">
        <v>34183</v>
      </c>
      <c r="DA13" s="66">
        <v>74.299975651327003</v>
      </c>
      <c r="DB13" s="66">
        <v>72.743103290257537</v>
      </c>
      <c r="DC13" s="66">
        <v>73.568784435261705</v>
      </c>
      <c r="DD13" s="47">
        <v>2475</v>
      </c>
      <c r="DE13" s="47">
        <v>1733</v>
      </c>
      <c r="DF13" s="48">
        <v>4208</v>
      </c>
      <c r="DG13" s="47">
        <v>1002</v>
      </c>
      <c r="DH13" s="47">
        <v>718</v>
      </c>
      <c r="DI13" s="48">
        <v>1720</v>
      </c>
      <c r="DJ13" s="95"/>
      <c r="DK13" s="95"/>
      <c r="DL13" s="95"/>
      <c r="DM13" s="47">
        <v>1002</v>
      </c>
      <c r="DN13" s="47">
        <v>718</v>
      </c>
      <c r="DO13" s="48">
        <v>1720</v>
      </c>
      <c r="DP13" s="66">
        <v>40.484848484848484</v>
      </c>
      <c r="DQ13" s="66">
        <v>41.431044431621466</v>
      </c>
      <c r="DR13" s="66">
        <v>40.874524714828894</v>
      </c>
      <c r="DS13" s="48">
        <v>27117</v>
      </c>
      <c r="DT13" s="48">
        <v>23555</v>
      </c>
      <c r="DU13" s="48">
        <v>50672</v>
      </c>
      <c r="DV13" s="48">
        <v>19311</v>
      </c>
      <c r="DW13" s="48">
        <v>16592</v>
      </c>
      <c r="DX13" s="48">
        <v>35903</v>
      </c>
      <c r="DY13" s="94"/>
      <c r="DZ13" s="94"/>
      <c r="EA13" s="94"/>
      <c r="EB13" s="47">
        <v>19311</v>
      </c>
      <c r="EC13" s="47">
        <v>16592</v>
      </c>
      <c r="ED13" s="48">
        <v>35903</v>
      </c>
      <c r="EE13" s="66">
        <v>71.213629826308221</v>
      </c>
      <c r="EF13" s="66">
        <v>70.439397155593298</v>
      </c>
      <c r="EG13" s="66">
        <v>70.853725923586978</v>
      </c>
      <c r="EH13" s="49">
        <v>209437</v>
      </c>
      <c r="EI13" s="49">
        <v>208728</v>
      </c>
      <c r="EJ13" s="49">
        <v>418165</v>
      </c>
      <c r="EK13" s="105"/>
      <c r="EL13" s="105"/>
      <c r="EM13" s="105"/>
      <c r="EN13" s="105"/>
      <c r="EO13" s="105"/>
      <c r="EP13" s="105"/>
      <c r="EQ13" s="106"/>
      <c r="ER13" s="106"/>
      <c r="ES13" s="106"/>
      <c r="ET13" s="106"/>
      <c r="EU13" s="106"/>
      <c r="EV13" s="106"/>
      <c r="EW13" s="49">
        <v>35156</v>
      </c>
      <c r="EX13" s="49">
        <v>36443</v>
      </c>
      <c r="EY13" s="49">
        <v>71599</v>
      </c>
      <c r="EZ13" s="105"/>
      <c r="FA13" s="105"/>
      <c r="FB13" s="105"/>
      <c r="FC13" s="105"/>
      <c r="FD13" s="105"/>
      <c r="FE13" s="105"/>
      <c r="FF13" s="106"/>
      <c r="FG13" s="106"/>
      <c r="FH13" s="106"/>
      <c r="FI13" s="106"/>
      <c r="FJ13" s="106"/>
      <c r="FK13" s="106"/>
      <c r="FL13" s="49">
        <v>19311</v>
      </c>
      <c r="FM13" s="49">
        <v>16592</v>
      </c>
      <c r="FN13" s="49">
        <v>35903</v>
      </c>
      <c r="FO13" s="105"/>
      <c r="FP13" s="105"/>
      <c r="FQ13" s="105"/>
      <c r="FR13" s="105"/>
      <c r="FS13" s="105"/>
      <c r="FT13" s="105"/>
      <c r="FU13" s="106"/>
      <c r="FV13" s="107">
        <v>0</v>
      </c>
      <c r="FW13" s="106"/>
      <c r="FX13" s="106"/>
      <c r="FY13" s="106"/>
      <c r="FZ13" s="106"/>
    </row>
    <row r="14" spans="1:182" s="92" customFormat="1" ht="28.5">
      <c r="A14" s="88">
        <v>5</v>
      </c>
      <c r="B14" s="89" t="s">
        <v>46</v>
      </c>
      <c r="C14" s="80">
        <v>191440</v>
      </c>
      <c r="D14" s="80">
        <v>205571</v>
      </c>
      <c r="E14" s="90">
        <v>397011</v>
      </c>
      <c r="F14" s="80">
        <v>127677</v>
      </c>
      <c r="G14" s="80">
        <v>120005</v>
      </c>
      <c r="H14" s="81">
        <v>247682</v>
      </c>
      <c r="I14" s="95"/>
      <c r="J14" s="95"/>
      <c r="K14" s="96"/>
      <c r="L14" s="80">
        <v>127677</v>
      </c>
      <c r="M14" s="80">
        <v>120005</v>
      </c>
      <c r="N14" s="80">
        <v>247682</v>
      </c>
      <c r="O14" s="66">
        <v>66.692958629335564</v>
      </c>
      <c r="P14" s="66">
        <v>58.376424690253003</v>
      </c>
      <c r="Q14" s="66">
        <v>62.386684499925693</v>
      </c>
      <c r="R14" s="93"/>
      <c r="S14" s="93"/>
      <c r="T14" s="94"/>
      <c r="U14" s="93"/>
      <c r="V14" s="93"/>
      <c r="W14" s="94"/>
      <c r="X14" s="96"/>
      <c r="Y14" s="96"/>
      <c r="Z14" s="94"/>
      <c r="AA14" s="93"/>
      <c r="AB14" s="93"/>
      <c r="AC14" s="94"/>
      <c r="AD14" s="98" t="s">
        <v>91</v>
      </c>
      <c r="AE14" s="98" t="s">
        <v>91</v>
      </c>
      <c r="AF14" s="98" t="s">
        <v>91</v>
      </c>
      <c r="AG14" s="81">
        <v>191440</v>
      </c>
      <c r="AH14" s="81">
        <v>205571</v>
      </c>
      <c r="AI14" s="81">
        <v>397011</v>
      </c>
      <c r="AJ14" s="81">
        <v>127677</v>
      </c>
      <c r="AK14" s="81">
        <v>120005</v>
      </c>
      <c r="AL14" s="81">
        <v>247682</v>
      </c>
      <c r="AM14" s="94"/>
      <c r="AN14" s="94"/>
      <c r="AO14" s="94"/>
      <c r="AP14" s="80">
        <v>127677</v>
      </c>
      <c r="AQ14" s="80">
        <v>120005</v>
      </c>
      <c r="AR14" s="81">
        <v>247682</v>
      </c>
      <c r="AS14" s="66">
        <v>66.692958629335564</v>
      </c>
      <c r="AT14" s="66">
        <v>58.376424690253003</v>
      </c>
      <c r="AU14" s="66">
        <v>62.386684499925693</v>
      </c>
      <c r="AV14" s="80">
        <v>18515</v>
      </c>
      <c r="AW14" s="80">
        <v>19548</v>
      </c>
      <c r="AX14" s="81">
        <v>38063</v>
      </c>
      <c r="AY14" s="80">
        <v>11340</v>
      </c>
      <c r="AZ14" s="80">
        <v>10010</v>
      </c>
      <c r="BA14" s="81">
        <v>21350</v>
      </c>
      <c r="BB14" s="95"/>
      <c r="BC14" s="95"/>
      <c r="BD14" s="94"/>
      <c r="BE14" s="80">
        <v>11340</v>
      </c>
      <c r="BF14" s="80">
        <v>10010</v>
      </c>
      <c r="BG14" s="81">
        <v>21350</v>
      </c>
      <c r="BH14" s="66">
        <v>61.247637051039696</v>
      </c>
      <c r="BI14" s="66">
        <v>51.207284632699</v>
      </c>
      <c r="BJ14" s="66">
        <v>56.091217192549195</v>
      </c>
      <c r="BK14" s="93"/>
      <c r="BL14" s="93"/>
      <c r="BM14" s="94"/>
      <c r="BN14" s="93"/>
      <c r="BO14" s="93"/>
      <c r="BP14" s="94"/>
      <c r="BQ14" s="93"/>
      <c r="BR14" s="93"/>
      <c r="BS14" s="94"/>
      <c r="BT14" s="93"/>
      <c r="BU14" s="93"/>
      <c r="BV14" s="94"/>
      <c r="BW14" s="98" t="s">
        <v>91</v>
      </c>
      <c r="BX14" s="98" t="s">
        <v>91</v>
      </c>
      <c r="BY14" s="98" t="s">
        <v>91</v>
      </c>
      <c r="BZ14" s="81">
        <v>18515</v>
      </c>
      <c r="CA14" s="81">
        <v>19548</v>
      </c>
      <c r="CB14" s="81">
        <v>38063</v>
      </c>
      <c r="CC14" s="81">
        <v>11340</v>
      </c>
      <c r="CD14" s="81">
        <v>10010</v>
      </c>
      <c r="CE14" s="81">
        <v>21350</v>
      </c>
      <c r="CF14" s="94"/>
      <c r="CG14" s="94"/>
      <c r="CH14" s="94"/>
      <c r="CI14" s="80">
        <v>11340</v>
      </c>
      <c r="CJ14" s="80">
        <v>10010</v>
      </c>
      <c r="CK14" s="81">
        <v>21350</v>
      </c>
      <c r="CL14" s="66">
        <v>61.247637051039696</v>
      </c>
      <c r="CM14" s="66">
        <v>51.207284632699</v>
      </c>
      <c r="CN14" s="66">
        <v>56.091217192549195</v>
      </c>
      <c r="CO14" s="80">
        <v>40195</v>
      </c>
      <c r="CP14" s="80">
        <v>41912</v>
      </c>
      <c r="CQ14" s="81">
        <v>82107</v>
      </c>
      <c r="CR14" s="80">
        <v>28459</v>
      </c>
      <c r="CS14" s="80">
        <v>20954</v>
      </c>
      <c r="CT14" s="81">
        <v>49413</v>
      </c>
      <c r="CU14" s="95"/>
      <c r="CV14" s="95"/>
      <c r="CW14" s="94"/>
      <c r="CX14" s="80">
        <v>28459</v>
      </c>
      <c r="CY14" s="80">
        <v>20954</v>
      </c>
      <c r="CZ14" s="81">
        <v>49413</v>
      </c>
      <c r="DA14" s="66">
        <v>70.80233859932828</v>
      </c>
      <c r="DB14" s="66">
        <v>49.995228096965072</v>
      </c>
      <c r="DC14" s="66">
        <v>60.18122693558405</v>
      </c>
      <c r="DD14" s="93"/>
      <c r="DE14" s="93"/>
      <c r="DF14" s="94"/>
      <c r="DG14" s="93"/>
      <c r="DH14" s="93"/>
      <c r="DI14" s="94"/>
      <c r="DJ14" s="95"/>
      <c r="DK14" s="95"/>
      <c r="DL14" s="95"/>
      <c r="DM14" s="93"/>
      <c r="DN14" s="93"/>
      <c r="DO14" s="94"/>
      <c r="DP14" s="98" t="s">
        <v>91</v>
      </c>
      <c r="DQ14" s="98" t="s">
        <v>91</v>
      </c>
      <c r="DR14" s="98" t="s">
        <v>91</v>
      </c>
      <c r="DS14" s="81">
        <v>40195</v>
      </c>
      <c r="DT14" s="81">
        <v>41912</v>
      </c>
      <c r="DU14" s="81">
        <v>82107</v>
      </c>
      <c r="DV14" s="81">
        <v>28459</v>
      </c>
      <c r="DW14" s="81">
        <v>20954</v>
      </c>
      <c r="DX14" s="81">
        <v>49413</v>
      </c>
      <c r="DY14" s="94"/>
      <c r="DZ14" s="94"/>
      <c r="EA14" s="94"/>
      <c r="EB14" s="80">
        <v>28459</v>
      </c>
      <c r="EC14" s="80">
        <v>20954</v>
      </c>
      <c r="ED14" s="81">
        <v>49413</v>
      </c>
      <c r="EE14" s="66">
        <v>70.80233859932828</v>
      </c>
      <c r="EF14" s="66">
        <v>49.995228096965072</v>
      </c>
      <c r="EG14" s="66">
        <v>60.18122693558405</v>
      </c>
      <c r="EH14" s="77">
        <v>127677</v>
      </c>
      <c r="EI14" s="77">
        <v>120005</v>
      </c>
      <c r="EJ14" s="77">
        <v>247682</v>
      </c>
      <c r="EK14" s="77">
        <v>8558</v>
      </c>
      <c r="EL14" s="77">
        <v>7912</v>
      </c>
      <c r="EM14" s="77">
        <v>16470</v>
      </c>
      <c r="EN14" s="77">
        <v>28294</v>
      </c>
      <c r="EO14" s="77">
        <v>23501</v>
      </c>
      <c r="EP14" s="77">
        <v>51795</v>
      </c>
      <c r="EQ14" s="76">
        <v>6.7028517274058759</v>
      </c>
      <c r="ER14" s="76">
        <v>6.5930586225573933</v>
      </c>
      <c r="ES14" s="76">
        <v>6.6496556067861201</v>
      </c>
      <c r="ET14" s="76">
        <v>22.160608410285331</v>
      </c>
      <c r="EU14" s="76">
        <v>19.583350693721094</v>
      </c>
      <c r="EV14" s="76">
        <v>20.911895091286407</v>
      </c>
      <c r="EW14" s="77">
        <v>11340</v>
      </c>
      <c r="EX14" s="77">
        <v>10010</v>
      </c>
      <c r="EY14" s="77">
        <v>21350</v>
      </c>
      <c r="EZ14" s="105"/>
      <c r="FA14" s="105"/>
      <c r="FB14" s="105"/>
      <c r="FC14" s="105"/>
      <c r="FD14" s="105"/>
      <c r="FE14" s="105"/>
      <c r="FF14" s="106"/>
      <c r="FG14" s="106"/>
      <c r="FH14" s="106"/>
      <c r="FI14" s="106"/>
      <c r="FJ14" s="106"/>
      <c r="FK14" s="106"/>
      <c r="FL14" s="77">
        <v>28459</v>
      </c>
      <c r="FM14" s="77">
        <v>20954</v>
      </c>
      <c r="FN14" s="77">
        <v>49413</v>
      </c>
      <c r="FO14" s="105"/>
      <c r="FP14" s="105"/>
      <c r="FQ14" s="105"/>
      <c r="FR14" s="105"/>
      <c r="FS14" s="105"/>
      <c r="FT14" s="105"/>
      <c r="FU14" s="106"/>
      <c r="FV14" s="107">
        <v>0</v>
      </c>
      <c r="FW14" s="106"/>
      <c r="FX14" s="106"/>
      <c r="FY14" s="106"/>
      <c r="FZ14" s="106"/>
    </row>
    <row r="15" spans="1:182" s="35" customFormat="1" ht="22.5" customHeight="1">
      <c r="A15" s="88">
        <v>6</v>
      </c>
      <c r="B15" s="89" t="s">
        <v>47</v>
      </c>
      <c r="C15" s="47">
        <v>8200</v>
      </c>
      <c r="D15" s="47">
        <v>4200</v>
      </c>
      <c r="E15" s="65">
        <v>12400</v>
      </c>
      <c r="F15" s="47">
        <v>6000</v>
      </c>
      <c r="G15" s="47">
        <v>3400</v>
      </c>
      <c r="H15" s="48">
        <v>9400</v>
      </c>
      <c r="I15" s="95"/>
      <c r="J15" s="95"/>
      <c r="K15" s="96"/>
      <c r="L15" s="47">
        <v>6000</v>
      </c>
      <c r="M15" s="47">
        <v>3400</v>
      </c>
      <c r="N15" s="47">
        <v>9400</v>
      </c>
      <c r="O15" s="66">
        <v>73.170731707317074</v>
      </c>
      <c r="P15" s="66">
        <v>80.952380952380949</v>
      </c>
      <c r="Q15" s="66">
        <v>75.806451612903231</v>
      </c>
      <c r="R15" s="93"/>
      <c r="S15" s="93"/>
      <c r="T15" s="94"/>
      <c r="U15" s="93"/>
      <c r="V15" s="93"/>
      <c r="W15" s="94"/>
      <c r="X15" s="96"/>
      <c r="Y15" s="96"/>
      <c r="Z15" s="94"/>
      <c r="AA15" s="93"/>
      <c r="AB15" s="93"/>
      <c r="AC15" s="94"/>
      <c r="AD15" s="98" t="s">
        <v>91</v>
      </c>
      <c r="AE15" s="98" t="s">
        <v>91</v>
      </c>
      <c r="AF15" s="98" t="s">
        <v>91</v>
      </c>
      <c r="AG15" s="48">
        <v>8200</v>
      </c>
      <c r="AH15" s="48">
        <v>4200</v>
      </c>
      <c r="AI15" s="48">
        <v>12400</v>
      </c>
      <c r="AJ15" s="48">
        <v>6000</v>
      </c>
      <c r="AK15" s="48">
        <v>3400</v>
      </c>
      <c r="AL15" s="48">
        <v>9400</v>
      </c>
      <c r="AM15" s="94"/>
      <c r="AN15" s="94"/>
      <c r="AO15" s="94"/>
      <c r="AP15" s="47">
        <v>6000</v>
      </c>
      <c r="AQ15" s="47">
        <v>3400</v>
      </c>
      <c r="AR15" s="48">
        <v>9400</v>
      </c>
      <c r="AS15" s="66">
        <v>73.170731707317074</v>
      </c>
      <c r="AT15" s="66">
        <v>80.952380952380949</v>
      </c>
      <c r="AU15" s="66">
        <v>75.806451612903231</v>
      </c>
      <c r="AV15" s="93"/>
      <c r="AW15" s="93"/>
      <c r="AX15" s="94"/>
      <c r="AY15" s="93"/>
      <c r="AZ15" s="93"/>
      <c r="BA15" s="94"/>
      <c r="BB15" s="95"/>
      <c r="BC15" s="95"/>
      <c r="BD15" s="94"/>
      <c r="BE15" s="93"/>
      <c r="BF15" s="93"/>
      <c r="BG15" s="94"/>
      <c r="BH15" s="98" t="s">
        <v>91</v>
      </c>
      <c r="BI15" s="98" t="s">
        <v>91</v>
      </c>
      <c r="BJ15" s="98" t="s">
        <v>91</v>
      </c>
      <c r="BK15" s="93"/>
      <c r="BL15" s="93"/>
      <c r="BM15" s="94"/>
      <c r="BN15" s="93"/>
      <c r="BO15" s="93"/>
      <c r="BP15" s="94"/>
      <c r="BQ15" s="93"/>
      <c r="BR15" s="93"/>
      <c r="BS15" s="94"/>
      <c r="BT15" s="93"/>
      <c r="BU15" s="93"/>
      <c r="BV15" s="94"/>
      <c r="BW15" s="98" t="s">
        <v>91</v>
      </c>
      <c r="BX15" s="98" t="s">
        <v>91</v>
      </c>
      <c r="BY15" s="98" t="s">
        <v>91</v>
      </c>
      <c r="BZ15" s="94"/>
      <c r="CA15" s="94"/>
      <c r="CB15" s="94"/>
      <c r="CC15" s="94"/>
      <c r="CD15" s="94"/>
      <c r="CE15" s="94"/>
      <c r="CF15" s="94"/>
      <c r="CG15" s="94"/>
      <c r="CH15" s="94"/>
      <c r="CI15" s="93"/>
      <c r="CJ15" s="93"/>
      <c r="CK15" s="94"/>
      <c r="CL15" s="98" t="s">
        <v>91</v>
      </c>
      <c r="CM15" s="98" t="s">
        <v>91</v>
      </c>
      <c r="CN15" s="98" t="s">
        <v>91</v>
      </c>
      <c r="CO15" s="93"/>
      <c r="CP15" s="93"/>
      <c r="CQ15" s="94"/>
      <c r="CR15" s="93"/>
      <c r="CS15" s="93"/>
      <c r="CT15" s="94"/>
      <c r="CU15" s="95"/>
      <c r="CV15" s="95"/>
      <c r="CW15" s="94"/>
      <c r="CX15" s="93"/>
      <c r="CY15" s="93"/>
      <c r="CZ15" s="94"/>
      <c r="DA15" s="98" t="s">
        <v>91</v>
      </c>
      <c r="DB15" s="98" t="s">
        <v>91</v>
      </c>
      <c r="DC15" s="98" t="s">
        <v>91</v>
      </c>
      <c r="DD15" s="93"/>
      <c r="DE15" s="93"/>
      <c r="DF15" s="94"/>
      <c r="DG15" s="93"/>
      <c r="DH15" s="93"/>
      <c r="DI15" s="94"/>
      <c r="DJ15" s="95"/>
      <c r="DK15" s="95"/>
      <c r="DL15" s="95"/>
      <c r="DM15" s="93"/>
      <c r="DN15" s="93"/>
      <c r="DO15" s="94"/>
      <c r="DP15" s="98" t="s">
        <v>91</v>
      </c>
      <c r="DQ15" s="98" t="s">
        <v>91</v>
      </c>
      <c r="DR15" s="98" t="s">
        <v>91</v>
      </c>
      <c r="DS15" s="94"/>
      <c r="DT15" s="94"/>
      <c r="DU15" s="94"/>
      <c r="DV15" s="94"/>
      <c r="DW15" s="94"/>
      <c r="DX15" s="94"/>
      <c r="DY15" s="94"/>
      <c r="DZ15" s="94"/>
      <c r="EA15" s="94"/>
      <c r="EB15" s="93"/>
      <c r="EC15" s="93"/>
      <c r="ED15" s="94"/>
      <c r="EE15" s="98" t="s">
        <v>91</v>
      </c>
      <c r="EF15" s="98" t="s">
        <v>91</v>
      </c>
      <c r="EG15" s="98" t="s">
        <v>91</v>
      </c>
      <c r="EH15" s="49">
        <v>6000</v>
      </c>
      <c r="EI15" s="49">
        <v>3400</v>
      </c>
      <c r="EJ15" s="49">
        <v>9400</v>
      </c>
      <c r="EK15" s="105"/>
      <c r="EL15" s="105"/>
      <c r="EM15" s="105"/>
      <c r="EN15" s="105"/>
      <c r="EO15" s="105"/>
      <c r="EP15" s="105"/>
      <c r="EQ15" s="106"/>
      <c r="ER15" s="106"/>
      <c r="ES15" s="106"/>
      <c r="ET15" s="106"/>
      <c r="EU15" s="106"/>
      <c r="EV15" s="106"/>
      <c r="EW15" s="105"/>
      <c r="EX15" s="105"/>
      <c r="EY15" s="105"/>
      <c r="EZ15" s="105"/>
      <c r="FA15" s="105"/>
      <c r="FB15" s="105"/>
      <c r="FC15" s="105"/>
      <c r="FD15" s="105"/>
      <c r="FE15" s="105"/>
      <c r="FF15" s="106"/>
      <c r="FG15" s="106"/>
      <c r="FH15" s="106"/>
      <c r="FI15" s="106"/>
      <c r="FJ15" s="106"/>
      <c r="FK15" s="106"/>
      <c r="FL15" s="105"/>
      <c r="FM15" s="105"/>
      <c r="FN15" s="105"/>
      <c r="FO15" s="105"/>
      <c r="FP15" s="105"/>
      <c r="FQ15" s="105"/>
      <c r="FR15" s="105"/>
      <c r="FS15" s="105"/>
      <c r="FT15" s="105"/>
      <c r="FU15" s="106"/>
      <c r="FV15" s="107"/>
      <c r="FW15" s="106"/>
      <c r="FX15" s="106"/>
      <c r="FY15" s="106"/>
      <c r="FZ15" s="106"/>
    </row>
    <row r="16" spans="1:182" s="35" customFormat="1" ht="27" customHeight="1">
      <c r="A16" s="88">
        <v>7</v>
      </c>
      <c r="B16" s="89" t="s">
        <v>48</v>
      </c>
      <c r="C16" s="47">
        <v>23</v>
      </c>
      <c r="D16" s="47">
        <v>212</v>
      </c>
      <c r="E16" s="65">
        <v>235</v>
      </c>
      <c r="F16" s="47">
        <v>22</v>
      </c>
      <c r="G16" s="47">
        <v>206</v>
      </c>
      <c r="H16" s="48">
        <v>228</v>
      </c>
      <c r="I16" s="52">
        <v>1</v>
      </c>
      <c r="J16" s="52">
        <v>6</v>
      </c>
      <c r="K16" s="53">
        <v>7</v>
      </c>
      <c r="L16" s="47">
        <v>23</v>
      </c>
      <c r="M16" s="47">
        <v>212</v>
      </c>
      <c r="N16" s="47">
        <v>235</v>
      </c>
      <c r="O16" s="66">
        <v>100</v>
      </c>
      <c r="P16" s="66">
        <v>100</v>
      </c>
      <c r="Q16" s="66">
        <v>100</v>
      </c>
      <c r="R16" s="96"/>
      <c r="S16" s="96"/>
      <c r="T16" s="94"/>
      <c r="U16" s="96"/>
      <c r="V16" s="96"/>
      <c r="W16" s="94"/>
      <c r="X16" s="96"/>
      <c r="Y16" s="95"/>
      <c r="Z16" s="94"/>
      <c r="AA16" s="93"/>
      <c r="AB16" s="93"/>
      <c r="AC16" s="94"/>
      <c r="AD16" s="98" t="s">
        <v>91</v>
      </c>
      <c r="AE16" s="98" t="s">
        <v>91</v>
      </c>
      <c r="AF16" s="98" t="s">
        <v>91</v>
      </c>
      <c r="AG16" s="48">
        <v>23</v>
      </c>
      <c r="AH16" s="48">
        <v>212</v>
      </c>
      <c r="AI16" s="48">
        <v>235</v>
      </c>
      <c r="AJ16" s="48">
        <v>22</v>
      </c>
      <c r="AK16" s="48">
        <v>206</v>
      </c>
      <c r="AL16" s="48">
        <v>228</v>
      </c>
      <c r="AM16" s="48">
        <v>1</v>
      </c>
      <c r="AN16" s="48">
        <v>6</v>
      </c>
      <c r="AO16" s="48">
        <v>7</v>
      </c>
      <c r="AP16" s="47">
        <v>23</v>
      </c>
      <c r="AQ16" s="47">
        <v>212</v>
      </c>
      <c r="AR16" s="48">
        <v>235</v>
      </c>
      <c r="AS16" s="66">
        <v>100</v>
      </c>
      <c r="AT16" s="66">
        <v>100</v>
      </c>
      <c r="AU16" s="66">
        <v>100</v>
      </c>
      <c r="AV16" s="47">
        <v>0</v>
      </c>
      <c r="AW16" s="47">
        <v>10</v>
      </c>
      <c r="AX16" s="48">
        <v>10</v>
      </c>
      <c r="AY16" s="47">
        <v>0</v>
      </c>
      <c r="AZ16" s="47">
        <v>10</v>
      </c>
      <c r="BA16" s="48">
        <v>10</v>
      </c>
      <c r="BB16" s="91">
        <v>0</v>
      </c>
      <c r="BC16" s="91">
        <v>0</v>
      </c>
      <c r="BD16" s="81">
        <v>0</v>
      </c>
      <c r="BE16" s="47">
        <v>0</v>
      </c>
      <c r="BF16" s="47">
        <v>10</v>
      </c>
      <c r="BG16" s="48">
        <v>10</v>
      </c>
      <c r="BH16" s="66">
        <v>0</v>
      </c>
      <c r="BI16" s="66">
        <v>100</v>
      </c>
      <c r="BJ16" s="66">
        <v>100</v>
      </c>
      <c r="BK16" s="93"/>
      <c r="BL16" s="93"/>
      <c r="BM16" s="94"/>
      <c r="BN16" s="93"/>
      <c r="BO16" s="93"/>
      <c r="BP16" s="94"/>
      <c r="BQ16" s="95"/>
      <c r="BR16" s="95"/>
      <c r="BS16" s="94"/>
      <c r="BT16" s="93"/>
      <c r="BU16" s="93"/>
      <c r="BV16" s="94"/>
      <c r="BW16" s="98" t="s">
        <v>91</v>
      </c>
      <c r="BX16" s="98" t="s">
        <v>91</v>
      </c>
      <c r="BY16" s="98" t="s">
        <v>91</v>
      </c>
      <c r="BZ16" s="48">
        <v>0</v>
      </c>
      <c r="CA16" s="48">
        <v>10</v>
      </c>
      <c r="CB16" s="48">
        <v>10</v>
      </c>
      <c r="CC16" s="48">
        <v>0</v>
      </c>
      <c r="CD16" s="48">
        <v>10</v>
      </c>
      <c r="CE16" s="48">
        <v>10</v>
      </c>
      <c r="CF16" s="48">
        <v>0</v>
      </c>
      <c r="CG16" s="48">
        <v>0</v>
      </c>
      <c r="CH16" s="48">
        <v>0</v>
      </c>
      <c r="CI16" s="47">
        <v>0</v>
      </c>
      <c r="CJ16" s="47">
        <v>10</v>
      </c>
      <c r="CK16" s="48">
        <v>10</v>
      </c>
      <c r="CL16" s="110">
        <v>0</v>
      </c>
      <c r="CM16" s="66">
        <v>100</v>
      </c>
      <c r="CN16" s="66">
        <v>100</v>
      </c>
      <c r="CO16" s="47">
        <v>0</v>
      </c>
      <c r="CP16" s="47">
        <v>6</v>
      </c>
      <c r="CQ16" s="48">
        <v>6</v>
      </c>
      <c r="CR16" s="47">
        <v>0</v>
      </c>
      <c r="CS16" s="47">
        <v>6</v>
      </c>
      <c r="CT16" s="48">
        <v>6</v>
      </c>
      <c r="CU16" s="91">
        <v>0</v>
      </c>
      <c r="CV16" s="91">
        <v>0</v>
      </c>
      <c r="CW16" s="81">
        <v>0</v>
      </c>
      <c r="CX16" s="47">
        <v>0</v>
      </c>
      <c r="CY16" s="47">
        <v>6</v>
      </c>
      <c r="CZ16" s="48">
        <v>6</v>
      </c>
      <c r="DA16" s="110">
        <v>0</v>
      </c>
      <c r="DB16" s="66">
        <v>100</v>
      </c>
      <c r="DC16" s="66">
        <v>100</v>
      </c>
      <c r="DD16" s="93"/>
      <c r="DE16" s="93"/>
      <c r="DF16" s="94"/>
      <c r="DG16" s="93"/>
      <c r="DH16" s="93"/>
      <c r="DI16" s="94"/>
      <c r="DJ16" s="95"/>
      <c r="DK16" s="95"/>
      <c r="DL16" s="95"/>
      <c r="DM16" s="93"/>
      <c r="DN16" s="93"/>
      <c r="DO16" s="94"/>
      <c r="DP16" s="98" t="s">
        <v>91</v>
      </c>
      <c r="DQ16" s="98" t="s">
        <v>91</v>
      </c>
      <c r="DR16" s="98" t="s">
        <v>91</v>
      </c>
      <c r="DS16" s="48">
        <v>0</v>
      </c>
      <c r="DT16" s="48">
        <v>6</v>
      </c>
      <c r="DU16" s="48">
        <v>6</v>
      </c>
      <c r="DV16" s="48">
        <v>0</v>
      </c>
      <c r="DW16" s="48">
        <v>6</v>
      </c>
      <c r="DX16" s="48">
        <v>6</v>
      </c>
      <c r="DY16" s="81">
        <v>0</v>
      </c>
      <c r="DZ16" s="81">
        <v>0</v>
      </c>
      <c r="EA16" s="81">
        <v>0</v>
      </c>
      <c r="EB16" s="47">
        <v>0</v>
      </c>
      <c r="EC16" s="47">
        <v>6</v>
      </c>
      <c r="ED16" s="48">
        <v>6</v>
      </c>
      <c r="EE16" s="110">
        <v>0</v>
      </c>
      <c r="EF16" s="66">
        <v>100</v>
      </c>
      <c r="EG16" s="66">
        <v>100</v>
      </c>
      <c r="EH16" s="49">
        <v>23</v>
      </c>
      <c r="EI16" s="49">
        <v>212</v>
      </c>
      <c r="EJ16" s="49">
        <v>235</v>
      </c>
      <c r="EK16" s="73">
        <v>5</v>
      </c>
      <c r="EL16" s="73">
        <v>70</v>
      </c>
      <c r="EM16" s="49">
        <v>75</v>
      </c>
      <c r="EN16" s="49">
        <v>10</v>
      </c>
      <c r="EO16" s="49">
        <v>96</v>
      </c>
      <c r="EP16" s="49">
        <v>106</v>
      </c>
      <c r="EQ16" s="70">
        <v>21.739130434782609</v>
      </c>
      <c r="ER16" s="70">
        <v>33.018867924528301</v>
      </c>
      <c r="ES16" s="70">
        <v>31.914893617021274</v>
      </c>
      <c r="ET16" s="70">
        <v>43.478260869565219</v>
      </c>
      <c r="EU16" s="70">
        <v>45.283018867924525</v>
      </c>
      <c r="EV16" s="70">
        <v>45.106382978723403</v>
      </c>
      <c r="EW16" s="49">
        <v>0</v>
      </c>
      <c r="EX16" s="49">
        <v>10</v>
      </c>
      <c r="EY16" s="49">
        <v>10</v>
      </c>
      <c r="EZ16" s="73">
        <v>0</v>
      </c>
      <c r="FA16" s="73">
        <v>1</v>
      </c>
      <c r="FB16" s="49">
        <v>1</v>
      </c>
      <c r="FC16" s="49">
        <v>0</v>
      </c>
      <c r="FD16" s="49">
        <v>6</v>
      </c>
      <c r="FE16" s="49">
        <v>6</v>
      </c>
      <c r="FF16" s="75">
        <v>0</v>
      </c>
      <c r="FG16" s="70">
        <v>10</v>
      </c>
      <c r="FH16" s="70">
        <v>10</v>
      </c>
      <c r="FI16" s="70">
        <v>0</v>
      </c>
      <c r="FJ16" s="70">
        <v>60</v>
      </c>
      <c r="FK16" s="70">
        <v>60</v>
      </c>
      <c r="FL16" s="49">
        <v>0</v>
      </c>
      <c r="FM16" s="49">
        <v>6</v>
      </c>
      <c r="FN16" s="49">
        <v>6</v>
      </c>
      <c r="FO16" s="73">
        <v>0</v>
      </c>
      <c r="FP16" s="73">
        <v>1</v>
      </c>
      <c r="FQ16" s="49">
        <v>1</v>
      </c>
      <c r="FR16" s="49">
        <v>0</v>
      </c>
      <c r="FS16" s="49">
        <v>1</v>
      </c>
      <c r="FT16" s="49">
        <v>1</v>
      </c>
      <c r="FU16" s="70">
        <v>0</v>
      </c>
      <c r="FV16" s="71">
        <v>16.666666666666668</v>
      </c>
      <c r="FW16" s="70">
        <v>16.666666666666668</v>
      </c>
      <c r="FX16" s="70">
        <v>0</v>
      </c>
      <c r="FY16" s="70">
        <v>16.666666666666668</v>
      </c>
      <c r="FZ16" s="70">
        <v>16.666666666666668</v>
      </c>
    </row>
    <row r="17" spans="1:182" s="35" customFormat="1" ht="24" customHeight="1">
      <c r="A17" s="88">
        <v>8</v>
      </c>
      <c r="B17" s="89" t="s">
        <v>49</v>
      </c>
      <c r="C17" s="47">
        <v>649068</v>
      </c>
      <c r="D17" s="47">
        <v>580269</v>
      </c>
      <c r="E17" s="65">
        <v>1229337</v>
      </c>
      <c r="F17" s="47">
        <v>508724</v>
      </c>
      <c r="G17" s="47">
        <v>426026</v>
      </c>
      <c r="H17" s="48">
        <v>934750</v>
      </c>
      <c r="I17" s="47">
        <v>20217</v>
      </c>
      <c r="J17" s="47">
        <v>30425</v>
      </c>
      <c r="K17" s="53">
        <v>50642</v>
      </c>
      <c r="L17" s="47">
        <v>528941</v>
      </c>
      <c r="M17" s="47">
        <v>456451</v>
      </c>
      <c r="N17" s="47">
        <v>985392</v>
      </c>
      <c r="O17" s="66">
        <v>81.492386005780588</v>
      </c>
      <c r="P17" s="66">
        <v>78.661965398806416</v>
      </c>
      <c r="Q17" s="66">
        <v>80.156376973929852</v>
      </c>
      <c r="R17" s="47">
        <v>42006</v>
      </c>
      <c r="S17" s="47">
        <v>12713</v>
      </c>
      <c r="T17" s="48">
        <v>54719</v>
      </c>
      <c r="U17" s="47">
        <v>35394</v>
      </c>
      <c r="V17" s="47">
        <v>9582</v>
      </c>
      <c r="W17" s="48">
        <v>44976</v>
      </c>
      <c r="X17" s="47">
        <v>499</v>
      </c>
      <c r="Y17" s="47">
        <v>350</v>
      </c>
      <c r="Z17" s="48">
        <v>849</v>
      </c>
      <c r="AA17" s="47">
        <v>35893</v>
      </c>
      <c r="AB17" s="47">
        <v>9932</v>
      </c>
      <c r="AC17" s="48">
        <v>45825</v>
      </c>
      <c r="AD17" s="66">
        <v>85.447317049945255</v>
      </c>
      <c r="AE17" s="66">
        <v>78.124754188625815</v>
      </c>
      <c r="AF17" s="66">
        <v>83.746047990643106</v>
      </c>
      <c r="AG17" s="48">
        <v>691074</v>
      </c>
      <c r="AH17" s="48">
        <v>592982</v>
      </c>
      <c r="AI17" s="48">
        <v>1284056</v>
      </c>
      <c r="AJ17" s="48">
        <v>544118</v>
      </c>
      <c r="AK17" s="48">
        <v>435608</v>
      </c>
      <c r="AL17" s="48">
        <v>979726</v>
      </c>
      <c r="AM17" s="48">
        <v>20716</v>
      </c>
      <c r="AN17" s="48">
        <v>30775</v>
      </c>
      <c r="AO17" s="48">
        <v>51491</v>
      </c>
      <c r="AP17" s="47">
        <v>564834</v>
      </c>
      <c r="AQ17" s="47">
        <v>466383</v>
      </c>
      <c r="AR17" s="48">
        <v>1031217</v>
      </c>
      <c r="AS17" s="66">
        <v>81.732781149341463</v>
      </c>
      <c r="AT17" s="66">
        <v>78.650448074309168</v>
      </c>
      <c r="AU17" s="66">
        <v>80.30934787890871</v>
      </c>
      <c r="AV17" s="47">
        <v>99247</v>
      </c>
      <c r="AW17" s="47">
        <v>75406</v>
      </c>
      <c r="AX17" s="48">
        <v>174653</v>
      </c>
      <c r="AY17" s="47">
        <v>70845</v>
      </c>
      <c r="AZ17" s="47">
        <v>45999</v>
      </c>
      <c r="BA17" s="48">
        <v>116844</v>
      </c>
      <c r="BB17" s="47">
        <v>3262</v>
      </c>
      <c r="BC17" s="47">
        <v>4459</v>
      </c>
      <c r="BD17" s="48">
        <v>7721</v>
      </c>
      <c r="BE17" s="47">
        <v>74107</v>
      </c>
      <c r="BF17" s="47">
        <v>50458</v>
      </c>
      <c r="BG17" s="48">
        <v>124565</v>
      </c>
      <c r="BH17" s="66">
        <v>74.669259524217352</v>
      </c>
      <c r="BI17" s="66">
        <v>66.915099594196747</v>
      </c>
      <c r="BJ17" s="66">
        <v>71.32142018745742</v>
      </c>
      <c r="BK17" s="47">
        <v>6326</v>
      </c>
      <c r="BL17" s="47">
        <v>2112</v>
      </c>
      <c r="BM17" s="48">
        <v>8438</v>
      </c>
      <c r="BN17" s="47">
        <v>5106</v>
      </c>
      <c r="BO17" s="47">
        <v>1488</v>
      </c>
      <c r="BP17" s="48">
        <v>6594</v>
      </c>
      <c r="BQ17" s="47">
        <v>88</v>
      </c>
      <c r="BR17" s="47">
        <v>48</v>
      </c>
      <c r="BS17" s="48">
        <v>136</v>
      </c>
      <c r="BT17" s="47">
        <v>5194</v>
      </c>
      <c r="BU17" s="47">
        <v>1536</v>
      </c>
      <c r="BV17" s="48">
        <v>6730</v>
      </c>
      <c r="BW17" s="66">
        <v>82.105595953208976</v>
      </c>
      <c r="BX17" s="66">
        <v>72.727272727272734</v>
      </c>
      <c r="BY17" s="66">
        <v>79.758236548945249</v>
      </c>
      <c r="BZ17" s="48">
        <v>105573</v>
      </c>
      <c r="CA17" s="48">
        <v>77518</v>
      </c>
      <c r="CB17" s="48">
        <v>183091</v>
      </c>
      <c r="CC17" s="48">
        <v>75951</v>
      </c>
      <c r="CD17" s="48">
        <v>47487</v>
      </c>
      <c r="CE17" s="48">
        <v>123438</v>
      </c>
      <c r="CF17" s="48">
        <v>3355</v>
      </c>
      <c r="CG17" s="48">
        <v>4507</v>
      </c>
      <c r="CH17" s="48">
        <v>7862</v>
      </c>
      <c r="CI17" s="47">
        <v>79306</v>
      </c>
      <c r="CJ17" s="47">
        <v>51994</v>
      </c>
      <c r="CK17" s="48">
        <v>131300</v>
      </c>
      <c r="CL17" s="66">
        <v>75.119585500080504</v>
      </c>
      <c r="CM17" s="66">
        <v>67.073453907479546</v>
      </c>
      <c r="CN17" s="66">
        <v>71.712973330201919</v>
      </c>
      <c r="CO17" s="47">
        <v>8869</v>
      </c>
      <c r="CP17" s="47">
        <v>7573</v>
      </c>
      <c r="CQ17" s="48">
        <v>16442</v>
      </c>
      <c r="CR17" s="47">
        <v>6013</v>
      </c>
      <c r="CS17" s="47">
        <v>4801</v>
      </c>
      <c r="CT17" s="48">
        <v>10814</v>
      </c>
      <c r="CU17" s="47">
        <v>311</v>
      </c>
      <c r="CV17" s="47">
        <v>536</v>
      </c>
      <c r="CW17" s="48">
        <v>847</v>
      </c>
      <c r="CX17" s="47">
        <v>6324</v>
      </c>
      <c r="CY17" s="47">
        <v>5337</v>
      </c>
      <c r="CZ17" s="48">
        <v>11661</v>
      </c>
      <c r="DA17" s="66">
        <v>71.304543917014314</v>
      </c>
      <c r="DB17" s="66">
        <v>70.474052555130058</v>
      </c>
      <c r="DC17" s="66">
        <v>70.922028950249356</v>
      </c>
      <c r="DD17" s="47">
        <v>499</v>
      </c>
      <c r="DE17" s="47">
        <v>148</v>
      </c>
      <c r="DF17" s="48">
        <v>647</v>
      </c>
      <c r="DG17" s="47">
        <v>352</v>
      </c>
      <c r="DH17" s="47">
        <v>90</v>
      </c>
      <c r="DI17" s="48">
        <v>442</v>
      </c>
      <c r="DJ17" s="47">
        <v>8</v>
      </c>
      <c r="DK17" s="47">
        <v>10</v>
      </c>
      <c r="DL17" s="52">
        <v>18</v>
      </c>
      <c r="DM17" s="47">
        <v>360</v>
      </c>
      <c r="DN17" s="47">
        <v>100</v>
      </c>
      <c r="DO17" s="48">
        <v>460</v>
      </c>
      <c r="DP17" s="66">
        <v>72.144288577154313</v>
      </c>
      <c r="DQ17" s="66">
        <v>67.567567567567565</v>
      </c>
      <c r="DR17" s="66">
        <v>71.097372488408041</v>
      </c>
      <c r="DS17" s="48">
        <v>9368</v>
      </c>
      <c r="DT17" s="48">
        <v>7721</v>
      </c>
      <c r="DU17" s="48">
        <v>17089</v>
      </c>
      <c r="DV17" s="48">
        <v>6365</v>
      </c>
      <c r="DW17" s="48">
        <v>4891</v>
      </c>
      <c r="DX17" s="48">
        <v>11256</v>
      </c>
      <c r="DY17" s="48">
        <v>319</v>
      </c>
      <c r="DZ17" s="48">
        <v>546</v>
      </c>
      <c r="EA17" s="48">
        <v>865</v>
      </c>
      <c r="EB17" s="47">
        <v>6684</v>
      </c>
      <c r="EC17" s="47">
        <v>5437</v>
      </c>
      <c r="ED17" s="48">
        <v>12121</v>
      </c>
      <c r="EE17" s="66">
        <v>71.349274124679766</v>
      </c>
      <c r="EF17" s="66">
        <v>70.418339593316929</v>
      </c>
      <c r="EG17" s="66">
        <v>70.92866756393002</v>
      </c>
      <c r="EH17" s="49">
        <v>564834</v>
      </c>
      <c r="EI17" s="49">
        <v>466383</v>
      </c>
      <c r="EJ17" s="49">
        <v>1031217</v>
      </c>
      <c r="EK17" s="73">
        <v>11947</v>
      </c>
      <c r="EL17" s="73">
        <v>6070</v>
      </c>
      <c r="EM17" s="49">
        <v>18017</v>
      </c>
      <c r="EN17" s="49">
        <v>174254</v>
      </c>
      <c r="EO17" s="49">
        <v>113983</v>
      </c>
      <c r="EP17" s="49">
        <v>288237</v>
      </c>
      <c r="EQ17" s="70">
        <v>2.1151347121455153</v>
      </c>
      <c r="ER17" s="70">
        <v>1.3015054150773078</v>
      </c>
      <c r="ES17" s="70">
        <v>1.7471589393890907</v>
      </c>
      <c r="ET17" s="70">
        <v>30.850479964024828</v>
      </c>
      <c r="EU17" s="70">
        <v>24.439784468987934</v>
      </c>
      <c r="EV17" s="70">
        <v>27.951148982221977</v>
      </c>
      <c r="EW17" s="49">
        <v>79306</v>
      </c>
      <c r="EX17" s="49">
        <v>51994</v>
      </c>
      <c r="EY17" s="49">
        <v>131300</v>
      </c>
      <c r="EZ17" s="73">
        <v>851</v>
      </c>
      <c r="FA17" s="73">
        <v>274</v>
      </c>
      <c r="FB17" s="49">
        <v>1125</v>
      </c>
      <c r="FC17" s="49">
        <v>19312</v>
      </c>
      <c r="FD17" s="49">
        <v>8393</v>
      </c>
      <c r="FE17" s="49">
        <v>27705</v>
      </c>
      <c r="FF17" s="70">
        <v>1.0730587849595239</v>
      </c>
      <c r="FG17" s="70">
        <v>0.52698388275570252</v>
      </c>
      <c r="FH17" s="70">
        <v>0.85681645087585678</v>
      </c>
      <c r="FI17" s="70">
        <v>24.351247068317658</v>
      </c>
      <c r="FJ17" s="70">
        <v>16.142247182367196</v>
      </c>
      <c r="FK17" s="70">
        <v>21.100533130236101</v>
      </c>
      <c r="FL17" s="49">
        <v>6684</v>
      </c>
      <c r="FM17" s="49">
        <v>5437</v>
      </c>
      <c r="FN17" s="49">
        <v>12121</v>
      </c>
      <c r="FO17" s="73">
        <v>74</v>
      </c>
      <c r="FP17" s="73">
        <v>26</v>
      </c>
      <c r="FQ17" s="49">
        <v>100</v>
      </c>
      <c r="FR17" s="49">
        <v>1484</v>
      </c>
      <c r="FS17" s="49">
        <v>807</v>
      </c>
      <c r="FT17" s="49">
        <v>2291</v>
      </c>
      <c r="FU17" s="70">
        <v>1.1071214841412327</v>
      </c>
      <c r="FV17" s="71">
        <v>0.47820489240389924</v>
      </c>
      <c r="FW17" s="70">
        <v>0.8250144377526607</v>
      </c>
      <c r="FX17" s="70">
        <v>22.202274087372828</v>
      </c>
      <c r="FY17" s="70">
        <v>14.842744160382564</v>
      </c>
      <c r="FZ17" s="70">
        <v>18.901080768913456</v>
      </c>
    </row>
    <row r="18" spans="1:182" s="35" customFormat="1" ht="28.5">
      <c r="A18" s="88">
        <v>9</v>
      </c>
      <c r="B18" s="89" t="s">
        <v>50</v>
      </c>
      <c r="C18" s="47">
        <v>32267</v>
      </c>
      <c r="D18" s="47">
        <v>53525</v>
      </c>
      <c r="E18" s="65">
        <v>85792</v>
      </c>
      <c r="F18" s="47">
        <v>24273</v>
      </c>
      <c r="G18" s="47">
        <v>47923</v>
      </c>
      <c r="H18" s="48">
        <v>72196</v>
      </c>
      <c r="I18" s="93"/>
      <c r="J18" s="93"/>
      <c r="K18" s="96"/>
      <c r="L18" s="47">
        <v>24273</v>
      </c>
      <c r="M18" s="47">
        <v>47923</v>
      </c>
      <c r="N18" s="47">
        <v>72196</v>
      </c>
      <c r="O18" s="66">
        <v>75.22546254687451</v>
      </c>
      <c r="P18" s="66">
        <v>89.533862680990197</v>
      </c>
      <c r="Q18" s="66">
        <v>84.152368519209247</v>
      </c>
      <c r="R18" s="93"/>
      <c r="S18" s="93"/>
      <c r="T18" s="94"/>
      <c r="U18" s="93"/>
      <c r="V18" s="93"/>
      <c r="W18" s="94"/>
      <c r="X18" s="95"/>
      <c r="Y18" s="95"/>
      <c r="Z18" s="94"/>
      <c r="AA18" s="93"/>
      <c r="AB18" s="93"/>
      <c r="AC18" s="94"/>
      <c r="AD18" s="98" t="s">
        <v>91</v>
      </c>
      <c r="AE18" s="98" t="s">
        <v>91</v>
      </c>
      <c r="AF18" s="98" t="s">
        <v>91</v>
      </c>
      <c r="AG18" s="48">
        <v>32267</v>
      </c>
      <c r="AH18" s="48">
        <v>53525</v>
      </c>
      <c r="AI18" s="48">
        <v>85792</v>
      </c>
      <c r="AJ18" s="48">
        <v>24273</v>
      </c>
      <c r="AK18" s="48">
        <v>47923</v>
      </c>
      <c r="AL18" s="48">
        <v>72196</v>
      </c>
      <c r="AM18" s="94"/>
      <c r="AN18" s="94"/>
      <c r="AO18" s="94"/>
      <c r="AP18" s="47">
        <v>24273</v>
      </c>
      <c r="AQ18" s="47">
        <v>47923</v>
      </c>
      <c r="AR18" s="48">
        <v>72196</v>
      </c>
      <c r="AS18" s="66">
        <v>75.22546254687451</v>
      </c>
      <c r="AT18" s="66">
        <v>89.533862680990197</v>
      </c>
      <c r="AU18" s="66">
        <v>84.152368519209247</v>
      </c>
      <c r="AV18" s="100"/>
      <c r="AW18" s="100"/>
      <c r="AX18" s="100"/>
      <c r="AY18" s="100"/>
      <c r="AZ18" s="100"/>
      <c r="BA18" s="100"/>
      <c r="BB18" s="93"/>
      <c r="BC18" s="93"/>
      <c r="BD18" s="94"/>
      <c r="BE18" s="93"/>
      <c r="BF18" s="93"/>
      <c r="BG18" s="94"/>
      <c r="BH18" s="98" t="s">
        <v>91</v>
      </c>
      <c r="BI18" s="98" t="s">
        <v>91</v>
      </c>
      <c r="BJ18" s="98" t="s">
        <v>91</v>
      </c>
      <c r="BK18" s="93"/>
      <c r="BL18" s="93"/>
      <c r="BM18" s="94"/>
      <c r="BN18" s="93"/>
      <c r="BO18" s="93"/>
      <c r="BP18" s="94"/>
      <c r="BQ18" s="93"/>
      <c r="BR18" s="93"/>
      <c r="BS18" s="94"/>
      <c r="BT18" s="93"/>
      <c r="BU18" s="93"/>
      <c r="BV18" s="94"/>
      <c r="BW18" s="98" t="s">
        <v>91</v>
      </c>
      <c r="BX18" s="98" t="s">
        <v>91</v>
      </c>
      <c r="BY18" s="98" t="s">
        <v>91</v>
      </c>
      <c r="BZ18" s="94"/>
      <c r="CA18" s="94"/>
      <c r="CB18" s="94"/>
      <c r="CC18" s="94"/>
      <c r="CD18" s="94"/>
      <c r="CE18" s="94"/>
      <c r="CF18" s="94"/>
      <c r="CG18" s="94"/>
      <c r="CH18" s="94"/>
      <c r="CI18" s="93"/>
      <c r="CJ18" s="93"/>
      <c r="CK18" s="94"/>
      <c r="CL18" s="98" t="s">
        <v>91</v>
      </c>
      <c r="CM18" s="98" t="s">
        <v>91</v>
      </c>
      <c r="CN18" s="98" t="s">
        <v>91</v>
      </c>
      <c r="CO18" s="104"/>
      <c r="CP18" s="104"/>
      <c r="CQ18" s="104"/>
      <c r="CR18" s="104"/>
      <c r="CS18" s="104"/>
      <c r="CT18" s="104"/>
      <c r="CU18" s="95"/>
      <c r="CV18" s="95"/>
      <c r="CW18" s="94"/>
      <c r="CX18" s="93"/>
      <c r="CY18" s="93"/>
      <c r="CZ18" s="94"/>
      <c r="DA18" s="98" t="s">
        <v>91</v>
      </c>
      <c r="DB18" s="98" t="s">
        <v>91</v>
      </c>
      <c r="DC18" s="98" t="s">
        <v>91</v>
      </c>
      <c r="DD18" s="93"/>
      <c r="DE18" s="93"/>
      <c r="DF18" s="94"/>
      <c r="DG18" s="93"/>
      <c r="DH18" s="93"/>
      <c r="DI18" s="94"/>
      <c r="DJ18" s="95"/>
      <c r="DK18" s="95"/>
      <c r="DL18" s="95"/>
      <c r="DM18" s="93"/>
      <c r="DN18" s="93"/>
      <c r="DO18" s="94"/>
      <c r="DP18" s="98" t="s">
        <v>91</v>
      </c>
      <c r="DQ18" s="98" t="s">
        <v>91</v>
      </c>
      <c r="DR18" s="98" t="s">
        <v>91</v>
      </c>
      <c r="DS18" s="94"/>
      <c r="DT18" s="94"/>
      <c r="DU18" s="94"/>
      <c r="DV18" s="94"/>
      <c r="DW18" s="94"/>
      <c r="DX18" s="94"/>
      <c r="DY18" s="94"/>
      <c r="DZ18" s="94"/>
      <c r="EA18" s="94"/>
      <c r="EB18" s="93"/>
      <c r="EC18" s="93"/>
      <c r="ED18" s="94"/>
      <c r="EE18" s="98" t="s">
        <v>91</v>
      </c>
      <c r="EF18" s="98" t="s">
        <v>91</v>
      </c>
      <c r="EG18" s="98" t="s">
        <v>91</v>
      </c>
      <c r="EH18" s="49">
        <v>24273</v>
      </c>
      <c r="EI18" s="49">
        <v>47923</v>
      </c>
      <c r="EJ18" s="49">
        <v>72196</v>
      </c>
      <c r="EK18" s="73">
        <v>1665</v>
      </c>
      <c r="EL18" s="73">
        <v>2613</v>
      </c>
      <c r="EM18" s="49">
        <v>4278</v>
      </c>
      <c r="EN18" s="49">
        <v>14985</v>
      </c>
      <c r="EO18" s="49">
        <v>23525</v>
      </c>
      <c r="EP18" s="49">
        <v>38510</v>
      </c>
      <c r="EQ18" s="70">
        <v>6.8594734890619211</v>
      </c>
      <c r="ER18" s="70">
        <v>5.4524967134778706</v>
      </c>
      <c r="ES18" s="70">
        <v>5.9255360407778825</v>
      </c>
      <c r="ET18" s="70">
        <v>61.735261401557288</v>
      </c>
      <c r="EU18" s="70">
        <v>49.089163867036703</v>
      </c>
      <c r="EV18" s="70">
        <v>53.340905313313755</v>
      </c>
      <c r="EW18" s="105"/>
      <c r="EX18" s="105"/>
      <c r="EY18" s="105"/>
      <c r="EZ18" s="105"/>
      <c r="FA18" s="105"/>
      <c r="FB18" s="105"/>
      <c r="FC18" s="105"/>
      <c r="FD18" s="105"/>
      <c r="FE18" s="105"/>
      <c r="FF18" s="106"/>
      <c r="FG18" s="106"/>
      <c r="FH18" s="106"/>
      <c r="FI18" s="106"/>
      <c r="FJ18" s="106"/>
      <c r="FK18" s="106"/>
      <c r="FL18" s="105"/>
      <c r="FM18" s="105"/>
      <c r="FN18" s="105"/>
      <c r="FO18" s="105"/>
      <c r="FP18" s="105"/>
      <c r="FQ18" s="105"/>
      <c r="FR18" s="105"/>
      <c r="FS18" s="105"/>
      <c r="FT18" s="105"/>
      <c r="FU18" s="106"/>
      <c r="FV18" s="107"/>
      <c r="FW18" s="106"/>
      <c r="FX18" s="106"/>
      <c r="FY18" s="106"/>
      <c r="FZ18" s="106"/>
    </row>
    <row r="19" spans="1:182" s="34" customFormat="1" ht="30.75" customHeight="1">
      <c r="A19" s="88">
        <v>10</v>
      </c>
      <c r="B19" s="89" t="s">
        <v>51</v>
      </c>
      <c r="C19" s="47">
        <v>192135</v>
      </c>
      <c r="D19" s="47">
        <v>211597</v>
      </c>
      <c r="E19" s="65">
        <v>403732</v>
      </c>
      <c r="F19" s="47">
        <v>106473</v>
      </c>
      <c r="G19" s="47">
        <v>117982</v>
      </c>
      <c r="H19" s="48">
        <v>224455</v>
      </c>
      <c r="I19" s="47">
        <v>2340</v>
      </c>
      <c r="J19" s="47">
        <v>3164</v>
      </c>
      <c r="K19" s="53">
        <v>5504</v>
      </c>
      <c r="L19" s="48">
        <v>108813</v>
      </c>
      <c r="M19" s="48">
        <v>121146</v>
      </c>
      <c r="N19" s="48">
        <v>229959</v>
      </c>
      <c r="O19" s="66">
        <v>56.633616988055266</v>
      </c>
      <c r="P19" s="66">
        <v>57.253174666937625</v>
      </c>
      <c r="Q19" s="66">
        <v>56.958328792367219</v>
      </c>
      <c r="R19" s="47">
        <v>12722</v>
      </c>
      <c r="S19" s="47">
        <v>10201</v>
      </c>
      <c r="T19" s="48">
        <v>22923</v>
      </c>
      <c r="U19" s="47">
        <v>3096</v>
      </c>
      <c r="V19" s="47">
        <v>2908</v>
      </c>
      <c r="W19" s="48">
        <v>6004</v>
      </c>
      <c r="X19" s="47">
        <v>1957</v>
      </c>
      <c r="Y19" s="47">
        <v>2105</v>
      </c>
      <c r="Z19" s="48">
        <v>4062</v>
      </c>
      <c r="AA19" s="48">
        <v>5053</v>
      </c>
      <c r="AB19" s="48">
        <v>5013</v>
      </c>
      <c r="AC19" s="48">
        <v>10066</v>
      </c>
      <c r="AD19" s="66">
        <v>39.718597704763404</v>
      </c>
      <c r="AE19" s="66">
        <v>49.142240956768944</v>
      </c>
      <c r="AF19" s="66">
        <v>43.912227893382195</v>
      </c>
      <c r="AG19" s="48">
        <v>204857</v>
      </c>
      <c r="AH19" s="48">
        <v>221798</v>
      </c>
      <c r="AI19" s="48">
        <v>426655</v>
      </c>
      <c r="AJ19" s="48">
        <v>109569</v>
      </c>
      <c r="AK19" s="48">
        <v>120890</v>
      </c>
      <c r="AL19" s="48">
        <v>230459</v>
      </c>
      <c r="AM19" s="48">
        <v>4297</v>
      </c>
      <c r="AN19" s="48">
        <v>5269</v>
      </c>
      <c r="AO19" s="48">
        <v>9566</v>
      </c>
      <c r="AP19" s="48">
        <v>113866</v>
      </c>
      <c r="AQ19" s="48">
        <v>126159</v>
      </c>
      <c r="AR19" s="48">
        <v>240025</v>
      </c>
      <c r="AS19" s="66">
        <v>55.583162889234927</v>
      </c>
      <c r="AT19" s="66">
        <v>56.880134176142263</v>
      </c>
      <c r="AU19" s="66">
        <v>56.257397663217354</v>
      </c>
      <c r="AV19" s="47">
        <v>28682</v>
      </c>
      <c r="AW19" s="47">
        <v>30874</v>
      </c>
      <c r="AX19" s="48">
        <v>59556</v>
      </c>
      <c r="AY19" s="47">
        <v>14672</v>
      </c>
      <c r="AZ19" s="47">
        <v>15888</v>
      </c>
      <c r="BA19" s="48">
        <v>30560</v>
      </c>
      <c r="BB19" s="47">
        <v>402</v>
      </c>
      <c r="BC19" s="47">
        <v>496</v>
      </c>
      <c r="BD19" s="48">
        <v>898</v>
      </c>
      <c r="BE19" s="48">
        <v>15074</v>
      </c>
      <c r="BF19" s="48">
        <v>16384</v>
      </c>
      <c r="BG19" s="48">
        <v>31458</v>
      </c>
      <c r="BH19" s="66">
        <v>52.555609790112271</v>
      </c>
      <c r="BI19" s="66">
        <v>53.067305823670409</v>
      </c>
      <c r="BJ19" s="66">
        <v>52.820874471086029</v>
      </c>
      <c r="BK19" s="47">
        <v>2064</v>
      </c>
      <c r="BL19" s="47">
        <v>1704</v>
      </c>
      <c r="BM19" s="48">
        <v>3768</v>
      </c>
      <c r="BN19" s="47">
        <v>527</v>
      </c>
      <c r="BO19" s="47">
        <v>527</v>
      </c>
      <c r="BP19" s="48">
        <v>1054</v>
      </c>
      <c r="BQ19" s="47">
        <v>739</v>
      </c>
      <c r="BR19" s="47">
        <v>837</v>
      </c>
      <c r="BS19" s="48">
        <v>1576</v>
      </c>
      <c r="BT19" s="48">
        <v>1266</v>
      </c>
      <c r="BU19" s="48">
        <v>1364</v>
      </c>
      <c r="BV19" s="48">
        <v>2630</v>
      </c>
      <c r="BW19" s="66">
        <v>61.337209302325576</v>
      </c>
      <c r="BX19" s="66">
        <v>80.046948356807519</v>
      </c>
      <c r="BY19" s="66">
        <v>69.798301486199577</v>
      </c>
      <c r="BZ19" s="48">
        <v>30746</v>
      </c>
      <c r="CA19" s="48">
        <v>32578</v>
      </c>
      <c r="CB19" s="48">
        <v>63324</v>
      </c>
      <c r="CC19" s="48">
        <v>15199</v>
      </c>
      <c r="CD19" s="48">
        <v>16415</v>
      </c>
      <c r="CE19" s="48">
        <v>31614</v>
      </c>
      <c r="CF19" s="48">
        <v>1141</v>
      </c>
      <c r="CG19" s="48">
        <v>1333</v>
      </c>
      <c r="CH19" s="48">
        <v>2474</v>
      </c>
      <c r="CI19" s="48">
        <v>16340</v>
      </c>
      <c r="CJ19" s="48">
        <v>17748</v>
      </c>
      <c r="CK19" s="48">
        <v>34088</v>
      </c>
      <c r="CL19" s="66">
        <v>53.145124569049628</v>
      </c>
      <c r="CM19" s="66">
        <v>54.478482411443309</v>
      </c>
      <c r="CN19" s="66">
        <v>53.831090897605961</v>
      </c>
      <c r="CO19" s="47">
        <v>52574</v>
      </c>
      <c r="CP19" s="47">
        <v>60786</v>
      </c>
      <c r="CQ19" s="48">
        <v>113360</v>
      </c>
      <c r="CR19" s="47">
        <v>27446</v>
      </c>
      <c r="CS19" s="47">
        <v>30197</v>
      </c>
      <c r="CT19" s="48">
        <v>57643</v>
      </c>
      <c r="CU19" s="47">
        <v>625</v>
      </c>
      <c r="CV19" s="47">
        <v>846</v>
      </c>
      <c r="CW19" s="48">
        <v>1471</v>
      </c>
      <c r="CX19" s="48">
        <v>28071</v>
      </c>
      <c r="CY19" s="48">
        <v>31043</v>
      </c>
      <c r="CZ19" s="48">
        <v>59114</v>
      </c>
      <c r="DA19" s="66">
        <v>53.393312283638309</v>
      </c>
      <c r="DB19" s="66">
        <v>51.069325173559697</v>
      </c>
      <c r="DC19" s="66">
        <v>52.147141848976709</v>
      </c>
      <c r="DD19" s="47">
        <v>3137</v>
      </c>
      <c r="DE19" s="47">
        <v>3004</v>
      </c>
      <c r="DF19" s="48">
        <v>6141</v>
      </c>
      <c r="DG19" s="47">
        <v>722</v>
      </c>
      <c r="DH19" s="47">
        <v>707</v>
      </c>
      <c r="DI19" s="48">
        <v>1429</v>
      </c>
      <c r="DJ19" s="47">
        <v>1223</v>
      </c>
      <c r="DK19" s="47">
        <v>1562</v>
      </c>
      <c r="DL19" s="52">
        <v>2785</v>
      </c>
      <c r="DM19" s="48">
        <v>1945</v>
      </c>
      <c r="DN19" s="48">
        <v>2269</v>
      </c>
      <c r="DO19" s="48">
        <v>4214</v>
      </c>
      <c r="DP19" s="66">
        <v>62.001912655403245</v>
      </c>
      <c r="DQ19" s="66">
        <v>75.532623169107865</v>
      </c>
      <c r="DR19" s="66">
        <v>68.620745806871838</v>
      </c>
      <c r="DS19" s="48">
        <v>55711</v>
      </c>
      <c r="DT19" s="48">
        <v>63790</v>
      </c>
      <c r="DU19" s="48">
        <v>119501</v>
      </c>
      <c r="DV19" s="48">
        <v>28168</v>
      </c>
      <c r="DW19" s="48">
        <v>30904</v>
      </c>
      <c r="DX19" s="48">
        <v>59072</v>
      </c>
      <c r="DY19" s="48">
        <v>1848</v>
      </c>
      <c r="DZ19" s="48">
        <v>2408</v>
      </c>
      <c r="EA19" s="48">
        <v>4256</v>
      </c>
      <c r="EB19" s="48">
        <v>30016</v>
      </c>
      <c r="EC19" s="48">
        <v>33312</v>
      </c>
      <c r="ED19" s="48">
        <v>63328</v>
      </c>
      <c r="EE19" s="66">
        <v>53.878049218287231</v>
      </c>
      <c r="EF19" s="66">
        <v>52.221351308982598</v>
      </c>
      <c r="EG19" s="66">
        <v>52.993698797499597</v>
      </c>
      <c r="EH19" s="49">
        <v>113866</v>
      </c>
      <c r="EI19" s="49">
        <v>126159</v>
      </c>
      <c r="EJ19" s="49">
        <v>240025</v>
      </c>
      <c r="EK19" s="73">
        <v>6698</v>
      </c>
      <c r="EL19" s="73">
        <v>6499</v>
      </c>
      <c r="EM19" s="49">
        <v>13197</v>
      </c>
      <c r="EN19" s="49">
        <v>14826</v>
      </c>
      <c r="EO19" s="49">
        <v>16087</v>
      </c>
      <c r="EP19" s="49">
        <v>30913</v>
      </c>
      <c r="EQ19" s="70">
        <v>5.8823529411764701</v>
      </c>
      <c r="ER19" s="70">
        <v>5.1514358864607361</v>
      </c>
      <c r="ES19" s="70">
        <v>5.4981772732007084</v>
      </c>
      <c r="ET19" s="70">
        <v>13.020568036112623</v>
      </c>
      <c r="EU19" s="70">
        <v>12.751369303815029</v>
      </c>
      <c r="EV19" s="70">
        <v>12.879075096344131</v>
      </c>
      <c r="EW19" s="49">
        <v>16340</v>
      </c>
      <c r="EX19" s="49">
        <v>17748</v>
      </c>
      <c r="EY19" s="49">
        <v>34088</v>
      </c>
      <c r="EZ19" s="73">
        <v>759</v>
      </c>
      <c r="FA19" s="73">
        <v>637</v>
      </c>
      <c r="FB19" s="49">
        <v>1396</v>
      </c>
      <c r="FC19" s="49">
        <v>1998</v>
      </c>
      <c r="FD19" s="49">
        <v>2100</v>
      </c>
      <c r="FE19" s="49">
        <v>4098</v>
      </c>
      <c r="FF19" s="70">
        <v>4.6450428396572825</v>
      </c>
      <c r="FG19" s="70">
        <v>3.5891368041469462</v>
      </c>
      <c r="FH19" s="70">
        <v>4.0952827974653836</v>
      </c>
      <c r="FI19" s="70">
        <v>12.22766217870257</v>
      </c>
      <c r="FJ19" s="70">
        <v>11.832319134550373</v>
      </c>
      <c r="FK19" s="70">
        <v>12.021825862473598</v>
      </c>
      <c r="FL19" s="49">
        <v>30016</v>
      </c>
      <c r="FM19" s="49">
        <v>33312</v>
      </c>
      <c r="FN19" s="49">
        <v>63328</v>
      </c>
      <c r="FO19" s="73">
        <v>728</v>
      </c>
      <c r="FP19" s="73">
        <v>690</v>
      </c>
      <c r="FQ19" s="49">
        <v>1418</v>
      </c>
      <c r="FR19" s="49">
        <v>2683</v>
      </c>
      <c r="FS19" s="49">
        <v>2671</v>
      </c>
      <c r="FT19" s="49">
        <v>5354</v>
      </c>
      <c r="FU19" s="70">
        <v>2.4253731343283582</v>
      </c>
      <c r="FV19" s="70">
        <v>2.0713256484149856</v>
      </c>
      <c r="FW19" s="70">
        <v>2.2391359272359779</v>
      </c>
      <c r="FX19" s="70">
        <v>8.9385660980810222</v>
      </c>
      <c r="FY19" s="70">
        <v>8.0181316042267046</v>
      </c>
      <c r="FZ19" s="70">
        <v>8.4543961596766053</v>
      </c>
    </row>
    <row r="20" spans="1:182" s="36" customFormat="1" ht="21" customHeight="1">
      <c r="A20" s="88">
        <v>11</v>
      </c>
      <c r="B20" s="89" t="s">
        <v>52</v>
      </c>
      <c r="C20" s="93"/>
      <c r="D20" s="93"/>
      <c r="E20" s="97"/>
      <c r="F20" s="93"/>
      <c r="G20" s="93"/>
      <c r="H20" s="94"/>
      <c r="I20" s="93"/>
      <c r="J20" s="93"/>
      <c r="K20" s="96"/>
      <c r="L20" s="94"/>
      <c r="M20" s="94"/>
      <c r="N20" s="94"/>
      <c r="O20" s="98"/>
      <c r="P20" s="98"/>
      <c r="Q20" s="98"/>
      <c r="R20" s="47">
        <v>53</v>
      </c>
      <c r="S20" s="47">
        <v>23</v>
      </c>
      <c r="T20" s="48">
        <v>76</v>
      </c>
      <c r="U20" s="47">
        <v>12</v>
      </c>
      <c r="V20" s="47">
        <v>9</v>
      </c>
      <c r="W20" s="48">
        <v>21</v>
      </c>
      <c r="X20" s="93"/>
      <c r="Y20" s="93"/>
      <c r="Z20" s="94"/>
      <c r="AA20" s="48">
        <v>12</v>
      </c>
      <c r="AB20" s="48">
        <v>9</v>
      </c>
      <c r="AC20" s="48">
        <v>21</v>
      </c>
      <c r="AD20" s="66">
        <v>22.641509433962266</v>
      </c>
      <c r="AE20" s="66">
        <v>39.130434782608695</v>
      </c>
      <c r="AF20" s="66">
        <v>27.631578947368425</v>
      </c>
      <c r="AG20" s="48">
        <v>53</v>
      </c>
      <c r="AH20" s="48">
        <v>23</v>
      </c>
      <c r="AI20" s="48">
        <v>76</v>
      </c>
      <c r="AJ20" s="48">
        <v>12</v>
      </c>
      <c r="AK20" s="48">
        <v>9</v>
      </c>
      <c r="AL20" s="48">
        <v>21</v>
      </c>
      <c r="AM20" s="94"/>
      <c r="AN20" s="94"/>
      <c r="AO20" s="94"/>
      <c r="AP20" s="48">
        <v>12</v>
      </c>
      <c r="AQ20" s="48">
        <v>9</v>
      </c>
      <c r="AR20" s="48">
        <v>21</v>
      </c>
      <c r="AS20" s="66">
        <v>22.641509433962266</v>
      </c>
      <c r="AT20" s="66">
        <v>39.130434782608695</v>
      </c>
      <c r="AU20" s="66">
        <v>27.631578947368425</v>
      </c>
      <c r="AV20" s="93"/>
      <c r="AW20" s="93"/>
      <c r="AX20" s="94"/>
      <c r="AY20" s="93"/>
      <c r="AZ20" s="93"/>
      <c r="BA20" s="94"/>
      <c r="BB20" s="93"/>
      <c r="BC20" s="93"/>
      <c r="BD20" s="94"/>
      <c r="BE20" s="94"/>
      <c r="BF20" s="94"/>
      <c r="BG20" s="94"/>
      <c r="BH20" s="98"/>
      <c r="BI20" s="98" t="s">
        <v>91</v>
      </c>
      <c r="BJ20" s="98"/>
      <c r="BK20" s="93"/>
      <c r="BL20" s="93"/>
      <c r="BM20" s="94"/>
      <c r="BN20" s="93"/>
      <c r="BO20" s="93"/>
      <c r="BP20" s="94"/>
      <c r="BQ20" s="93"/>
      <c r="BR20" s="93"/>
      <c r="BS20" s="94"/>
      <c r="BT20" s="94"/>
      <c r="BU20" s="94"/>
      <c r="BV20" s="94"/>
      <c r="BW20" s="98"/>
      <c r="BX20" s="98"/>
      <c r="BY20" s="98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8"/>
      <c r="CM20" s="98"/>
      <c r="CN20" s="98"/>
      <c r="CO20" s="93"/>
      <c r="CP20" s="93"/>
      <c r="CQ20" s="94"/>
      <c r="CR20" s="93"/>
      <c r="CS20" s="93"/>
      <c r="CT20" s="94"/>
      <c r="CU20" s="93"/>
      <c r="CV20" s="93"/>
      <c r="CW20" s="94"/>
      <c r="CX20" s="94"/>
      <c r="CY20" s="94"/>
      <c r="CZ20" s="94"/>
      <c r="DA20" s="98"/>
      <c r="DB20" s="98"/>
      <c r="DC20" s="98"/>
      <c r="DD20" s="93"/>
      <c r="DE20" s="93"/>
      <c r="DF20" s="94"/>
      <c r="DG20" s="93"/>
      <c r="DH20" s="93"/>
      <c r="DI20" s="94"/>
      <c r="DJ20" s="93"/>
      <c r="DK20" s="93"/>
      <c r="DL20" s="95"/>
      <c r="DM20" s="94"/>
      <c r="DN20" s="94"/>
      <c r="DO20" s="94"/>
      <c r="DP20" s="98"/>
      <c r="DQ20" s="98"/>
      <c r="DR20" s="98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8"/>
      <c r="EF20" s="98"/>
      <c r="EG20" s="98"/>
      <c r="EH20" s="49">
        <v>12</v>
      </c>
      <c r="EI20" s="49">
        <v>9</v>
      </c>
      <c r="EJ20" s="49">
        <v>21</v>
      </c>
      <c r="EK20" s="105"/>
      <c r="EL20" s="105"/>
      <c r="EM20" s="105"/>
      <c r="EN20" s="49">
        <v>0</v>
      </c>
      <c r="EO20" s="49">
        <v>1</v>
      </c>
      <c r="EP20" s="49">
        <v>1</v>
      </c>
      <c r="EQ20" s="106"/>
      <c r="ER20" s="106"/>
      <c r="ES20" s="106"/>
      <c r="ET20" s="70">
        <v>0</v>
      </c>
      <c r="EU20" s="70">
        <v>11.111111111111111</v>
      </c>
      <c r="EV20" s="70">
        <v>4.7619047619047619</v>
      </c>
      <c r="EW20" s="105"/>
      <c r="EX20" s="105"/>
      <c r="EY20" s="105"/>
      <c r="EZ20" s="105"/>
      <c r="FA20" s="105"/>
      <c r="FB20" s="105"/>
      <c r="FC20" s="105"/>
      <c r="FD20" s="105"/>
      <c r="FE20" s="105"/>
      <c r="FF20" s="106"/>
      <c r="FG20" s="106"/>
      <c r="FH20" s="106"/>
      <c r="FI20" s="106"/>
      <c r="FJ20" s="106"/>
      <c r="FK20" s="106"/>
      <c r="FL20" s="105"/>
      <c r="FM20" s="105"/>
      <c r="FN20" s="105"/>
      <c r="FO20" s="105"/>
      <c r="FP20" s="105"/>
      <c r="FQ20" s="105"/>
      <c r="FR20" s="105"/>
      <c r="FS20" s="105"/>
      <c r="FT20" s="105"/>
      <c r="FU20" s="106"/>
      <c r="FV20" s="106"/>
      <c r="FW20" s="106"/>
      <c r="FX20" s="106"/>
      <c r="FY20" s="106"/>
      <c r="FZ20" s="106"/>
    </row>
    <row r="21" spans="1:182" s="35" customFormat="1" ht="28.5">
      <c r="A21" s="88">
        <v>12</v>
      </c>
      <c r="B21" s="89" t="s">
        <v>53</v>
      </c>
      <c r="C21" s="47">
        <v>299</v>
      </c>
      <c r="D21" s="47">
        <v>247</v>
      </c>
      <c r="E21" s="65">
        <v>546</v>
      </c>
      <c r="F21" s="47">
        <v>294</v>
      </c>
      <c r="G21" s="47">
        <v>243</v>
      </c>
      <c r="H21" s="48">
        <v>537</v>
      </c>
      <c r="I21" s="93"/>
      <c r="J21" s="93"/>
      <c r="K21" s="96"/>
      <c r="L21" s="47">
        <v>294</v>
      </c>
      <c r="M21" s="47">
        <v>243</v>
      </c>
      <c r="N21" s="47">
        <v>537</v>
      </c>
      <c r="O21" s="66">
        <v>98.327759197324411</v>
      </c>
      <c r="P21" s="66">
        <v>98.380566801619423</v>
      </c>
      <c r="Q21" s="66">
        <v>98.35164835164835</v>
      </c>
      <c r="R21" s="47">
        <v>17</v>
      </c>
      <c r="S21" s="47">
        <v>9</v>
      </c>
      <c r="T21" s="48">
        <v>26</v>
      </c>
      <c r="U21" s="47">
        <v>17</v>
      </c>
      <c r="V21" s="47">
        <v>9</v>
      </c>
      <c r="W21" s="48">
        <v>26</v>
      </c>
      <c r="X21" s="52">
        <v>0</v>
      </c>
      <c r="Y21" s="47">
        <v>0</v>
      </c>
      <c r="Z21" s="48">
        <v>0</v>
      </c>
      <c r="AA21" s="47">
        <v>17</v>
      </c>
      <c r="AB21" s="47">
        <v>9</v>
      </c>
      <c r="AC21" s="48">
        <v>26</v>
      </c>
      <c r="AD21" s="66">
        <v>100</v>
      </c>
      <c r="AE21" s="66">
        <v>100</v>
      </c>
      <c r="AF21" s="66">
        <v>100</v>
      </c>
      <c r="AG21" s="48">
        <v>316</v>
      </c>
      <c r="AH21" s="48">
        <v>256</v>
      </c>
      <c r="AI21" s="48">
        <v>572</v>
      </c>
      <c r="AJ21" s="48">
        <v>311</v>
      </c>
      <c r="AK21" s="48">
        <v>252</v>
      </c>
      <c r="AL21" s="48">
        <v>563</v>
      </c>
      <c r="AM21" s="94"/>
      <c r="AN21" s="94"/>
      <c r="AO21" s="94"/>
      <c r="AP21" s="47">
        <v>311</v>
      </c>
      <c r="AQ21" s="47">
        <v>252</v>
      </c>
      <c r="AR21" s="48">
        <v>563</v>
      </c>
      <c r="AS21" s="66">
        <v>98.417721518987349</v>
      </c>
      <c r="AT21" s="66">
        <v>98.4375</v>
      </c>
      <c r="AU21" s="66">
        <v>98.426573426573427</v>
      </c>
      <c r="AV21" s="54">
        <v>10</v>
      </c>
      <c r="AW21" s="54">
        <v>13</v>
      </c>
      <c r="AX21" s="48">
        <v>23</v>
      </c>
      <c r="AY21" s="54">
        <v>10</v>
      </c>
      <c r="AZ21" s="54">
        <v>13</v>
      </c>
      <c r="BA21" s="48">
        <v>23</v>
      </c>
      <c r="BB21" s="52">
        <v>0</v>
      </c>
      <c r="BC21" s="52">
        <v>0</v>
      </c>
      <c r="BD21" s="48">
        <v>0</v>
      </c>
      <c r="BE21" s="47">
        <v>10</v>
      </c>
      <c r="BF21" s="47">
        <v>13</v>
      </c>
      <c r="BG21" s="48">
        <v>23</v>
      </c>
      <c r="BH21" s="66">
        <v>100</v>
      </c>
      <c r="BI21" s="66">
        <v>100</v>
      </c>
      <c r="BJ21" s="66">
        <v>100</v>
      </c>
      <c r="BK21" s="47">
        <v>0</v>
      </c>
      <c r="BL21" s="47">
        <v>1</v>
      </c>
      <c r="BM21" s="48">
        <v>1</v>
      </c>
      <c r="BN21" s="47">
        <v>0</v>
      </c>
      <c r="BO21" s="47">
        <v>1</v>
      </c>
      <c r="BP21" s="48">
        <v>1</v>
      </c>
      <c r="BQ21" s="93"/>
      <c r="BR21" s="93"/>
      <c r="BS21" s="94"/>
      <c r="BT21" s="47">
        <v>0</v>
      </c>
      <c r="BU21" s="47">
        <v>1</v>
      </c>
      <c r="BV21" s="48">
        <v>1</v>
      </c>
      <c r="BW21" s="110">
        <v>0</v>
      </c>
      <c r="BX21" s="66">
        <v>100</v>
      </c>
      <c r="BY21" s="66">
        <v>100</v>
      </c>
      <c r="BZ21" s="48">
        <v>10</v>
      </c>
      <c r="CA21" s="48">
        <v>14</v>
      </c>
      <c r="CB21" s="48">
        <v>24</v>
      </c>
      <c r="CC21" s="48">
        <v>10</v>
      </c>
      <c r="CD21" s="48">
        <v>14</v>
      </c>
      <c r="CE21" s="48">
        <v>24</v>
      </c>
      <c r="CF21" s="48">
        <v>0</v>
      </c>
      <c r="CG21" s="48">
        <v>0</v>
      </c>
      <c r="CH21" s="48">
        <v>0</v>
      </c>
      <c r="CI21" s="47">
        <v>10</v>
      </c>
      <c r="CJ21" s="47">
        <v>14</v>
      </c>
      <c r="CK21" s="48">
        <v>24</v>
      </c>
      <c r="CL21" s="66">
        <v>100</v>
      </c>
      <c r="CM21" s="66">
        <v>100</v>
      </c>
      <c r="CN21" s="66">
        <v>100</v>
      </c>
      <c r="CO21" s="47">
        <v>169</v>
      </c>
      <c r="CP21" s="47">
        <v>141</v>
      </c>
      <c r="CQ21" s="48">
        <v>310</v>
      </c>
      <c r="CR21" s="47">
        <v>166</v>
      </c>
      <c r="CS21" s="47">
        <v>140</v>
      </c>
      <c r="CT21" s="48">
        <v>306</v>
      </c>
      <c r="CU21" s="93"/>
      <c r="CV21" s="93"/>
      <c r="CW21" s="94"/>
      <c r="CX21" s="47">
        <v>166</v>
      </c>
      <c r="CY21" s="47">
        <v>140</v>
      </c>
      <c r="CZ21" s="48">
        <v>306</v>
      </c>
      <c r="DA21" s="66">
        <v>98.224852071005913</v>
      </c>
      <c r="DB21" s="66">
        <v>99.290780141843967</v>
      </c>
      <c r="DC21" s="66">
        <v>98.709677419354833</v>
      </c>
      <c r="DD21" s="47">
        <v>4</v>
      </c>
      <c r="DE21" s="47">
        <v>9</v>
      </c>
      <c r="DF21" s="48">
        <v>13</v>
      </c>
      <c r="DG21" s="47">
        <v>4</v>
      </c>
      <c r="DH21" s="47">
        <v>9</v>
      </c>
      <c r="DI21" s="48">
        <v>13</v>
      </c>
      <c r="DJ21" s="47">
        <v>0</v>
      </c>
      <c r="DK21" s="47">
        <v>0</v>
      </c>
      <c r="DL21" s="52">
        <v>0</v>
      </c>
      <c r="DM21" s="47">
        <v>4</v>
      </c>
      <c r="DN21" s="47">
        <v>9</v>
      </c>
      <c r="DO21" s="48">
        <v>13</v>
      </c>
      <c r="DP21" s="66">
        <v>100</v>
      </c>
      <c r="DQ21" s="66">
        <v>100</v>
      </c>
      <c r="DR21" s="66">
        <v>100</v>
      </c>
      <c r="DS21" s="48">
        <v>173</v>
      </c>
      <c r="DT21" s="48">
        <v>150</v>
      </c>
      <c r="DU21" s="48">
        <v>323</v>
      </c>
      <c r="DV21" s="48">
        <v>170</v>
      </c>
      <c r="DW21" s="48">
        <v>149</v>
      </c>
      <c r="DX21" s="48">
        <v>319</v>
      </c>
      <c r="DY21" s="81">
        <v>0</v>
      </c>
      <c r="DZ21" s="81">
        <v>0</v>
      </c>
      <c r="EA21" s="81">
        <v>0</v>
      </c>
      <c r="EB21" s="47">
        <v>170</v>
      </c>
      <c r="EC21" s="47">
        <v>149</v>
      </c>
      <c r="ED21" s="48">
        <v>319</v>
      </c>
      <c r="EE21" s="66">
        <v>98.265895953757223</v>
      </c>
      <c r="EF21" s="66">
        <v>99.333333333333329</v>
      </c>
      <c r="EG21" s="66">
        <v>98.761609907120743</v>
      </c>
      <c r="EH21" s="49">
        <v>311</v>
      </c>
      <c r="EI21" s="49">
        <v>252</v>
      </c>
      <c r="EJ21" s="49">
        <v>563</v>
      </c>
      <c r="EK21" s="105"/>
      <c r="EL21" s="105"/>
      <c r="EM21" s="105"/>
      <c r="EN21" s="105"/>
      <c r="EO21" s="105"/>
      <c r="EP21" s="105"/>
      <c r="EQ21" s="106"/>
      <c r="ER21" s="106"/>
      <c r="ES21" s="106"/>
      <c r="ET21" s="106"/>
      <c r="EU21" s="106"/>
      <c r="EV21" s="106"/>
      <c r="EW21" s="49">
        <v>10</v>
      </c>
      <c r="EX21" s="49">
        <v>14</v>
      </c>
      <c r="EY21" s="49">
        <v>24</v>
      </c>
      <c r="EZ21" s="105"/>
      <c r="FA21" s="105"/>
      <c r="FB21" s="105"/>
      <c r="FC21" s="105"/>
      <c r="FD21" s="105"/>
      <c r="FE21" s="105"/>
      <c r="FF21" s="106"/>
      <c r="FG21" s="106"/>
      <c r="FH21" s="106"/>
      <c r="FI21" s="106"/>
      <c r="FJ21" s="106"/>
      <c r="FK21" s="106"/>
      <c r="FL21" s="49">
        <v>170</v>
      </c>
      <c r="FM21" s="49">
        <v>149</v>
      </c>
      <c r="FN21" s="49">
        <v>319</v>
      </c>
      <c r="FO21" s="105"/>
      <c r="FP21" s="105"/>
      <c r="FQ21" s="105"/>
      <c r="FR21" s="105"/>
      <c r="FS21" s="105"/>
      <c r="FT21" s="105"/>
      <c r="FU21" s="106"/>
      <c r="FV21" s="106"/>
      <c r="FW21" s="106"/>
      <c r="FX21" s="106"/>
      <c r="FY21" s="106"/>
      <c r="FZ21" s="106"/>
    </row>
    <row r="22" spans="1:182" s="36" customFormat="1" ht="28.5">
      <c r="A22" s="88">
        <v>13</v>
      </c>
      <c r="B22" s="89" t="s">
        <v>54</v>
      </c>
      <c r="C22" s="55">
        <v>9850</v>
      </c>
      <c r="D22" s="55">
        <v>9714</v>
      </c>
      <c r="E22" s="67">
        <v>19564</v>
      </c>
      <c r="F22" s="55">
        <v>8334</v>
      </c>
      <c r="G22" s="55">
        <v>8373</v>
      </c>
      <c r="H22" s="58">
        <v>16707</v>
      </c>
      <c r="I22" s="55">
        <v>604</v>
      </c>
      <c r="J22" s="55">
        <v>621</v>
      </c>
      <c r="K22" s="56">
        <v>1225</v>
      </c>
      <c r="L22" s="55">
        <v>8938</v>
      </c>
      <c r="M22" s="55">
        <v>8994</v>
      </c>
      <c r="N22" s="55">
        <v>17932</v>
      </c>
      <c r="O22" s="68">
        <v>90.741116751269033</v>
      </c>
      <c r="P22" s="68">
        <v>92.588017294626312</v>
      </c>
      <c r="Q22" s="68">
        <v>91.658147618074011</v>
      </c>
      <c r="R22" s="55">
        <v>892</v>
      </c>
      <c r="S22" s="55">
        <v>730</v>
      </c>
      <c r="T22" s="58">
        <v>1622</v>
      </c>
      <c r="U22" s="55">
        <v>265</v>
      </c>
      <c r="V22" s="55">
        <v>230</v>
      </c>
      <c r="W22" s="58">
        <v>495</v>
      </c>
      <c r="X22" s="103">
        <v>0</v>
      </c>
      <c r="Y22" s="136"/>
      <c r="Z22" s="102">
        <v>0</v>
      </c>
      <c r="AA22" s="55">
        <v>265</v>
      </c>
      <c r="AB22" s="55">
        <v>230</v>
      </c>
      <c r="AC22" s="58">
        <v>495</v>
      </c>
      <c r="AD22" s="68">
        <v>29.708520179372201</v>
      </c>
      <c r="AE22" s="68">
        <v>31.506849315068493</v>
      </c>
      <c r="AF22" s="68">
        <v>30.517879161528978</v>
      </c>
      <c r="AG22" s="58">
        <v>10742</v>
      </c>
      <c r="AH22" s="58">
        <v>10444</v>
      </c>
      <c r="AI22" s="58">
        <v>21186</v>
      </c>
      <c r="AJ22" s="58">
        <v>8599</v>
      </c>
      <c r="AK22" s="58">
        <v>8603</v>
      </c>
      <c r="AL22" s="58">
        <v>17202</v>
      </c>
      <c r="AM22" s="58">
        <v>604</v>
      </c>
      <c r="AN22" s="58">
        <v>621</v>
      </c>
      <c r="AO22" s="58">
        <v>1225</v>
      </c>
      <c r="AP22" s="55">
        <v>9203</v>
      </c>
      <c r="AQ22" s="55">
        <v>9224</v>
      </c>
      <c r="AR22" s="58">
        <v>18427</v>
      </c>
      <c r="AS22" s="68">
        <v>85.673059020666543</v>
      </c>
      <c r="AT22" s="68">
        <v>88.31865185752585</v>
      </c>
      <c r="AU22" s="68">
        <v>86.977249126781842</v>
      </c>
      <c r="AV22" s="56">
        <v>142</v>
      </c>
      <c r="AW22" s="56">
        <v>131</v>
      </c>
      <c r="AX22" s="58">
        <v>273</v>
      </c>
      <c r="AY22" s="58">
        <v>118</v>
      </c>
      <c r="AZ22" s="58">
        <v>101</v>
      </c>
      <c r="BA22" s="58">
        <v>219</v>
      </c>
      <c r="BB22" s="57">
        <v>8</v>
      </c>
      <c r="BC22" s="57">
        <v>14</v>
      </c>
      <c r="BD22" s="58">
        <v>22</v>
      </c>
      <c r="BE22" s="55">
        <v>126</v>
      </c>
      <c r="BF22" s="55">
        <v>115</v>
      </c>
      <c r="BG22" s="58">
        <v>241</v>
      </c>
      <c r="BH22" s="68">
        <v>88.732394366197184</v>
      </c>
      <c r="BI22" s="68">
        <v>87.786259541984734</v>
      </c>
      <c r="BJ22" s="68">
        <v>88.278388278388277</v>
      </c>
      <c r="BK22" s="55">
        <v>15</v>
      </c>
      <c r="BL22" s="55">
        <v>18</v>
      </c>
      <c r="BM22" s="58">
        <v>33</v>
      </c>
      <c r="BN22" s="55">
        <v>3</v>
      </c>
      <c r="BO22" s="55">
        <v>6</v>
      </c>
      <c r="BP22" s="58">
        <v>9</v>
      </c>
      <c r="BQ22" s="101"/>
      <c r="BR22" s="101"/>
      <c r="BS22" s="102">
        <v>0</v>
      </c>
      <c r="BT22" s="55">
        <v>3</v>
      </c>
      <c r="BU22" s="55">
        <v>6</v>
      </c>
      <c r="BV22" s="58">
        <v>9</v>
      </c>
      <c r="BW22" s="68">
        <v>20</v>
      </c>
      <c r="BX22" s="68">
        <v>33.333333333333329</v>
      </c>
      <c r="BY22" s="68">
        <v>27.27272727272727</v>
      </c>
      <c r="BZ22" s="58">
        <v>157</v>
      </c>
      <c r="CA22" s="58">
        <v>149</v>
      </c>
      <c r="CB22" s="58">
        <v>306</v>
      </c>
      <c r="CC22" s="58">
        <v>121</v>
      </c>
      <c r="CD22" s="58">
        <v>107</v>
      </c>
      <c r="CE22" s="58">
        <v>228</v>
      </c>
      <c r="CF22" s="58">
        <v>8</v>
      </c>
      <c r="CG22" s="58">
        <v>14</v>
      </c>
      <c r="CH22" s="58">
        <v>22</v>
      </c>
      <c r="CI22" s="55">
        <v>129</v>
      </c>
      <c r="CJ22" s="55">
        <v>121</v>
      </c>
      <c r="CK22" s="58">
        <v>250</v>
      </c>
      <c r="CL22" s="68">
        <v>82.165605095541409</v>
      </c>
      <c r="CM22" s="68">
        <v>81.208053691275168</v>
      </c>
      <c r="CN22" s="68">
        <v>81.699346405228752</v>
      </c>
      <c r="CO22" s="55">
        <v>1051</v>
      </c>
      <c r="CP22" s="55">
        <v>1084</v>
      </c>
      <c r="CQ22" s="58">
        <v>2135</v>
      </c>
      <c r="CR22" s="55">
        <v>219</v>
      </c>
      <c r="CS22" s="55">
        <v>862</v>
      </c>
      <c r="CT22" s="58">
        <v>1081</v>
      </c>
      <c r="CU22" s="55">
        <v>71</v>
      </c>
      <c r="CV22" s="55">
        <v>75</v>
      </c>
      <c r="CW22" s="58">
        <v>146</v>
      </c>
      <c r="CX22" s="55">
        <v>290</v>
      </c>
      <c r="CY22" s="55">
        <v>937</v>
      </c>
      <c r="CZ22" s="58">
        <v>1227</v>
      </c>
      <c r="DA22" s="68">
        <v>27.592768791627019</v>
      </c>
      <c r="DB22" s="68">
        <v>86.439114391143917</v>
      </c>
      <c r="DC22" s="68">
        <v>57.470725995316165</v>
      </c>
      <c r="DD22" s="134">
        <v>88</v>
      </c>
      <c r="DE22" s="134">
        <v>91</v>
      </c>
      <c r="DF22" s="135">
        <v>179</v>
      </c>
      <c r="DG22" s="134">
        <v>25</v>
      </c>
      <c r="DH22" s="134">
        <v>28</v>
      </c>
      <c r="DI22" s="135">
        <v>53</v>
      </c>
      <c r="DJ22" s="101"/>
      <c r="DK22" s="101"/>
      <c r="DL22" s="103">
        <v>0</v>
      </c>
      <c r="DM22" s="134">
        <v>25</v>
      </c>
      <c r="DN22" s="134">
        <v>28</v>
      </c>
      <c r="DO22" s="135">
        <v>53</v>
      </c>
      <c r="DP22" s="66">
        <v>28.40909090909091</v>
      </c>
      <c r="DQ22" s="66">
        <v>30.76923076923077</v>
      </c>
      <c r="DR22" s="66">
        <v>29.608938547486037</v>
      </c>
      <c r="DS22" s="58">
        <v>1139</v>
      </c>
      <c r="DT22" s="58">
        <v>1175</v>
      </c>
      <c r="DU22" s="58">
        <v>2314</v>
      </c>
      <c r="DV22" s="58">
        <v>244</v>
      </c>
      <c r="DW22" s="58">
        <v>890</v>
      </c>
      <c r="DX22" s="58">
        <v>1134</v>
      </c>
      <c r="DY22" s="58">
        <v>71</v>
      </c>
      <c r="DZ22" s="58">
        <v>75</v>
      </c>
      <c r="EA22" s="58">
        <v>146</v>
      </c>
      <c r="EB22" s="55">
        <v>315</v>
      </c>
      <c r="EC22" s="55">
        <v>965</v>
      </c>
      <c r="ED22" s="58">
        <v>1280</v>
      </c>
      <c r="EE22" s="68">
        <v>27.655838454784899</v>
      </c>
      <c r="EF22" s="68">
        <v>82.127659574468083</v>
      </c>
      <c r="EG22" s="68">
        <v>55.315471045808131</v>
      </c>
      <c r="EH22" s="59">
        <v>9203</v>
      </c>
      <c r="EI22" s="59">
        <v>9224</v>
      </c>
      <c r="EJ22" s="59">
        <v>18427</v>
      </c>
      <c r="EK22" s="74">
        <v>1491</v>
      </c>
      <c r="EL22" s="74">
        <v>2189</v>
      </c>
      <c r="EM22" s="59">
        <v>3680</v>
      </c>
      <c r="EN22" s="59">
        <v>2782</v>
      </c>
      <c r="EO22" s="59">
        <v>3438</v>
      </c>
      <c r="EP22" s="59">
        <v>6220</v>
      </c>
      <c r="EQ22" s="70">
        <v>16.201238726502229</v>
      </c>
      <c r="ER22" s="70">
        <v>23.731569817866436</v>
      </c>
      <c r="ES22" s="70">
        <v>19.970695175557605</v>
      </c>
      <c r="ET22" s="71">
        <v>30.229273063131586</v>
      </c>
      <c r="EU22" s="71">
        <v>37.27233304423244</v>
      </c>
      <c r="EV22" s="71">
        <v>33.754816302165302</v>
      </c>
      <c r="EW22" s="59">
        <v>129</v>
      </c>
      <c r="EX22" s="59">
        <v>121</v>
      </c>
      <c r="EY22" s="59">
        <v>250</v>
      </c>
      <c r="EZ22" s="74">
        <v>9</v>
      </c>
      <c r="FA22" s="74">
        <v>12</v>
      </c>
      <c r="FB22" s="59">
        <v>21</v>
      </c>
      <c r="FC22" s="59">
        <v>36</v>
      </c>
      <c r="FD22" s="59">
        <v>36</v>
      </c>
      <c r="FE22" s="59">
        <v>72</v>
      </c>
      <c r="FF22" s="71">
        <v>6.9767441860465116</v>
      </c>
      <c r="FG22" s="71">
        <v>9.9173553719008272</v>
      </c>
      <c r="FH22" s="71">
        <v>8.4</v>
      </c>
      <c r="FI22" s="71">
        <v>27.906976744186046</v>
      </c>
      <c r="FJ22" s="71">
        <v>29.75206611570248</v>
      </c>
      <c r="FK22" s="71">
        <v>28.8</v>
      </c>
      <c r="FL22" s="49">
        <v>315</v>
      </c>
      <c r="FM22" s="59">
        <v>965</v>
      </c>
      <c r="FN22" s="59">
        <v>1280</v>
      </c>
      <c r="FO22" s="74">
        <v>82</v>
      </c>
      <c r="FP22" s="74">
        <v>110</v>
      </c>
      <c r="FQ22" s="59">
        <v>192</v>
      </c>
      <c r="FR22" s="59">
        <v>233</v>
      </c>
      <c r="FS22" s="59">
        <v>330</v>
      </c>
      <c r="FT22" s="59">
        <v>563</v>
      </c>
      <c r="FU22" s="71">
        <v>26.031746031746032</v>
      </c>
      <c r="FV22" s="71">
        <v>11.398963730569948</v>
      </c>
      <c r="FW22" s="71">
        <v>15</v>
      </c>
      <c r="FX22" s="70">
        <v>73.968253968253975</v>
      </c>
      <c r="FY22" s="70">
        <v>34.196891191709845</v>
      </c>
      <c r="FZ22" s="70">
        <v>43.984375</v>
      </c>
    </row>
    <row r="23" spans="1:182" s="35" customFormat="1" ht="28.5">
      <c r="A23" s="88">
        <v>14</v>
      </c>
      <c r="B23" s="89" t="s">
        <v>55</v>
      </c>
      <c r="C23" s="47">
        <v>481330</v>
      </c>
      <c r="D23" s="47">
        <v>334728</v>
      </c>
      <c r="E23" s="65">
        <v>816058</v>
      </c>
      <c r="F23" s="47">
        <v>281261</v>
      </c>
      <c r="G23" s="47">
        <v>220337</v>
      </c>
      <c r="H23" s="48">
        <v>501598</v>
      </c>
      <c r="I23" s="47">
        <v>1630</v>
      </c>
      <c r="J23" s="47">
        <v>1288</v>
      </c>
      <c r="K23" s="53">
        <v>2918</v>
      </c>
      <c r="L23" s="47">
        <v>282891</v>
      </c>
      <c r="M23" s="47">
        <v>221625</v>
      </c>
      <c r="N23" s="47">
        <v>504516</v>
      </c>
      <c r="O23" s="66">
        <v>58.772775434732928</v>
      </c>
      <c r="P23" s="66">
        <v>66.210475371047536</v>
      </c>
      <c r="Q23" s="66">
        <v>61.823546855738201</v>
      </c>
      <c r="R23" s="47">
        <v>26697</v>
      </c>
      <c r="S23" s="47">
        <v>10594</v>
      </c>
      <c r="T23" s="48">
        <v>37291</v>
      </c>
      <c r="U23" s="47">
        <v>2674</v>
      </c>
      <c r="V23" s="47">
        <v>1755</v>
      </c>
      <c r="W23" s="48">
        <v>4429</v>
      </c>
      <c r="X23" s="52">
        <v>98</v>
      </c>
      <c r="Y23" s="52">
        <v>92</v>
      </c>
      <c r="Z23" s="48">
        <v>190</v>
      </c>
      <c r="AA23" s="47">
        <v>2772</v>
      </c>
      <c r="AB23" s="47">
        <v>1847</v>
      </c>
      <c r="AC23" s="48">
        <v>4619</v>
      </c>
      <c r="AD23" s="66">
        <v>10.383189122373301</v>
      </c>
      <c r="AE23" s="66">
        <v>17.434396828393432</v>
      </c>
      <c r="AF23" s="66">
        <v>12.386366683650211</v>
      </c>
      <c r="AG23" s="48">
        <v>508027</v>
      </c>
      <c r="AH23" s="48">
        <v>345322</v>
      </c>
      <c r="AI23" s="48">
        <v>853349</v>
      </c>
      <c r="AJ23" s="48">
        <v>283935</v>
      </c>
      <c r="AK23" s="48">
        <v>222092</v>
      </c>
      <c r="AL23" s="48">
        <v>506027</v>
      </c>
      <c r="AM23" s="48">
        <v>1728</v>
      </c>
      <c r="AN23" s="48">
        <v>1380</v>
      </c>
      <c r="AO23" s="48">
        <v>3108</v>
      </c>
      <c r="AP23" s="47">
        <v>285663</v>
      </c>
      <c r="AQ23" s="47">
        <v>223472</v>
      </c>
      <c r="AR23" s="48">
        <v>509135</v>
      </c>
      <c r="AS23" s="66">
        <v>56.229885419475735</v>
      </c>
      <c r="AT23" s="66">
        <v>64.714092933551868</v>
      </c>
      <c r="AU23" s="66">
        <v>59.66316243412718</v>
      </c>
      <c r="AV23" s="47">
        <v>37245</v>
      </c>
      <c r="AW23" s="47">
        <v>27830</v>
      </c>
      <c r="AX23" s="48">
        <v>65075</v>
      </c>
      <c r="AY23" s="47">
        <v>20801</v>
      </c>
      <c r="AZ23" s="47">
        <v>17475</v>
      </c>
      <c r="BA23" s="48">
        <v>38276</v>
      </c>
      <c r="BB23" s="52">
        <v>150</v>
      </c>
      <c r="BC23" s="52">
        <v>129</v>
      </c>
      <c r="BD23" s="48">
        <v>279</v>
      </c>
      <c r="BE23" s="47">
        <v>20951</v>
      </c>
      <c r="BF23" s="47">
        <v>17604</v>
      </c>
      <c r="BG23" s="48">
        <v>38555</v>
      </c>
      <c r="BH23" s="66">
        <v>56.251845885353738</v>
      </c>
      <c r="BI23" s="66">
        <v>63.255479698167449</v>
      </c>
      <c r="BJ23" s="66">
        <v>59.247022666154436</v>
      </c>
      <c r="BK23" s="47">
        <v>3277</v>
      </c>
      <c r="BL23" s="47">
        <v>1584</v>
      </c>
      <c r="BM23" s="48">
        <v>4861</v>
      </c>
      <c r="BN23" s="47">
        <v>223</v>
      </c>
      <c r="BO23" s="47">
        <v>194</v>
      </c>
      <c r="BP23" s="48">
        <v>417</v>
      </c>
      <c r="BQ23" s="47">
        <v>12</v>
      </c>
      <c r="BR23" s="47">
        <v>21</v>
      </c>
      <c r="BS23" s="48">
        <v>33</v>
      </c>
      <c r="BT23" s="47">
        <v>235</v>
      </c>
      <c r="BU23" s="47">
        <v>215</v>
      </c>
      <c r="BV23" s="48">
        <v>450</v>
      </c>
      <c r="BW23" s="66">
        <v>7.1711931644797069</v>
      </c>
      <c r="BX23" s="66">
        <v>13.573232323232324</v>
      </c>
      <c r="BY23" s="66">
        <v>9.2573544538160863</v>
      </c>
      <c r="BZ23" s="48">
        <v>40522</v>
      </c>
      <c r="CA23" s="48">
        <v>29414</v>
      </c>
      <c r="CB23" s="48">
        <v>69936</v>
      </c>
      <c r="CC23" s="48">
        <v>21024</v>
      </c>
      <c r="CD23" s="48">
        <v>17669</v>
      </c>
      <c r="CE23" s="48">
        <v>38693</v>
      </c>
      <c r="CF23" s="48">
        <v>162</v>
      </c>
      <c r="CG23" s="48">
        <v>150</v>
      </c>
      <c r="CH23" s="48">
        <v>312</v>
      </c>
      <c r="CI23" s="47">
        <v>21186</v>
      </c>
      <c r="CJ23" s="47">
        <v>17819</v>
      </c>
      <c r="CK23" s="48">
        <v>39005</v>
      </c>
      <c r="CL23" s="66">
        <v>52.282710626326448</v>
      </c>
      <c r="CM23" s="66">
        <v>60.579995920310061</v>
      </c>
      <c r="CN23" s="66">
        <v>55.772420498741702</v>
      </c>
      <c r="CO23" s="47">
        <v>62139</v>
      </c>
      <c r="CP23" s="47">
        <v>56831</v>
      </c>
      <c r="CQ23" s="48">
        <v>118970</v>
      </c>
      <c r="CR23" s="47">
        <v>22759</v>
      </c>
      <c r="CS23" s="47">
        <v>24428</v>
      </c>
      <c r="CT23" s="48">
        <v>47187</v>
      </c>
      <c r="CU23" s="47">
        <v>243</v>
      </c>
      <c r="CV23" s="47">
        <v>256</v>
      </c>
      <c r="CW23" s="48">
        <v>499</v>
      </c>
      <c r="CX23" s="47">
        <v>23002</v>
      </c>
      <c r="CY23" s="47">
        <v>24684</v>
      </c>
      <c r="CZ23" s="48">
        <v>47686</v>
      </c>
      <c r="DA23" s="66">
        <v>37.017010251210998</v>
      </c>
      <c r="DB23" s="66">
        <v>43.434041280287168</v>
      </c>
      <c r="DC23" s="66">
        <v>40.082373707657396</v>
      </c>
      <c r="DD23" s="47">
        <v>1892</v>
      </c>
      <c r="DE23" s="47">
        <v>648</v>
      </c>
      <c r="DF23" s="48">
        <v>2540</v>
      </c>
      <c r="DG23" s="47">
        <v>98</v>
      </c>
      <c r="DH23" s="47">
        <v>49</v>
      </c>
      <c r="DI23" s="48">
        <v>147</v>
      </c>
      <c r="DJ23" s="47">
        <v>4</v>
      </c>
      <c r="DK23" s="47">
        <v>5</v>
      </c>
      <c r="DL23" s="52">
        <v>9</v>
      </c>
      <c r="DM23" s="47">
        <v>102</v>
      </c>
      <c r="DN23" s="47">
        <v>54</v>
      </c>
      <c r="DO23" s="48">
        <v>156</v>
      </c>
      <c r="DP23" s="66">
        <v>5.3911205073995774</v>
      </c>
      <c r="DQ23" s="66">
        <v>8.3333333333333321</v>
      </c>
      <c r="DR23" s="66">
        <v>6.1417322834645667</v>
      </c>
      <c r="DS23" s="48">
        <v>64031</v>
      </c>
      <c r="DT23" s="48">
        <v>57479</v>
      </c>
      <c r="DU23" s="48">
        <v>121510</v>
      </c>
      <c r="DV23" s="48">
        <v>22857</v>
      </c>
      <c r="DW23" s="48">
        <v>24477</v>
      </c>
      <c r="DX23" s="48">
        <v>47334</v>
      </c>
      <c r="DY23" s="48">
        <v>247</v>
      </c>
      <c r="DZ23" s="48">
        <v>261</v>
      </c>
      <c r="EA23" s="48">
        <v>508</v>
      </c>
      <c r="EB23" s="47">
        <v>23104</v>
      </c>
      <c r="EC23" s="47">
        <v>24738</v>
      </c>
      <c r="ED23" s="48">
        <v>47842</v>
      </c>
      <c r="EE23" s="66">
        <v>36.082522528150427</v>
      </c>
      <c r="EF23" s="66">
        <v>43.03832704118026</v>
      </c>
      <c r="EG23" s="66">
        <v>39.372891120072424</v>
      </c>
      <c r="EH23" s="49">
        <v>285663</v>
      </c>
      <c r="EI23" s="49">
        <v>223472</v>
      </c>
      <c r="EJ23" s="49">
        <v>509135</v>
      </c>
      <c r="EK23" s="73">
        <v>25633</v>
      </c>
      <c r="EL23" s="73">
        <v>21076</v>
      </c>
      <c r="EM23" s="49">
        <v>46709</v>
      </c>
      <c r="EN23" s="49">
        <v>78003</v>
      </c>
      <c r="EO23" s="49">
        <v>66880</v>
      </c>
      <c r="EP23" s="49">
        <v>144883</v>
      </c>
      <c r="EQ23" s="70">
        <v>8.9731606823424794</v>
      </c>
      <c r="ER23" s="70">
        <v>9.4311591608792167</v>
      </c>
      <c r="ES23" s="70">
        <v>9.1741875926817045</v>
      </c>
      <c r="ET23" s="70">
        <v>27.30595141827958</v>
      </c>
      <c r="EU23" s="70">
        <v>29.927686690055133</v>
      </c>
      <c r="EV23" s="70">
        <v>28.456696161136044</v>
      </c>
      <c r="EW23" s="49">
        <v>21186</v>
      </c>
      <c r="EX23" s="49">
        <v>17819</v>
      </c>
      <c r="EY23" s="49">
        <v>39005</v>
      </c>
      <c r="EZ23" s="73">
        <v>1048</v>
      </c>
      <c r="FA23" s="73">
        <v>900</v>
      </c>
      <c r="FB23" s="49">
        <v>1948</v>
      </c>
      <c r="FC23" s="49">
        <v>4910</v>
      </c>
      <c r="FD23" s="49">
        <v>4397</v>
      </c>
      <c r="FE23" s="49">
        <v>9307</v>
      </c>
      <c r="FF23" s="70">
        <v>4.946662890588124</v>
      </c>
      <c r="FG23" s="70">
        <v>5.0507884842022559</v>
      </c>
      <c r="FH23" s="70">
        <v>4.994231508780925</v>
      </c>
      <c r="FI23" s="70">
        <v>23.175682054186726</v>
      </c>
      <c r="FJ23" s="70">
        <v>24.675907738930356</v>
      </c>
      <c r="FK23" s="70">
        <v>23.861043455967184</v>
      </c>
      <c r="FL23" s="49">
        <v>23104</v>
      </c>
      <c r="FM23" s="49">
        <v>24738</v>
      </c>
      <c r="FN23" s="49">
        <v>47842</v>
      </c>
      <c r="FO23" s="73">
        <v>496</v>
      </c>
      <c r="FP23" s="73">
        <v>475</v>
      </c>
      <c r="FQ23" s="49">
        <v>971</v>
      </c>
      <c r="FR23" s="49">
        <v>3166</v>
      </c>
      <c r="FS23" s="49">
        <v>3531</v>
      </c>
      <c r="FT23" s="49">
        <v>6697</v>
      </c>
      <c r="FU23" s="70">
        <v>2.1468144044321331</v>
      </c>
      <c r="FV23" s="70">
        <v>1.9201228878648233</v>
      </c>
      <c r="FW23" s="70">
        <v>2.0295974248568203</v>
      </c>
      <c r="FX23" s="70">
        <v>13.703254847645431</v>
      </c>
      <c r="FY23" s="70">
        <v>14.273587193790929</v>
      </c>
      <c r="FZ23" s="70">
        <v>13.998160612014548</v>
      </c>
    </row>
    <row r="24" spans="1:182" s="35" customFormat="1" ht="28.5" customHeight="1">
      <c r="A24" s="88">
        <v>15</v>
      </c>
      <c r="B24" s="89" t="s">
        <v>56</v>
      </c>
      <c r="C24" s="47">
        <v>186260</v>
      </c>
      <c r="D24" s="52">
        <v>152689</v>
      </c>
      <c r="E24" s="65">
        <v>338949</v>
      </c>
      <c r="F24" s="47">
        <v>74176</v>
      </c>
      <c r="G24" s="47">
        <v>71363</v>
      </c>
      <c r="H24" s="48">
        <v>145539</v>
      </c>
      <c r="I24" s="60">
        <v>21372</v>
      </c>
      <c r="J24" s="60">
        <v>15348</v>
      </c>
      <c r="K24" s="137">
        <v>36720</v>
      </c>
      <c r="L24" s="47">
        <v>95548</v>
      </c>
      <c r="M24" s="47">
        <v>86711</v>
      </c>
      <c r="N24" s="47">
        <v>182259</v>
      </c>
      <c r="O24" s="66">
        <v>51.298185332331144</v>
      </c>
      <c r="P24" s="66">
        <v>56.78929064962113</v>
      </c>
      <c r="Q24" s="66">
        <v>53.771806377950668</v>
      </c>
      <c r="R24" s="60">
        <v>31296</v>
      </c>
      <c r="S24" s="60">
        <v>19349</v>
      </c>
      <c r="T24" s="48">
        <v>50645</v>
      </c>
      <c r="U24" s="60">
        <v>11360</v>
      </c>
      <c r="V24" s="60">
        <v>6409</v>
      </c>
      <c r="W24" s="48">
        <v>17769</v>
      </c>
      <c r="X24" s="52">
        <v>258</v>
      </c>
      <c r="Y24" s="52">
        <v>138</v>
      </c>
      <c r="Z24" s="48">
        <v>396</v>
      </c>
      <c r="AA24" s="47">
        <v>11618</v>
      </c>
      <c r="AB24" s="47">
        <v>6547</v>
      </c>
      <c r="AC24" s="48">
        <v>18165</v>
      </c>
      <c r="AD24" s="66">
        <v>37.122955010224949</v>
      </c>
      <c r="AE24" s="66">
        <v>33.836373972815132</v>
      </c>
      <c r="AF24" s="66">
        <v>35.867311679336559</v>
      </c>
      <c r="AG24" s="48">
        <v>217556</v>
      </c>
      <c r="AH24" s="48">
        <v>172038</v>
      </c>
      <c r="AI24" s="48">
        <v>389594</v>
      </c>
      <c r="AJ24" s="48">
        <v>85536</v>
      </c>
      <c r="AK24" s="48">
        <v>77772</v>
      </c>
      <c r="AL24" s="48">
        <v>163308</v>
      </c>
      <c r="AM24" s="48">
        <v>21630</v>
      </c>
      <c r="AN24" s="48">
        <v>15486</v>
      </c>
      <c r="AO24" s="48">
        <v>37116</v>
      </c>
      <c r="AP24" s="47">
        <v>107166</v>
      </c>
      <c r="AQ24" s="47">
        <v>93258</v>
      </c>
      <c r="AR24" s="48">
        <v>200424</v>
      </c>
      <c r="AS24" s="66">
        <v>49.25904135027303</v>
      </c>
      <c r="AT24" s="66">
        <v>54.207791301921674</v>
      </c>
      <c r="AU24" s="66">
        <v>51.44432409123344</v>
      </c>
      <c r="AV24" s="47">
        <v>47234</v>
      </c>
      <c r="AW24" s="47">
        <v>42686</v>
      </c>
      <c r="AX24" s="48">
        <v>89920</v>
      </c>
      <c r="AY24" s="47">
        <v>12408</v>
      </c>
      <c r="AZ24" s="47">
        <v>12005</v>
      </c>
      <c r="BA24" s="48">
        <v>24413</v>
      </c>
      <c r="BB24" s="52">
        <v>4592</v>
      </c>
      <c r="BC24" s="52">
        <v>3980</v>
      </c>
      <c r="BD24" s="48">
        <v>8572</v>
      </c>
      <c r="BE24" s="47">
        <v>17000</v>
      </c>
      <c r="BF24" s="47">
        <v>15985</v>
      </c>
      <c r="BG24" s="48">
        <v>32985</v>
      </c>
      <c r="BH24" s="66">
        <v>35.991023415336407</v>
      </c>
      <c r="BI24" s="66">
        <v>37.447875181558352</v>
      </c>
      <c r="BJ24" s="66">
        <v>36.682606761565836</v>
      </c>
      <c r="BK24" s="52">
        <v>11086</v>
      </c>
      <c r="BL24" s="52">
        <v>8013</v>
      </c>
      <c r="BM24" s="48">
        <v>19099</v>
      </c>
      <c r="BN24" s="52">
        <v>3307</v>
      </c>
      <c r="BO24" s="52">
        <v>2227</v>
      </c>
      <c r="BP24" s="48">
        <v>5534</v>
      </c>
      <c r="BQ24" s="47">
        <v>30</v>
      </c>
      <c r="BR24" s="47">
        <v>16</v>
      </c>
      <c r="BS24" s="48">
        <v>46</v>
      </c>
      <c r="BT24" s="47">
        <v>3337</v>
      </c>
      <c r="BU24" s="47">
        <v>2243</v>
      </c>
      <c r="BV24" s="48">
        <v>5580</v>
      </c>
      <c r="BW24" s="66">
        <v>30.101028324012269</v>
      </c>
      <c r="BX24" s="66">
        <v>27.992012978909269</v>
      </c>
      <c r="BY24" s="66">
        <v>29.216189329284255</v>
      </c>
      <c r="BZ24" s="48">
        <v>58320</v>
      </c>
      <c r="CA24" s="48">
        <v>50699</v>
      </c>
      <c r="CB24" s="48">
        <v>109019</v>
      </c>
      <c r="CC24" s="48">
        <v>15715</v>
      </c>
      <c r="CD24" s="48">
        <v>14232</v>
      </c>
      <c r="CE24" s="48">
        <v>29947</v>
      </c>
      <c r="CF24" s="48">
        <v>4622</v>
      </c>
      <c r="CG24" s="48">
        <v>3996</v>
      </c>
      <c r="CH24" s="48">
        <v>8618</v>
      </c>
      <c r="CI24" s="47">
        <v>20337</v>
      </c>
      <c r="CJ24" s="47">
        <v>18228</v>
      </c>
      <c r="CK24" s="48">
        <v>38565</v>
      </c>
      <c r="CL24" s="66">
        <v>34.871399176954732</v>
      </c>
      <c r="CM24" s="66">
        <v>35.953371861377939</v>
      </c>
      <c r="CN24" s="66">
        <v>35.374567735899248</v>
      </c>
      <c r="CO24" s="47">
        <v>63</v>
      </c>
      <c r="CP24" s="47">
        <v>45</v>
      </c>
      <c r="CQ24" s="48">
        <v>108</v>
      </c>
      <c r="CR24" s="47">
        <v>22</v>
      </c>
      <c r="CS24" s="47">
        <v>23</v>
      </c>
      <c r="CT24" s="48">
        <v>45</v>
      </c>
      <c r="CU24" s="95"/>
      <c r="CV24" s="95"/>
      <c r="CW24" s="94"/>
      <c r="CX24" s="47">
        <v>22</v>
      </c>
      <c r="CY24" s="47">
        <v>23</v>
      </c>
      <c r="CZ24" s="48">
        <v>45</v>
      </c>
      <c r="DA24" s="66">
        <v>34.920634920634917</v>
      </c>
      <c r="DB24" s="66">
        <v>51.111111111111107</v>
      </c>
      <c r="DC24" s="66">
        <v>41.666666666666671</v>
      </c>
      <c r="DD24" s="52">
        <v>14</v>
      </c>
      <c r="DE24" s="52">
        <v>3</v>
      </c>
      <c r="DF24" s="48">
        <v>17</v>
      </c>
      <c r="DG24" s="52">
        <v>4</v>
      </c>
      <c r="DH24" s="52">
        <v>0</v>
      </c>
      <c r="DI24" s="48">
        <v>4</v>
      </c>
      <c r="DJ24" s="95"/>
      <c r="DK24" s="95"/>
      <c r="DL24" s="95"/>
      <c r="DM24" s="47">
        <v>4</v>
      </c>
      <c r="DN24" s="47">
        <v>0</v>
      </c>
      <c r="DO24" s="48">
        <v>4</v>
      </c>
      <c r="DP24" s="66">
        <v>28.571428571428569</v>
      </c>
      <c r="DQ24" s="66">
        <v>0</v>
      </c>
      <c r="DR24" s="66">
        <v>23.52941176470588</v>
      </c>
      <c r="DS24" s="48">
        <v>77</v>
      </c>
      <c r="DT24" s="48">
        <v>48</v>
      </c>
      <c r="DU24" s="48">
        <v>125</v>
      </c>
      <c r="DV24" s="48">
        <v>26</v>
      </c>
      <c r="DW24" s="48">
        <v>23</v>
      </c>
      <c r="DX24" s="48">
        <v>49</v>
      </c>
      <c r="DY24" s="94"/>
      <c r="DZ24" s="94"/>
      <c r="EA24" s="94"/>
      <c r="EB24" s="47">
        <v>26</v>
      </c>
      <c r="EC24" s="47">
        <v>23</v>
      </c>
      <c r="ED24" s="48">
        <v>49</v>
      </c>
      <c r="EE24" s="66">
        <v>33.766233766233768</v>
      </c>
      <c r="EF24" s="66">
        <v>47.916666666666671</v>
      </c>
      <c r="EG24" s="66">
        <v>39.200000000000003</v>
      </c>
      <c r="EH24" s="49">
        <v>107166</v>
      </c>
      <c r="EI24" s="49">
        <v>93258</v>
      </c>
      <c r="EJ24" s="49">
        <v>200424</v>
      </c>
      <c r="EK24" s="73">
        <v>1788</v>
      </c>
      <c r="EL24" s="73">
        <v>3260</v>
      </c>
      <c r="EM24" s="49">
        <v>5048</v>
      </c>
      <c r="EN24" s="49">
        <v>29054</v>
      </c>
      <c r="EO24" s="49">
        <v>34496</v>
      </c>
      <c r="EP24" s="49">
        <v>63550</v>
      </c>
      <c r="EQ24" s="70">
        <v>1.6684396170427187</v>
      </c>
      <c r="ER24" s="70">
        <v>3.4956786549143235</v>
      </c>
      <c r="ES24" s="70">
        <v>2.5186604398674808</v>
      </c>
      <c r="ET24" s="70">
        <v>27.111210645167308</v>
      </c>
      <c r="EU24" s="70">
        <v>36.98985609813635</v>
      </c>
      <c r="EV24" s="70">
        <v>31.707779507444219</v>
      </c>
      <c r="EW24" s="49">
        <v>20337</v>
      </c>
      <c r="EX24" s="49">
        <v>18228</v>
      </c>
      <c r="EY24" s="49">
        <v>38565</v>
      </c>
      <c r="EZ24" s="73">
        <v>112</v>
      </c>
      <c r="FA24" s="73">
        <v>199</v>
      </c>
      <c r="FB24" s="49">
        <v>311</v>
      </c>
      <c r="FC24" s="49">
        <v>3317</v>
      </c>
      <c r="FD24" s="49">
        <v>3668</v>
      </c>
      <c r="FE24" s="49">
        <v>6985</v>
      </c>
      <c r="FF24" s="70">
        <v>0.55072036190195206</v>
      </c>
      <c r="FG24" s="70">
        <v>1.0917270133859995</v>
      </c>
      <c r="FH24" s="70">
        <v>0.8064307014131985</v>
      </c>
      <c r="FI24" s="70">
        <v>16.310173575256922</v>
      </c>
      <c r="FJ24" s="70">
        <v>20.122887864823348</v>
      </c>
      <c r="FK24" s="70">
        <v>18.112277972254635</v>
      </c>
      <c r="FL24" s="49">
        <v>26</v>
      </c>
      <c r="FM24" s="49">
        <v>23</v>
      </c>
      <c r="FN24" s="49">
        <v>49</v>
      </c>
      <c r="FO24" s="73">
        <v>0</v>
      </c>
      <c r="FP24" s="73">
        <v>1</v>
      </c>
      <c r="FQ24" s="49">
        <v>1</v>
      </c>
      <c r="FR24" s="49">
        <v>8</v>
      </c>
      <c r="FS24" s="49">
        <v>12</v>
      </c>
      <c r="FT24" s="49">
        <v>20</v>
      </c>
      <c r="FU24" s="70">
        <v>0</v>
      </c>
      <c r="FV24" s="70">
        <v>4.3478260869565215</v>
      </c>
      <c r="FW24" s="70">
        <v>2.0408163265306123</v>
      </c>
      <c r="FX24" s="70">
        <v>30.769230769230766</v>
      </c>
      <c r="FY24" s="70">
        <v>52.173913043478258</v>
      </c>
      <c r="FZ24" s="70">
        <v>40.816326530612244</v>
      </c>
    </row>
    <row r="25" spans="1:182" s="33" customFormat="1" ht="22.5" customHeight="1">
      <c r="A25" s="88">
        <v>16</v>
      </c>
      <c r="B25" s="89" t="s">
        <v>57</v>
      </c>
      <c r="C25" s="47">
        <v>65778</v>
      </c>
      <c r="D25" s="47">
        <v>58460</v>
      </c>
      <c r="E25" s="65">
        <v>124238</v>
      </c>
      <c r="F25" s="47">
        <v>41193</v>
      </c>
      <c r="G25" s="47">
        <v>39347</v>
      </c>
      <c r="H25" s="48">
        <v>80540</v>
      </c>
      <c r="I25" s="60">
        <v>6478</v>
      </c>
      <c r="J25" s="60">
        <v>5381</v>
      </c>
      <c r="K25" s="53">
        <v>11859</v>
      </c>
      <c r="L25" s="47">
        <v>47671</v>
      </c>
      <c r="M25" s="47">
        <v>44728</v>
      </c>
      <c r="N25" s="47">
        <v>92399</v>
      </c>
      <c r="O25" s="66">
        <v>72.472559214326978</v>
      </c>
      <c r="P25" s="66">
        <v>76.510434485118026</v>
      </c>
      <c r="Q25" s="66">
        <v>74.372575218532177</v>
      </c>
      <c r="R25" s="47">
        <v>5392</v>
      </c>
      <c r="S25" s="47">
        <v>4261</v>
      </c>
      <c r="T25" s="48">
        <v>9653</v>
      </c>
      <c r="U25" s="47">
        <v>4272</v>
      </c>
      <c r="V25" s="47">
        <v>3378</v>
      </c>
      <c r="W25" s="48">
        <v>7650</v>
      </c>
      <c r="X25" s="80">
        <v>14</v>
      </c>
      <c r="Y25" s="80">
        <v>17</v>
      </c>
      <c r="Z25" s="48">
        <v>31</v>
      </c>
      <c r="AA25" s="47">
        <v>4286</v>
      </c>
      <c r="AB25" s="47">
        <v>3395</v>
      </c>
      <c r="AC25" s="48">
        <v>7681</v>
      </c>
      <c r="AD25" s="66">
        <v>79.488130563798222</v>
      </c>
      <c r="AE25" s="66">
        <v>79.676132363295011</v>
      </c>
      <c r="AF25" s="66">
        <v>79.571117787216409</v>
      </c>
      <c r="AG25" s="48">
        <v>71170</v>
      </c>
      <c r="AH25" s="48">
        <v>62721</v>
      </c>
      <c r="AI25" s="48">
        <v>133891</v>
      </c>
      <c r="AJ25" s="48">
        <v>45465</v>
      </c>
      <c r="AK25" s="48">
        <v>42725</v>
      </c>
      <c r="AL25" s="48">
        <v>88190</v>
      </c>
      <c r="AM25" s="48">
        <v>6492</v>
      </c>
      <c r="AN25" s="48">
        <v>5398</v>
      </c>
      <c r="AO25" s="48">
        <v>11890</v>
      </c>
      <c r="AP25" s="47">
        <v>51957</v>
      </c>
      <c r="AQ25" s="47">
        <v>48123</v>
      </c>
      <c r="AR25" s="48">
        <v>100080</v>
      </c>
      <c r="AS25" s="66">
        <v>73.004074750597155</v>
      </c>
      <c r="AT25" s="66">
        <v>76.725498636820205</v>
      </c>
      <c r="AU25" s="66">
        <v>74.747369128619539</v>
      </c>
      <c r="AV25" s="47">
        <v>18670</v>
      </c>
      <c r="AW25" s="47">
        <v>17330</v>
      </c>
      <c r="AX25" s="48">
        <v>36000</v>
      </c>
      <c r="AY25" s="47">
        <v>10662</v>
      </c>
      <c r="AZ25" s="47">
        <v>10551</v>
      </c>
      <c r="BA25" s="48">
        <v>21213</v>
      </c>
      <c r="BB25" s="52">
        <v>1920</v>
      </c>
      <c r="BC25" s="52">
        <v>1791</v>
      </c>
      <c r="BD25" s="48">
        <v>3711</v>
      </c>
      <c r="BE25" s="47">
        <v>12582</v>
      </c>
      <c r="BF25" s="47">
        <v>12342</v>
      </c>
      <c r="BG25" s="48">
        <v>24924</v>
      </c>
      <c r="BH25" s="66">
        <v>67.391537225495441</v>
      </c>
      <c r="BI25" s="66">
        <v>71.217541834968273</v>
      </c>
      <c r="BJ25" s="66">
        <v>69.233333333333334</v>
      </c>
      <c r="BK25" s="80">
        <v>1716</v>
      </c>
      <c r="BL25" s="80">
        <v>1348</v>
      </c>
      <c r="BM25" s="48">
        <v>3064</v>
      </c>
      <c r="BN25" s="80">
        <v>1331</v>
      </c>
      <c r="BO25" s="80">
        <v>1040</v>
      </c>
      <c r="BP25" s="48">
        <v>2371</v>
      </c>
      <c r="BQ25" s="80">
        <v>1</v>
      </c>
      <c r="BR25" s="80">
        <v>1</v>
      </c>
      <c r="BS25" s="48">
        <v>2</v>
      </c>
      <c r="BT25" s="47">
        <v>1332</v>
      </c>
      <c r="BU25" s="47">
        <v>1041</v>
      </c>
      <c r="BV25" s="48">
        <v>2373</v>
      </c>
      <c r="BW25" s="66">
        <v>77.622377622377627</v>
      </c>
      <c r="BX25" s="66">
        <v>77.225519287833833</v>
      </c>
      <c r="BY25" s="66">
        <v>77.447780678851174</v>
      </c>
      <c r="BZ25" s="48">
        <v>20386</v>
      </c>
      <c r="CA25" s="48">
        <v>18678</v>
      </c>
      <c r="CB25" s="48">
        <v>39064</v>
      </c>
      <c r="CC25" s="48">
        <v>11993</v>
      </c>
      <c r="CD25" s="48">
        <v>11591</v>
      </c>
      <c r="CE25" s="48">
        <v>23584</v>
      </c>
      <c r="CF25" s="48">
        <v>1921</v>
      </c>
      <c r="CG25" s="48">
        <v>1792</v>
      </c>
      <c r="CH25" s="48">
        <v>3713</v>
      </c>
      <c r="CI25" s="47">
        <v>13914</v>
      </c>
      <c r="CJ25" s="47">
        <v>13383</v>
      </c>
      <c r="CK25" s="48">
        <v>27297</v>
      </c>
      <c r="CL25" s="66">
        <v>68.252722456587861</v>
      </c>
      <c r="CM25" s="66">
        <v>71.651140379055576</v>
      </c>
      <c r="CN25" s="66">
        <v>69.877636698750763</v>
      </c>
      <c r="CO25" s="47">
        <v>4092</v>
      </c>
      <c r="CP25" s="47">
        <v>3747</v>
      </c>
      <c r="CQ25" s="48">
        <v>7839</v>
      </c>
      <c r="CR25" s="47">
        <v>2591</v>
      </c>
      <c r="CS25" s="47">
        <v>2512</v>
      </c>
      <c r="CT25" s="48">
        <v>5103</v>
      </c>
      <c r="CU25" s="52">
        <v>364</v>
      </c>
      <c r="CV25" s="52">
        <v>315</v>
      </c>
      <c r="CW25" s="48">
        <v>679</v>
      </c>
      <c r="CX25" s="47">
        <v>2955</v>
      </c>
      <c r="CY25" s="47">
        <v>2827</v>
      </c>
      <c r="CZ25" s="48">
        <v>5782</v>
      </c>
      <c r="DA25" s="66">
        <v>72.214076246334315</v>
      </c>
      <c r="DB25" s="66">
        <v>75.447024286095541</v>
      </c>
      <c r="DC25" s="66">
        <v>73.759408087766303</v>
      </c>
      <c r="DD25" s="47">
        <v>349</v>
      </c>
      <c r="DE25" s="47">
        <v>257</v>
      </c>
      <c r="DF25" s="48">
        <v>606</v>
      </c>
      <c r="DG25" s="47">
        <v>267</v>
      </c>
      <c r="DH25" s="47">
        <v>219</v>
      </c>
      <c r="DI25" s="48">
        <v>486</v>
      </c>
      <c r="DJ25" s="47">
        <v>0</v>
      </c>
      <c r="DK25" s="47">
        <v>1</v>
      </c>
      <c r="DL25" s="52">
        <v>1</v>
      </c>
      <c r="DM25" s="47">
        <v>267</v>
      </c>
      <c r="DN25" s="47">
        <v>220</v>
      </c>
      <c r="DO25" s="48">
        <v>487</v>
      </c>
      <c r="DP25" s="66">
        <v>76.504297994269336</v>
      </c>
      <c r="DQ25" s="66">
        <v>85.60311284046692</v>
      </c>
      <c r="DR25" s="66">
        <v>80.363036303630366</v>
      </c>
      <c r="DS25" s="48">
        <v>4441</v>
      </c>
      <c r="DT25" s="48">
        <v>4004</v>
      </c>
      <c r="DU25" s="48">
        <v>8445</v>
      </c>
      <c r="DV25" s="48">
        <v>2858</v>
      </c>
      <c r="DW25" s="48">
        <v>2731</v>
      </c>
      <c r="DX25" s="48">
        <v>5589</v>
      </c>
      <c r="DY25" s="48">
        <v>364</v>
      </c>
      <c r="DZ25" s="48">
        <v>316</v>
      </c>
      <c r="EA25" s="48">
        <v>680</v>
      </c>
      <c r="EB25" s="47">
        <v>3222</v>
      </c>
      <c r="EC25" s="47">
        <v>3047</v>
      </c>
      <c r="ED25" s="48">
        <v>6269</v>
      </c>
      <c r="EE25" s="66">
        <v>72.551227201080835</v>
      </c>
      <c r="EF25" s="66">
        <v>76.098901098901095</v>
      </c>
      <c r="EG25" s="66">
        <v>74.233274126702185</v>
      </c>
      <c r="EH25" s="49">
        <v>51957</v>
      </c>
      <c r="EI25" s="49">
        <v>48123</v>
      </c>
      <c r="EJ25" s="49">
        <v>100080</v>
      </c>
      <c r="EK25" s="73">
        <v>7164</v>
      </c>
      <c r="EL25" s="73">
        <v>9804</v>
      </c>
      <c r="EM25" s="49">
        <v>16968</v>
      </c>
      <c r="EN25" s="49">
        <v>17885</v>
      </c>
      <c r="EO25" s="49">
        <v>18430</v>
      </c>
      <c r="EP25" s="49">
        <v>36315</v>
      </c>
      <c r="EQ25" s="70">
        <v>13.788324961025461</v>
      </c>
      <c r="ER25" s="70">
        <v>20.372794713546536</v>
      </c>
      <c r="ES25" s="70">
        <v>16.954436450839328</v>
      </c>
      <c r="ET25" s="70">
        <v>34.422695690667283</v>
      </c>
      <c r="EU25" s="70">
        <v>38.297695488643683</v>
      </c>
      <c r="EV25" s="70">
        <v>36.285971223021583</v>
      </c>
      <c r="EW25" s="49">
        <v>13914</v>
      </c>
      <c r="EX25" s="49">
        <v>13383</v>
      </c>
      <c r="EY25" s="49">
        <v>27297</v>
      </c>
      <c r="EZ25" s="73">
        <v>1262</v>
      </c>
      <c r="FA25" s="73">
        <v>1846</v>
      </c>
      <c r="FB25" s="49">
        <v>3108</v>
      </c>
      <c r="FC25" s="49">
        <v>4357</v>
      </c>
      <c r="FD25" s="49">
        <v>4965</v>
      </c>
      <c r="FE25" s="49">
        <v>9322</v>
      </c>
      <c r="FF25" s="70">
        <v>9.0700014374011797</v>
      </c>
      <c r="FG25" s="70">
        <v>13.793618770081446</v>
      </c>
      <c r="FH25" s="70">
        <v>11.385866578744915</v>
      </c>
      <c r="FI25" s="70">
        <v>31.313784677303438</v>
      </c>
      <c r="FJ25" s="70">
        <v>37.099305088545165</v>
      </c>
      <c r="FK25" s="70">
        <v>34.150272923764511</v>
      </c>
      <c r="FL25" s="49">
        <v>3222</v>
      </c>
      <c r="FM25" s="49">
        <v>3047</v>
      </c>
      <c r="FN25" s="49">
        <v>6269</v>
      </c>
      <c r="FO25" s="73">
        <v>346</v>
      </c>
      <c r="FP25" s="73">
        <v>450</v>
      </c>
      <c r="FQ25" s="49">
        <v>796</v>
      </c>
      <c r="FR25" s="49">
        <v>1071</v>
      </c>
      <c r="FS25" s="49">
        <v>1223</v>
      </c>
      <c r="FT25" s="49">
        <v>2294</v>
      </c>
      <c r="FU25" s="70">
        <v>10.738671632526382</v>
      </c>
      <c r="FV25" s="70">
        <v>14.768624876928127</v>
      </c>
      <c r="FW25" s="70">
        <v>12.697399904290956</v>
      </c>
      <c r="FX25" s="70">
        <v>33.240223463687151</v>
      </c>
      <c r="FY25" s="70">
        <v>40.137840498851332</v>
      </c>
      <c r="FZ25" s="70">
        <v>36.592758015632477</v>
      </c>
    </row>
    <row r="26" spans="1:182" s="35" customFormat="1" ht="29.25" customHeight="1">
      <c r="A26" s="88">
        <v>17</v>
      </c>
      <c r="B26" s="89" t="s">
        <v>84</v>
      </c>
      <c r="C26" s="47">
        <v>70954</v>
      </c>
      <c r="D26" s="47">
        <v>61236</v>
      </c>
      <c r="E26" s="65">
        <v>132190</v>
      </c>
      <c r="F26" s="61">
        <v>44211</v>
      </c>
      <c r="G26" s="47">
        <v>37833</v>
      </c>
      <c r="H26" s="48">
        <v>82044</v>
      </c>
      <c r="I26" s="99"/>
      <c r="J26" s="99"/>
      <c r="K26" s="96"/>
      <c r="L26" s="47">
        <v>44211</v>
      </c>
      <c r="M26" s="47">
        <v>37833</v>
      </c>
      <c r="N26" s="47">
        <v>82044</v>
      </c>
      <c r="O26" s="66">
        <v>62.309383544268115</v>
      </c>
      <c r="P26" s="66">
        <v>61.782284930433072</v>
      </c>
      <c r="Q26" s="66">
        <v>62.065209168620925</v>
      </c>
      <c r="R26" s="52">
        <v>39548</v>
      </c>
      <c r="S26" s="52">
        <v>29976</v>
      </c>
      <c r="T26" s="48">
        <v>69524</v>
      </c>
      <c r="U26" s="52">
        <v>11926</v>
      </c>
      <c r="V26" s="52">
        <v>9627</v>
      </c>
      <c r="W26" s="48">
        <v>21553</v>
      </c>
      <c r="X26" s="52">
        <v>6456</v>
      </c>
      <c r="Y26" s="52">
        <v>5832</v>
      </c>
      <c r="Z26" s="48">
        <v>12288</v>
      </c>
      <c r="AA26" s="47">
        <v>18382</v>
      </c>
      <c r="AB26" s="47">
        <v>15459</v>
      </c>
      <c r="AC26" s="48">
        <v>33841</v>
      </c>
      <c r="AD26" s="66">
        <v>46.480226560129459</v>
      </c>
      <c r="AE26" s="66">
        <v>51.571257005604487</v>
      </c>
      <c r="AF26" s="66">
        <v>48.675277601979175</v>
      </c>
      <c r="AG26" s="48">
        <v>110502</v>
      </c>
      <c r="AH26" s="48">
        <v>91212</v>
      </c>
      <c r="AI26" s="48">
        <v>201714</v>
      </c>
      <c r="AJ26" s="48">
        <v>56137</v>
      </c>
      <c r="AK26" s="48">
        <v>47460</v>
      </c>
      <c r="AL26" s="48">
        <v>103597</v>
      </c>
      <c r="AM26" s="48">
        <v>6456</v>
      </c>
      <c r="AN26" s="48">
        <v>5832</v>
      </c>
      <c r="AO26" s="48">
        <v>12288</v>
      </c>
      <c r="AP26" s="47">
        <v>62593</v>
      </c>
      <c r="AQ26" s="47">
        <v>53292</v>
      </c>
      <c r="AR26" s="48">
        <v>115885</v>
      </c>
      <c r="AS26" s="66">
        <v>56.644223633961374</v>
      </c>
      <c r="AT26" s="66">
        <v>58.426522825943948</v>
      </c>
      <c r="AU26" s="66">
        <v>57.450152195683003</v>
      </c>
      <c r="AV26" s="100"/>
      <c r="AW26" s="100"/>
      <c r="AX26" s="100"/>
      <c r="AY26" s="100"/>
      <c r="AZ26" s="100"/>
      <c r="BA26" s="100"/>
      <c r="BB26" s="95"/>
      <c r="BC26" s="95"/>
      <c r="BD26" s="94"/>
      <c r="BE26" s="93"/>
      <c r="BF26" s="93"/>
      <c r="BG26" s="94"/>
      <c r="BH26" s="98" t="s">
        <v>91</v>
      </c>
      <c r="BI26" s="98" t="s">
        <v>91</v>
      </c>
      <c r="BJ26" s="98" t="s">
        <v>91</v>
      </c>
      <c r="BK26" s="93"/>
      <c r="BL26" s="93"/>
      <c r="BM26" s="94"/>
      <c r="BN26" s="93"/>
      <c r="BO26" s="93"/>
      <c r="BP26" s="94"/>
      <c r="BQ26" s="95"/>
      <c r="BR26" s="95"/>
      <c r="BS26" s="94"/>
      <c r="BT26" s="93"/>
      <c r="BU26" s="93"/>
      <c r="BV26" s="94"/>
      <c r="BW26" s="98"/>
      <c r="BX26" s="98"/>
      <c r="BY26" s="98" t="s">
        <v>91</v>
      </c>
      <c r="BZ26" s="94"/>
      <c r="CA26" s="94"/>
      <c r="CB26" s="94"/>
      <c r="CC26" s="94"/>
      <c r="CD26" s="94"/>
      <c r="CE26" s="94"/>
      <c r="CF26" s="94"/>
      <c r="CG26" s="94"/>
      <c r="CH26" s="94"/>
      <c r="CI26" s="93"/>
      <c r="CJ26" s="93"/>
      <c r="CK26" s="94"/>
      <c r="CL26" s="98" t="s">
        <v>91</v>
      </c>
      <c r="CM26" s="98" t="s">
        <v>91</v>
      </c>
      <c r="CN26" s="98" t="s">
        <v>91</v>
      </c>
      <c r="CO26" s="104"/>
      <c r="CP26" s="104"/>
      <c r="CQ26" s="104"/>
      <c r="CR26" s="104"/>
      <c r="CS26" s="104"/>
      <c r="CT26" s="104"/>
      <c r="CU26" s="95"/>
      <c r="CV26" s="95"/>
      <c r="CW26" s="94"/>
      <c r="CX26" s="93"/>
      <c r="CY26" s="93"/>
      <c r="CZ26" s="94"/>
      <c r="DA26" s="98" t="s">
        <v>91</v>
      </c>
      <c r="DB26" s="98" t="s">
        <v>91</v>
      </c>
      <c r="DC26" s="98" t="s">
        <v>91</v>
      </c>
      <c r="DD26" s="93"/>
      <c r="DE26" s="93"/>
      <c r="DF26" s="94"/>
      <c r="DG26" s="93"/>
      <c r="DH26" s="93"/>
      <c r="DI26" s="94"/>
      <c r="DJ26" s="95"/>
      <c r="DK26" s="95"/>
      <c r="DL26" s="95"/>
      <c r="DM26" s="93"/>
      <c r="DN26" s="93"/>
      <c r="DO26" s="94"/>
      <c r="DP26" s="98" t="s">
        <v>91</v>
      </c>
      <c r="DQ26" s="98" t="s">
        <v>91</v>
      </c>
      <c r="DR26" s="98" t="s">
        <v>91</v>
      </c>
      <c r="DS26" s="94"/>
      <c r="DT26" s="94"/>
      <c r="DU26" s="94"/>
      <c r="DV26" s="94"/>
      <c r="DW26" s="94"/>
      <c r="DX26" s="94"/>
      <c r="DY26" s="94"/>
      <c r="DZ26" s="94"/>
      <c r="EA26" s="94"/>
      <c r="EB26" s="93"/>
      <c r="EC26" s="93"/>
      <c r="ED26" s="94"/>
      <c r="EE26" s="98" t="s">
        <v>91</v>
      </c>
      <c r="EF26" s="98" t="s">
        <v>91</v>
      </c>
      <c r="EG26" s="98" t="s">
        <v>91</v>
      </c>
      <c r="EH26" s="49">
        <v>62593</v>
      </c>
      <c r="EI26" s="49">
        <v>53292</v>
      </c>
      <c r="EJ26" s="49">
        <v>115885</v>
      </c>
      <c r="EK26" s="105"/>
      <c r="EL26" s="105"/>
      <c r="EM26" s="105"/>
      <c r="EN26" s="105"/>
      <c r="EO26" s="105"/>
      <c r="EP26" s="105"/>
      <c r="EQ26" s="106"/>
      <c r="ER26" s="106"/>
      <c r="ES26" s="106"/>
      <c r="ET26" s="106"/>
      <c r="EU26" s="106"/>
      <c r="EV26" s="106"/>
      <c r="EW26" s="105"/>
      <c r="EX26" s="105"/>
      <c r="EY26" s="105"/>
      <c r="EZ26" s="105"/>
      <c r="FA26" s="105"/>
      <c r="FB26" s="105"/>
      <c r="FC26" s="105"/>
      <c r="FD26" s="105"/>
      <c r="FE26" s="105"/>
      <c r="FF26" s="106"/>
      <c r="FG26" s="106"/>
      <c r="FH26" s="106"/>
      <c r="FI26" s="106"/>
      <c r="FJ26" s="106"/>
      <c r="FK26" s="106"/>
      <c r="FL26" s="105"/>
      <c r="FM26" s="105"/>
      <c r="FN26" s="105"/>
      <c r="FO26" s="105"/>
      <c r="FP26" s="105"/>
      <c r="FQ26" s="105"/>
      <c r="FR26" s="105"/>
      <c r="FS26" s="105"/>
      <c r="FT26" s="105"/>
      <c r="FU26" s="106"/>
      <c r="FV26" s="106"/>
      <c r="FW26" s="106"/>
      <c r="FX26" s="106"/>
      <c r="FY26" s="106"/>
      <c r="FZ26" s="106"/>
    </row>
    <row r="27" spans="1:182" s="33" customFormat="1" ht="32.25" customHeight="1">
      <c r="A27" s="88">
        <v>18</v>
      </c>
      <c r="B27" s="89" t="s">
        <v>58</v>
      </c>
      <c r="C27" s="47">
        <v>188370</v>
      </c>
      <c r="D27" s="47">
        <v>190568</v>
      </c>
      <c r="E27" s="65">
        <v>378938</v>
      </c>
      <c r="F27" s="47">
        <v>145338</v>
      </c>
      <c r="G27" s="47">
        <v>136898</v>
      </c>
      <c r="H27" s="48">
        <v>282236</v>
      </c>
      <c r="I27" s="93"/>
      <c r="J27" s="93"/>
      <c r="K27" s="96"/>
      <c r="L27" s="47">
        <v>145338</v>
      </c>
      <c r="M27" s="47">
        <v>136898</v>
      </c>
      <c r="N27" s="47">
        <v>282236</v>
      </c>
      <c r="O27" s="66">
        <v>77.155598025163243</v>
      </c>
      <c r="P27" s="66">
        <v>71.836824650518452</v>
      </c>
      <c r="Q27" s="66">
        <v>74.480785774981655</v>
      </c>
      <c r="R27" s="47">
        <v>40696</v>
      </c>
      <c r="S27" s="47">
        <v>35547</v>
      </c>
      <c r="T27" s="48">
        <v>76243</v>
      </c>
      <c r="U27" s="47">
        <v>24054</v>
      </c>
      <c r="V27" s="47">
        <v>18047</v>
      </c>
      <c r="W27" s="48">
        <v>42101</v>
      </c>
      <c r="X27" s="93"/>
      <c r="Y27" s="93"/>
      <c r="Z27" s="94"/>
      <c r="AA27" s="47">
        <v>24054</v>
      </c>
      <c r="AB27" s="47">
        <v>18047</v>
      </c>
      <c r="AC27" s="48">
        <v>42101</v>
      </c>
      <c r="AD27" s="66">
        <v>59.106546097896597</v>
      </c>
      <c r="AE27" s="66">
        <v>50.769403887810505</v>
      </c>
      <c r="AF27" s="66">
        <v>55.219495560248156</v>
      </c>
      <c r="AG27" s="48">
        <v>229066</v>
      </c>
      <c r="AH27" s="48">
        <v>226115</v>
      </c>
      <c r="AI27" s="48">
        <v>455181</v>
      </c>
      <c r="AJ27" s="48">
        <v>169392</v>
      </c>
      <c r="AK27" s="48">
        <v>154945</v>
      </c>
      <c r="AL27" s="48">
        <v>324337</v>
      </c>
      <c r="AM27" s="94"/>
      <c r="AN27" s="94"/>
      <c r="AO27" s="94"/>
      <c r="AP27" s="47">
        <v>169392</v>
      </c>
      <c r="AQ27" s="47">
        <v>154945</v>
      </c>
      <c r="AR27" s="48">
        <v>324337</v>
      </c>
      <c r="AS27" s="66">
        <v>73.948992866684719</v>
      </c>
      <c r="AT27" s="66">
        <v>68.524865665701086</v>
      </c>
      <c r="AU27" s="66">
        <v>71.254511941403536</v>
      </c>
      <c r="AV27" s="47">
        <v>23140</v>
      </c>
      <c r="AW27" s="47">
        <v>21822</v>
      </c>
      <c r="AX27" s="48">
        <v>44962</v>
      </c>
      <c r="AY27" s="47">
        <v>16813</v>
      </c>
      <c r="AZ27" s="47">
        <v>13534</v>
      </c>
      <c r="BA27" s="48">
        <v>30347</v>
      </c>
      <c r="BB27" s="93"/>
      <c r="BC27" s="93"/>
      <c r="BD27" s="94"/>
      <c r="BE27" s="47">
        <v>16813</v>
      </c>
      <c r="BF27" s="47">
        <v>13534</v>
      </c>
      <c r="BG27" s="48">
        <v>30347</v>
      </c>
      <c r="BH27" s="66">
        <v>72.657735522904062</v>
      </c>
      <c r="BI27" s="66">
        <v>62.019979836861886</v>
      </c>
      <c r="BJ27" s="66">
        <v>67.494773364174193</v>
      </c>
      <c r="BK27" s="47">
        <v>5448</v>
      </c>
      <c r="BL27" s="47">
        <v>4798</v>
      </c>
      <c r="BM27" s="48">
        <v>10246</v>
      </c>
      <c r="BN27" s="47">
        <v>2828</v>
      </c>
      <c r="BO27" s="47">
        <v>2095</v>
      </c>
      <c r="BP27" s="48">
        <v>4923</v>
      </c>
      <c r="BQ27" s="93"/>
      <c r="BR27" s="93"/>
      <c r="BS27" s="94"/>
      <c r="BT27" s="47">
        <v>2828</v>
      </c>
      <c r="BU27" s="47">
        <v>2095</v>
      </c>
      <c r="BV27" s="48">
        <v>4923</v>
      </c>
      <c r="BW27" s="66">
        <v>51.908957415565347</v>
      </c>
      <c r="BX27" s="66">
        <v>43.66402667778241</v>
      </c>
      <c r="BY27" s="66">
        <v>48.048018739020101</v>
      </c>
      <c r="BZ27" s="48">
        <v>28588</v>
      </c>
      <c r="CA27" s="48">
        <v>26620</v>
      </c>
      <c r="CB27" s="48">
        <v>55208</v>
      </c>
      <c r="CC27" s="48">
        <v>19641</v>
      </c>
      <c r="CD27" s="48">
        <v>15629</v>
      </c>
      <c r="CE27" s="48">
        <v>35270</v>
      </c>
      <c r="CF27" s="94"/>
      <c r="CG27" s="94"/>
      <c r="CH27" s="94"/>
      <c r="CI27" s="47">
        <v>19641</v>
      </c>
      <c r="CJ27" s="47">
        <v>15629</v>
      </c>
      <c r="CK27" s="48">
        <v>35270</v>
      </c>
      <c r="CL27" s="66">
        <v>68.703651881908485</v>
      </c>
      <c r="CM27" s="66">
        <v>58.71149511645379</v>
      </c>
      <c r="CN27" s="66">
        <v>63.885668743660339</v>
      </c>
      <c r="CO27" s="47">
        <v>45528</v>
      </c>
      <c r="CP27" s="47">
        <v>46395</v>
      </c>
      <c r="CQ27" s="48">
        <v>91923</v>
      </c>
      <c r="CR27" s="47">
        <v>32632</v>
      </c>
      <c r="CS27" s="47">
        <v>30866</v>
      </c>
      <c r="CT27" s="48">
        <v>63498</v>
      </c>
      <c r="CU27" s="93"/>
      <c r="CV27" s="93"/>
      <c r="CW27" s="94"/>
      <c r="CX27" s="47">
        <v>32632</v>
      </c>
      <c r="CY27" s="47">
        <v>30866</v>
      </c>
      <c r="CZ27" s="48">
        <v>63498</v>
      </c>
      <c r="DA27" s="66">
        <v>71.674573888596029</v>
      </c>
      <c r="DB27" s="66">
        <v>66.528720767324074</v>
      </c>
      <c r="DC27" s="66">
        <v>69.077379981071118</v>
      </c>
      <c r="DD27" s="47">
        <v>13660</v>
      </c>
      <c r="DE27" s="47">
        <v>13077</v>
      </c>
      <c r="DF27" s="48">
        <v>26737</v>
      </c>
      <c r="DG27" s="47">
        <v>7811</v>
      </c>
      <c r="DH27" s="47">
        <v>6192</v>
      </c>
      <c r="DI27" s="48">
        <v>14003</v>
      </c>
      <c r="DJ27" s="93"/>
      <c r="DK27" s="93"/>
      <c r="DL27" s="95"/>
      <c r="DM27" s="47">
        <v>7811</v>
      </c>
      <c r="DN27" s="47">
        <v>6192</v>
      </c>
      <c r="DO27" s="48">
        <v>14003</v>
      </c>
      <c r="DP27" s="66">
        <v>57.181551976573942</v>
      </c>
      <c r="DQ27" s="66">
        <v>47.350309704060564</v>
      </c>
      <c r="DR27" s="66">
        <v>52.373115906795832</v>
      </c>
      <c r="DS27" s="48">
        <v>59188</v>
      </c>
      <c r="DT27" s="48">
        <v>59472</v>
      </c>
      <c r="DU27" s="48">
        <v>118660</v>
      </c>
      <c r="DV27" s="48">
        <v>40443</v>
      </c>
      <c r="DW27" s="48">
        <v>37058</v>
      </c>
      <c r="DX27" s="48">
        <v>77501</v>
      </c>
      <c r="DY27" s="94"/>
      <c r="DZ27" s="94"/>
      <c r="EA27" s="94"/>
      <c r="EB27" s="47">
        <v>40443</v>
      </c>
      <c r="EC27" s="47">
        <v>37058</v>
      </c>
      <c r="ED27" s="48">
        <v>77501</v>
      </c>
      <c r="EE27" s="66">
        <v>68.329728999121443</v>
      </c>
      <c r="EF27" s="66">
        <v>62.311676082862519</v>
      </c>
      <c r="EG27" s="66">
        <v>65.313500758469573</v>
      </c>
      <c r="EH27" s="49">
        <v>169392</v>
      </c>
      <c r="EI27" s="49">
        <v>154945</v>
      </c>
      <c r="EJ27" s="49">
        <v>324337</v>
      </c>
      <c r="EK27" s="77">
        <v>9787</v>
      </c>
      <c r="EL27" s="77">
        <v>7406</v>
      </c>
      <c r="EM27" s="49">
        <v>17193</v>
      </c>
      <c r="EN27" s="77">
        <v>42142</v>
      </c>
      <c r="EO27" s="77">
        <v>35327</v>
      </c>
      <c r="EP27" s="49">
        <v>77469</v>
      </c>
      <c r="EQ27" s="70">
        <v>5.777722678756966</v>
      </c>
      <c r="ER27" s="70">
        <v>4.7797605601987803</v>
      </c>
      <c r="ES27" s="70">
        <v>5.3009678205076822</v>
      </c>
      <c r="ET27" s="70">
        <v>24.878388589779917</v>
      </c>
      <c r="EU27" s="70">
        <v>22.799703120462098</v>
      </c>
      <c r="EV27" s="70">
        <v>23.885341481237109</v>
      </c>
      <c r="EW27" s="49">
        <v>19641</v>
      </c>
      <c r="EX27" s="49">
        <v>15629</v>
      </c>
      <c r="EY27" s="49">
        <v>35270</v>
      </c>
      <c r="EZ27" s="77">
        <v>725</v>
      </c>
      <c r="FA27" s="77">
        <v>387</v>
      </c>
      <c r="FB27" s="49">
        <v>1112</v>
      </c>
      <c r="FC27" s="77">
        <v>4243</v>
      </c>
      <c r="FD27" s="77">
        <v>2763</v>
      </c>
      <c r="FE27" s="49">
        <v>7006</v>
      </c>
      <c r="FF27" s="70">
        <v>3.6912580825823533</v>
      </c>
      <c r="FG27" s="70">
        <v>2.4761661014780216</v>
      </c>
      <c r="FH27" s="70">
        <v>3.1528210944145165</v>
      </c>
      <c r="FI27" s="70">
        <v>21.602769716409551</v>
      </c>
      <c r="FJ27" s="70">
        <v>17.678674259389599</v>
      </c>
      <c r="FK27" s="70">
        <v>19.863907003118797</v>
      </c>
      <c r="FL27" s="49">
        <v>40443</v>
      </c>
      <c r="FM27" s="49">
        <v>37058</v>
      </c>
      <c r="FN27" s="49">
        <v>77501</v>
      </c>
      <c r="FO27" s="73">
        <v>1132</v>
      </c>
      <c r="FP27" s="73">
        <v>1040</v>
      </c>
      <c r="FQ27" s="49">
        <v>2172</v>
      </c>
      <c r="FR27" s="49">
        <v>7357</v>
      </c>
      <c r="FS27" s="49">
        <v>6418</v>
      </c>
      <c r="FT27" s="49">
        <v>13775</v>
      </c>
      <c r="FU27" s="70">
        <v>2.7990010632247855</v>
      </c>
      <c r="FV27" s="70">
        <v>2.8064115710507855</v>
      </c>
      <c r="FW27" s="70">
        <v>2.8025444832969897</v>
      </c>
      <c r="FX27" s="70">
        <v>18.19103429518087</v>
      </c>
      <c r="FY27" s="70">
        <v>17.318797560580713</v>
      </c>
      <c r="FZ27" s="70">
        <v>17.773964206913458</v>
      </c>
    </row>
    <row r="28" spans="1:182" s="35" customFormat="1" ht="29.25" customHeight="1">
      <c r="A28" s="88">
        <v>19</v>
      </c>
      <c r="B28" s="89" t="s">
        <v>89</v>
      </c>
      <c r="C28" s="47">
        <v>422438</v>
      </c>
      <c r="D28" s="47">
        <v>392500</v>
      </c>
      <c r="E28" s="65">
        <v>814938</v>
      </c>
      <c r="F28" s="47">
        <v>340671</v>
      </c>
      <c r="G28" s="47">
        <v>341812</v>
      </c>
      <c r="H28" s="48">
        <v>682483</v>
      </c>
      <c r="I28" s="47">
        <v>28712</v>
      </c>
      <c r="J28" s="47">
        <v>17373</v>
      </c>
      <c r="K28" s="53">
        <v>46085</v>
      </c>
      <c r="L28" s="47">
        <v>369383</v>
      </c>
      <c r="M28" s="47">
        <v>359185</v>
      </c>
      <c r="N28" s="47">
        <v>728568</v>
      </c>
      <c r="O28" s="66">
        <v>87.440760537641026</v>
      </c>
      <c r="P28" s="66">
        <v>91.512101910828022</v>
      </c>
      <c r="Q28" s="66">
        <v>89.401647732710956</v>
      </c>
      <c r="R28" s="47">
        <v>17257</v>
      </c>
      <c r="S28" s="47">
        <v>4405</v>
      </c>
      <c r="T28" s="48">
        <v>21662</v>
      </c>
      <c r="U28" s="47">
        <v>2211</v>
      </c>
      <c r="V28" s="47">
        <v>861</v>
      </c>
      <c r="W28" s="48">
        <v>3072</v>
      </c>
      <c r="X28" s="47">
        <v>1918</v>
      </c>
      <c r="Y28" s="47">
        <v>557</v>
      </c>
      <c r="Z28" s="48">
        <v>2475</v>
      </c>
      <c r="AA28" s="47">
        <v>4129</v>
      </c>
      <c r="AB28" s="47">
        <v>1418</v>
      </c>
      <c r="AC28" s="48">
        <v>5547</v>
      </c>
      <c r="AD28" s="66">
        <v>23.926522570551082</v>
      </c>
      <c r="AE28" s="66">
        <v>32.190692395005676</v>
      </c>
      <c r="AF28" s="66">
        <v>25.607053826978117</v>
      </c>
      <c r="AG28" s="48">
        <v>439695</v>
      </c>
      <c r="AH28" s="48">
        <v>396905</v>
      </c>
      <c r="AI28" s="48">
        <v>836600</v>
      </c>
      <c r="AJ28" s="48">
        <v>342882</v>
      </c>
      <c r="AK28" s="48">
        <v>342673</v>
      </c>
      <c r="AL28" s="48">
        <v>685555</v>
      </c>
      <c r="AM28" s="48">
        <v>30630</v>
      </c>
      <c r="AN28" s="48">
        <v>17930</v>
      </c>
      <c r="AO28" s="48">
        <v>48560</v>
      </c>
      <c r="AP28" s="47">
        <v>373512</v>
      </c>
      <c r="AQ28" s="47">
        <v>360603</v>
      </c>
      <c r="AR28" s="48">
        <v>734115</v>
      </c>
      <c r="AS28" s="66">
        <v>84.947975301060964</v>
      </c>
      <c r="AT28" s="66">
        <v>90.853730741613234</v>
      </c>
      <c r="AU28" s="66">
        <v>87.749820702844843</v>
      </c>
      <c r="AV28" s="47">
        <v>78941</v>
      </c>
      <c r="AW28" s="47">
        <v>70498</v>
      </c>
      <c r="AX28" s="48">
        <v>149439</v>
      </c>
      <c r="AY28" s="47">
        <v>59630</v>
      </c>
      <c r="AZ28" s="47">
        <v>56906</v>
      </c>
      <c r="BA28" s="48">
        <v>116536</v>
      </c>
      <c r="BB28" s="47">
        <v>6542</v>
      </c>
      <c r="BC28" s="47">
        <v>4487</v>
      </c>
      <c r="BD28" s="48">
        <v>11029</v>
      </c>
      <c r="BE28" s="47">
        <v>66172</v>
      </c>
      <c r="BF28" s="47">
        <v>61393</v>
      </c>
      <c r="BG28" s="48">
        <v>127565</v>
      </c>
      <c r="BH28" s="66">
        <v>83.824628520033954</v>
      </c>
      <c r="BI28" s="66">
        <v>87.084739992623909</v>
      </c>
      <c r="BJ28" s="66">
        <v>85.362589417755743</v>
      </c>
      <c r="BK28" s="47">
        <v>4490</v>
      </c>
      <c r="BL28" s="47">
        <v>1157</v>
      </c>
      <c r="BM28" s="48">
        <v>5647</v>
      </c>
      <c r="BN28" s="47">
        <v>408</v>
      </c>
      <c r="BO28" s="47">
        <v>158</v>
      </c>
      <c r="BP28" s="48">
        <v>566</v>
      </c>
      <c r="BQ28" s="47">
        <v>504</v>
      </c>
      <c r="BR28" s="47">
        <v>140</v>
      </c>
      <c r="BS28" s="48">
        <v>644</v>
      </c>
      <c r="BT28" s="47">
        <v>912</v>
      </c>
      <c r="BU28" s="47">
        <v>298</v>
      </c>
      <c r="BV28" s="48">
        <v>1210</v>
      </c>
      <c r="BW28" s="66">
        <v>20.311804008908684</v>
      </c>
      <c r="BX28" s="66">
        <v>25.75626620570441</v>
      </c>
      <c r="BY28" s="66">
        <v>21.427306534443066</v>
      </c>
      <c r="BZ28" s="48">
        <v>83431</v>
      </c>
      <c r="CA28" s="48">
        <v>71655</v>
      </c>
      <c r="CB28" s="48">
        <v>155086</v>
      </c>
      <c r="CC28" s="48">
        <v>60038</v>
      </c>
      <c r="CD28" s="48">
        <v>57064</v>
      </c>
      <c r="CE28" s="48">
        <v>117102</v>
      </c>
      <c r="CF28" s="48">
        <v>7046</v>
      </c>
      <c r="CG28" s="48">
        <v>4627</v>
      </c>
      <c r="CH28" s="48">
        <v>11673</v>
      </c>
      <c r="CI28" s="47">
        <v>67084</v>
      </c>
      <c r="CJ28" s="47">
        <v>61691</v>
      </c>
      <c r="CK28" s="48">
        <v>128775</v>
      </c>
      <c r="CL28" s="66">
        <v>80.406563507569132</v>
      </c>
      <c r="CM28" s="66">
        <v>86.094480496825071</v>
      </c>
      <c r="CN28" s="66">
        <v>83.034574365190934</v>
      </c>
      <c r="CO28" s="47">
        <v>29263</v>
      </c>
      <c r="CP28" s="47">
        <v>25826</v>
      </c>
      <c r="CQ28" s="48">
        <v>55089</v>
      </c>
      <c r="CR28" s="47">
        <v>22657</v>
      </c>
      <c r="CS28" s="47">
        <v>21857</v>
      </c>
      <c r="CT28" s="48">
        <v>44514</v>
      </c>
      <c r="CU28" s="47">
        <v>2001</v>
      </c>
      <c r="CV28" s="47">
        <v>1151</v>
      </c>
      <c r="CW28" s="48">
        <v>3152</v>
      </c>
      <c r="CX28" s="47">
        <v>24658</v>
      </c>
      <c r="CY28" s="47">
        <v>23008</v>
      </c>
      <c r="CZ28" s="48">
        <v>47666</v>
      </c>
      <c r="DA28" s="66">
        <v>84.263404298944053</v>
      </c>
      <c r="DB28" s="66">
        <v>89.088515449546975</v>
      </c>
      <c r="DC28" s="66">
        <v>86.52544065058359</v>
      </c>
      <c r="DD28" s="47">
        <v>1062</v>
      </c>
      <c r="DE28" s="47">
        <v>266</v>
      </c>
      <c r="DF28" s="48">
        <v>1328</v>
      </c>
      <c r="DG28" s="47">
        <v>106</v>
      </c>
      <c r="DH28" s="47">
        <v>48</v>
      </c>
      <c r="DI28" s="48">
        <v>154</v>
      </c>
      <c r="DJ28" s="47">
        <v>123</v>
      </c>
      <c r="DK28" s="47">
        <v>29</v>
      </c>
      <c r="DL28" s="52">
        <v>152</v>
      </c>
      <c r="DM28" s="47">
        <v>229</v>
      </c>
      <c r="DN28" s="47">
        <v>77</v>
      </c>
      <c r="DO28" s="48">
        <v>306</v>
      </c>
      <c r="DP28" s="66">
        <v>21.563088512241055</v>
      </c>
      <c r="DQ28" s="66">
        <v>28.947368421052634</v>
      </c>
      <c r="DR28" s="66">
        <v>23.042168674698797</v>
      </c>
      <c r="DS28" s="48">
        <v>30325</v>
      </c>
      <c r="DT28" s="48">
        <v>26092</v>
      </c>
      <c r="DU28" s="48">
        <v>56417</v>
      </c>
      <c r="DV28" s="48">
        <v>22763</v>
      </c>
      <c r="DW28" s="48">
        <v>21905</v>
      </c>
      <c r="DX28" s="48">
        <v>44668</v>
      </c>
      <c r="DY28" s="48">
        <v>2124</v>
      </c>
      <c r="DZ28" s="48">
        <v>1180</v>
      </c>
      <c r="EA28" s="48">
        <v>3304</v>
      </c>
      <c r="EB28" s="47">
        <v>24887</v>
      </c>
      <c r="EC28" s="47">
        <v>23085</v>
      </c>
      <c r="ED28" s="48">
        <v>47972</v>
      </c>
      <c r="EE28" s="66">
        <v>82.067600989282781</v>
      </c>
      <c r="EF28" s="66">
        <v>88.475394757013646</v>
      </c>
      <c r="EG28" s="66">
        <v>85.031107644858821</v>
      </c>
      <c r="EH28" s="49">
        <v>373512</v>
      </c>
      <c r="EI28" s="49">
        <v>360603</v>
      </c>
      <c r="EJ28" s="49">
        <v>734115</v>
      </c>
      <c r="EK28" s="105"/>
      <c r="EL28" s="105"/>
      <c r="EM28" s="105"/>
      <c r="EN28" s="77">
        <v>176600</v>
      </c>
      <c r="EO28" s="77">
        <v>218246</v>
      </c>
      <c r="EP28" s="49">
        <v>394846</v>
      </c>
      <c r="EQ28" s="106"/>
      <c r="ER28" s="106"/>
      <c r="ES28" s="106"/>
      <c r="ET28" s="70">
        <v>47.280944119599909</v>
      </c>
      <c r="EU28" s="70">
        <v>60.522513678477438</v>
      </c>
      <c r="EV28" s="70">
        <v>53.785306116889046</v>
      </c>
      <c r="EW28" s="49">
        <v>67084</v>
      </c>
      <c r="EX28" s="49">
        <v>61691</v>
      </c>
      <c r="EY28" s="49">
        <v>128775</v>
      </c>
      <c r="EZ28" s="105"/>
      <c r="FA28" s="105"/>
      <c r="FB28" s="105"/>
      <c r="FC28" s="77">
        <v>25809</v>
      </c>
      <c r="FD28" s="77">
        <v>29665</v>
      </c>
      <c r="FE28" s="49">
        <v>55474</v>
      </c>
      <c r="FF28" s="106"/>
      <c r="FG28" s="106"/>
      <c r="FH28" s="106"/>
      <c r="FI28" s="70">
        <v>38.472661141255735</v>
      </c>
      <c r="FJ28" s="70">
        <v>48.086430759754265</v>
      </c>
      <c r="FK28" s="70">
        <v>43.078237235488253</v>
      </c>
      <c r="FL28" s="49">
        <v>24887</v>
      </c>
      <c r="FM28" s="49">
        <v>23085</v>
      </c>
      <c r="FN28" s="49">
        <v>47972</v>
      </c>
      <c r="FO28" s="105"/>
      <c r="FP28" s="105"/>
      <c r="FQ28" s="105"/>
      <c r="FR28" s="49">
        <v>9292</v>
      </c>
      <c r="FS28" s="49">
        <v>11378</v>
      </c>
      <c r="FT28" s="49">
        <v>20670</v>
      </c>
      <c r="FU28" s="106"/>
      <c r="FV28" s="106"/>
      <c r="FW28" s="106"/>
      <c r="FX28" s="70">
        <v>37.336762164985736</v>
      </c>
      <c r="FY28" s="70">
        <v>49.287416071041804</v>
      </c>
      <c r="FZ28" s="70">
        <v>43.087634453431164</v>
      </c>
    </row>
    <row r="29" spans="1:182" s="35" customFormat="1" ht="27" customHeight="1">
      <c r="A29" s="88">
        <v>20</v>
      </c>
      <c r="B29" s="89" t="s">
        <v>88</v>
      </c>
      <c r="C29" s="47">
        <v>237189</v>
      </c>
      <c r="D29" s="47">
        <v>231054</v>
      </c>
      <c r="E29" s="65">
        <v>468243</v>
      </c>
      <c r="F29" s="47">
        <v>233003</v>
      </c>
      <c r="G29" s="47">
        <v>228822</v>
      </c>
      <c r="H29" s="48">
        <v>461825</v>
      </c>
      <c r="I29" s="93"/>
      <c r="J29" s="93"/>
      <c r="K29" s="96"/>
      <c r="L29" s="47">
        <v>233003</v>
      </c>
      <c r="M29" s="47">
        <v>228822</v>
      </c>
      <c r="N29" s="47">
        <v>461825</v>
      </c>
      <c r="O29" s="66">
        <v>98.235162676178064</v>
      </c>
      <c r="P29" s="66">
        <v>99.033992053805605</v>
      </c>
      <c r="Q29" s="66">
        <v>98.629344165315871</v>
      </c>
      <c r="R29" s="93"/>
      <c r="S29" s="93"/>
      <c r="T29" s="94"/>
      <c r="U29" s="93"/>
      <c r="V29" s="93"/>
      <c r="W29" s="94"/>
      <c r="X29" s="93"/>
      <c r="Y29" s="93"/>
      <c r="Z29" s="94"/>
      <c r="AA29" s="93"/>
      <c r="AB29" s="93"/>
      <c r="AC29" s="94"/>
      <c r="AD29" s="98" t="s">
        <v>91</v>
      </c>
      <c r="AE29" s="98" t="s">
        <v>91</v>
      </c>
      <c r="AF29" s="98" t="s">
        <v>91</v>
      </c>
      <c r="AG29" s="81">
        <v>237189</v>
      </c>
      <c r="AH29" s="48">
        <v>231054</v>
      </c>
      <c r="AI29" s="48">
        <v>468243</v>
      </c>
      <c r="AJ29" s="48">
        <v>233003</v>
      </c>
      <c r="AK29" s="48">
        <v>228822</v>
      </c>
      <c r="AL29" s="48">
        <v>461825</v>
      </c>
      <c r="AM29" s="94"/>
      <c r="AN29" s="94"/>
      <c r="AO29" s="94"/>
      <c r="AP29" s="47">
        <v>233003</v>
      </c>
      <c r="AQ29" s="47">
        <v>228822</v>
      </c>
      <c r="AR29" s="48">
        <v>461825</v>
      </c>
      <c r="AS29" s="66">
        <v>98.235162676178064</v>
      </c>
      <c r="AT29" s="66">
        <v>99.033992053805605</v>
      </c>
      <c r="AU29" s="66">
        <v>98.629344165315871</v>
      </c>
      <c r="AV29" s="47">
        <v>25389</v>
      </c>
      <c r="AW29" s="47">
        <v>24647</v>
      </c>
      <c r="AX29" s="48">
        <v>50036</v>
      </c>
      <c r="AY29" s="47">
        <v>24265</v>
      </c>
      <c r="AZ29" s="47">
        <v>24083</v>
      </c>
      <c r="BA29" s="48">
        <v>48348</v>
      </c>
      <c r="BB29" s="93"/>
      <c r="BC29" s="93"/>
      <c r="BD29" s="94"/>
      <c r="BE29" s="47">
        <v>24265</v>
      </c>
      <c r="BF29" s="47">
        <v>24083</v>
      </c>
      <c r="BG29" s="48">
        <v>48348</v>
      </c>
      <c r="BH29" s="66">
        <v>95.572885895466541</v>
      </c>
      <c r="BI29" s="66">
        <v>97.711689049377199</v>
      </c>
      <c r="BJ29" s="66">
        <v>96.626428971140783</v>
      </c>
      <c r="BK29" s="93"/>
      <c r="BL29" s="93"/>
      <c r="BM29" s="94"/>
      <c r="BN29" s="93"/>
      <c r="BO29" s="93"/>
      <c r="BP29" s="94"/>
      <c r="BQ29" s="93"/>
      <c r="BR29" s="93"/>
      <c r="BS29" s="94"/>
      <c r="BT29" s="93"/>
      <c r="BU29" s="93"/>
      <c r="BV29" s="94"/>
      <c r="BW29" s="98" t="s">
        <v>91</v>
      </c>
      <c r="BX29" s="98" t="s">
        <v>91</v>
      </c>
      <c r="BY29" s="98" t="s">
        <v>91</v>
      </c>
      <c r="BZ29" s="48">
        <v>25389</v>
      </c>
      <c r="CA29" s="48">
        <v>24647</v>
      </c>
      <c r="CB29" s="48">
        <v>50036</v>
      </c>
      <c r="CC29" s="48">
        <v>24265</v>
      </c>
      <c r="CD29" s="48">
        <v>24083</v>
      </c>
      <c r="CE29" s="48">
        <v>48348</v>
      </c>
      <c r="CF29" s="94"/>
      <c r="CG29" s="94"/>
      <c r="CH29" s="94"/>
      <c r="CI29" s="47">
        <v>24265</v>
      </c>
      <c r="CJ29" s="47">
        <v>24083</v>
      </c>
      <c r="CK29" s="48">
        <v>48348</v>
      </c>
      <c r="CL29" s="66">
        <v>95.572885895466541</v>
      </c>
      <c r="CM29" s="66">
        <v>97.711689049377199</v>
      </c>
      <c r="CN29" s="66">
        <v>96.626428971140783</v>
      </c>
      <c r="CO29" s="47">
        <v>3873</v>
      </c>
      <c r="CP29" s="47">
        <v>4091</v>
      </c>
      <c r="CQ29" s="48">
        <v>7964</v>
      </c>
      <c r="CR29" s="47">
        <v>3606</v>
      </c>
      <c r="CS29" s="47">
        <v>3893</v>
      </c>
      <c r="CT29" s="48">
        <v>7499</v>
      </c>
      <c r="CU29" s="93"/>
      <c r="CV29" s="93"/>
      <c r="CW29" s="94"/>
      <c r="CX29" s="47">
        <v>3606</v>
      </c>
      <c r="CY29" s="47">
        <v>3893</v>
      </c>
      <c r="CZ29" s="48">
        <v>7499</v>
      </c>
      <c r="DA29" s="66">
        <v>93.106119287374128</v>
      </c>
      <c r="DB29" s="66">
        <v>95.160107553165489</v>
      </c>
      <c r="DC29" s="66">
        <v>94.161225514816664</v>
      </c>
      <c r="DD29" s="93"/>
      <c r="DE29" s="93"/>
      <c r="DF29" s="94"/>
      <c r="DG29" s="93"/>
      <c r="DH29" s="93"/>
      <c r="DI29" s="94"/>
      <c r="DJ29" s="95"/>
      <c r="DK29" s="95"/>
      <c r="DL29" s="95"/>
      <c r="DM29" s="93"/>
      <c r="DN29" s="93"/>
      <c r="DO29" s="94"/>
      <c r="DP29" s="98" t="s">
        <v>91</v>
      </c>
      <c r="DQ29" s="98" t="s">
        <v>91</v>
      </c>
      <c r="DR29" s="98" t="s">
        <v>91</v>
      </c>
      <c r="DS29" s="48">
        <v>3873</v>
      </c>
      <c r="DT29" s="48">
        <v>4091</v>
      </c>
      <c r="DU29" s="48">
        <v>7964</v>
      </c>
      <c r="DV29" s="48">
        <v>3606</v>
      </c>
      <c r="DW29" s="48">
        <v>3893</v>
      </c>
      <c r="DX29" s="48">
        <v>7499</v>
      </c>
      <c r="DY29" s="94"/>
      <c r="DZ29" s="94"/>
      <c r="EA29" s="94"/>
      <c r="EB29" s="47">
        <v>3606</v>
      </c>
      <c r="EC29" s="47">
        <v>3893</v>
      </c>
      <c r="ED29" s="48">
        <v>7499</v>
      </c>
      <c r="EE29" s="66">
        <v>93.106119287374128</v>
      </c>
      <c r="EF29" s="66">
        <v>95.160107553165489</v>
      </c>
      <c r="EG29" s="66">
        <v>94.161225514816664</v>
      </c>
      <c r="EH29" s="49">
        <v>233003</v>
      </c>
      <c r="EI29" s="49">
        <v>228822</v>
      </c>
      <c r="EJ29" s="49">
        <v>461825</v>
      </c>
      <c r="EK29" s="105"/>
      <c r="EL29" s="105"/>
      <c r="EM29" s="105"/>
      <c r="EN29" s="77">
        <v>42716</v>
      </c>
      <c r="EO29" s="77">
        <v>67489</v>
      </c>
      <c r="EP29" s="49">
        <v>110205</v>
      </c>
      <c r="EQ29" s="106"/>
      <c r="ER29" s="106"/>
      <c r="ES29" s="106"/>
      <c r="ET29" s="70">
        <v>18.332811165521473</v>
      </c>
      <c r="EU29" s="70">
        <v>29.494104587845577</v>
      </c>
      <c r="EV29" s="70">
        <v>23.862935094462188</v>
      </c>
      <c r="EW29" s="49">
        <v>24265</v>
      </c>
      <c r="EX29" s="49">
        <v>24083</v>
      </c>
      <c r="EY29" s="49">
        <v>48348</v>
      </c>
      <c r="EZ29" s="105"/>
      <c r="FA29" s="105"/>
      <c r="FB29" s="105"/>
      <c r="FC29" s="77">
        <v>1899</v>
      </c>
      <c r="FD29" s="77">
        <v>3364</v>
      </c>
      <c r="FE29" s="49">
        <v>5263</v>
      </c>
      <c r="FF29" s="106"/>
      <c r="FG29" s="106"/>
      <c r="FH29" s="106"/>
      <c r="FI29" s="70">
        <v>7.8260869565217392</v>
      </c>
      <c r="FJ29" s="70">
        <v>13.968359423659843</v>
      </c>
      <c r="FK29" s="70">
        <v>10.885662281790353</v>
      </c>
      <c r="FL29" s="49">
        <v>3606</v>
      </c>
      <c r="FM29" s="49">
        <v>3893</v>
      </c>
      <c r="FN29" s="49">
        <v>7499</v>
      </c>
      <c r="FO29" s="105"/>
      <c r="FP29" s="105"/>
      <c r="FQ29" s="105"/>
      <c r="FR29" s="77">
        <v>152</v>
      </c>
      <c r="FS29" s="77">
        <v>289</v>
      </c>
      <c r="FT29" s="49">
        <v>441</v>
      </c>
      <c r="FU29" s="106"/>
      <c r="FV29" s="106"/>
      <c r="FW29" s="106"/>
      <c r="FX29" s="70">
        <v>4.2151968940654463</v>
      </c>
      <c r="FY29" s="70">
        <v>7.4235807860262009</v>
      </c>
      <c r="FZ29" s="70">
        <v>5.8807841045472733</v>
      </c>
    </row>
    <row r="30" spans="1:182" s="35" customFormat="1" ht="42.75">
      <c r="A30" s="88">
        <v>21</v>
      </c>
      <c r="B30" s="89" t="s">
        <v>59</v>
      </c>
      <c r="C30" s="47">
        <v>910987</v>
      </c>
      <c r="D30" s="47">
        <v>752233</v>
      </c>
      <c r="E30" s="65">
        <v>1663220</v>
      </c>
      <c r="F30" s="47">
        <v>796217</v>
      </c>
      <c r="G30" s="47">
        <v>687981</v>
      </c>
      <c r="H30" s="48">
        <v>1484198</v>
      </c>
      <c r="I30" s="47">
        <v>21168</v>
      </c>
      <c r="J30" s="47">
        <v>11064</v>
      </c>
      <c r="K30" s="53">
        <v>32232</v>
      </c>
      <c r="L30" s="47">
        <v>817385</v>
      </c>
      <c r="M30" s="47">
        <v>699045</v>
      </c>
      <c r="N30" s="47">
        <v>1516430</v>
      </c>
      <c r="O30" s="66">
        <v>89.72521012923346</v>
      </c>
      <c r="P30" s="66">
        <v>92.929318442557033</v>
      </c>
      <c r="Q30" s="66">
        <v>91.174348552807203</v>
      </c>
      <c r="R30" s="47">
        <v>42127</v>
      </c>
      <c r="S30" s="47">
        <v>17228</v>
      </c>
      <c r="T30" s="48">
        <v>59355</v>
      </c>
      <c r="U30" s="47">
        <v>19550</v>
      </c>
      <c r="V30" s="47">
        <v>9426</v>
      </c>
      <c r="W30" s="48">
        <v>28976</v>
      </c>
      <c r="X30" s="47">
        <v>2214</v>
      </c>
      <c r="Y30" s="47">
        <v>895</v>
      </c>
      <c r="Z30" s="48">
        <v>3109</v>
      </c>
      <c r="AA30" s="47">
        <v>21764</v>
      </c>
      <c r="AB30" s="47">
        <v>10321</v>
      </c>
      <c r="AC30" s="48">
        <v>32085</v>
      </c>
      <c r="AD30" s="66">
        <v>51.662829064495455</v>
      </c>
      <c r="AE30" s="66">
        <v>59.908288832133735</v>
      </c>
      <c r="AF30" s="66">
        <v>54.056103108415464</v>
      </c>
      <c r="AG30" s="48">
        <v>953114</v>
      </c>
      <c r="AH30" s="48">
        <v>769461</v>
      </c>
      <c r="AI30" s="48">
        <v>1722575</v>
      </c>
      <c r="AJ30" s="48">
        <v>815767</v>
      </c>
      <c r="AK30" s="48">
        <v>697407</v>
      </c>
      <c r="AL30" s="48">
        <v>1513174</v>
      </c>
      <c r="AM30" s="48">
        <v>23382</v>
      </c>
      <c r="AN30" s="48">
        <v>11959</v>
      </c>
      <c r="AO30" s="48">
        <v>35341</v>
      </c>
      <c r="AP30" s="47">
        <v>839149</v>
      </c>
      <c r="AQ30" s="47">
        <v>709366</v>
      </c>
      <c r="AR30" s="48">
        <v>1548515</v>
      </c>
      <c r="AS30" s="66">
        <v>88.04287839649821</v>
      </c>
      <c r="AT30" s="66">
        <v>92.189987536730257</v>
      </c>
      <c r="AU30" s="66">
        <v>89.895360143970507</v>
      </c>
      <c r="AV30" s="47">
        <v>132569</v>
      </c>
      <c r="AW30" s="47">
        <v>110000</v>
      </c>
      <c r="AX30" s="48">
        <v>242569</v>
      </c>
      <c r="AY30" s="47">
        <v>108961</v>
      </c>
      <c r="AZ30" s="47">
        <v>95245</v>
      </c>
      <c r="BA30" s="48">
        <v>204206</v>
      </c>
      <c r="BB30" s="47">
        <v>4459</v>
      </c>
      <c r="BC30" s="47">
        <v>2761</v>
      </c>
      <c r="BD30" s="48">
        <v>7220</v>
      </c>
      <c r="BE30" s="47">
        <v>113420</v>
      </c>
      <c r="BF30" s="47">
        <v>98006</v>
      </c>
      <c r="BG30" s="48">
        <v>211426</v>
      </c>
      <c r="BH30" s="66">
        <v>85.555446597620872</v>
      </c>
      <c r="BI30" s="66">
        <v>89.096363636363634</v>
      </c>
      <c r="BJ30" s="66">
        <v>87.161178881060636</v>
      </c>
      <c r="BK30" s="47">
        <v>6003</v>
      </c>
      <c r="BL30" s="47">
        <v>2656</v>
      </c>
      <c r="BM30" s="48">
        <v>8659</v>
      </c>
      <c r="BN30" s="47">
        <v>2297</v>
      </c>
      <c r="BO30" s="47">
        <v>1239</v>
      </c>
      <c r="BP30" s="48">
        <v>3536</v>
      </c>
      <c r="BQ30" s="47">
        <v>371</v>
      </c>
      <c r="BR30" s="47">
        <v>176</v>
      </c>
      <c r="BS30" s="48">
        <v>547</v>
      </c>
      <c r="BT30" s="47">
        <v>2668</v>
      </c>
      <c r="BU30" s="47">
        <v>1415</v>
      </c>
      <c r="BV30" s="48">
        <v>4083</v>
      </c>
      <c r="BW30" s="66">
        <v>44.444444444444443</v>
      </c>
      <c r="BX30" s="66">
        <v>53.275602409638559</v>
      </c>
      <c r="BY30" s="66">
        <v>47.153250952765909</v>
      </c>
      <c r="BZ30" s="48">
        <v>138572</v>
      </c>
      <c r="CA30" s="48">
        <v>112656</v>
      </c>
      <c r="CB30" s="48">
        <v>251228</v>
      </c>
      <c r="CC30" s="48">
        <v>111258</v>
      </c>
      <c r="CD30" s="48">
        <v>96484</v>
      </c>
      <c r="CE30" s="48">
        <v>207742</v>
      </c>
      <c r="CF30" s="48">
        <v>4830</v>
      </c>
      <c r="CG30" s="48">
        <v>2937</v>
      </c>
      <c r="CH30" s="48">
        <v>7767</v>
      </c>
      <c r="CI30" s="47">
        <v>116088</v>
      </c>
      <c r="CJ30" s="47">
        <v>99421</v>
      </c>
      <c r="CK30" s="48">
        <v>215509</v>
      </c>
      <c r="CL30" s="66">
        <v>83.774499898969495</v>
      </c>
      <c r="CM30" s="66">
        <v>88.251846328646494</v>
      </c>
      <c r="CN30" s="66">
        <v>85.782237648669735</v>
      </c>
      <c r="CO30" s="47">
        <v>74084</v>
      </c>
      <c r="CP30" s="47">
        <v>59953</v>
      </c>
      <c r="CQ30" s="48">
        <v>134037</v>
      </c>
      <c r="CR30" s="47">
        <v>61269</v>
      </c>
      <c r="CS30" s="47">
        <v>51429</v>
      </c>
      <c r="CT30" s="48">
        <v>112698</v>
      </c>
      <c r="CU30" s="47">
        <v>1536</v>
      </c>
      <c r="CV30" s="47">
        <v>963</v>
      </c>
      <c r="CW30" s="48">
        <v>2499</v>
      </c>
      <c r="CX30" s="47">
        <v>62805</v>
      </c>
      <c r="CY30" s="47">
        <v>52392</v>
      </c>
      <c r="CZ30" s="48">
        <v>115197</v>
      </c>
      <c r="DA30" s="66">
        <v>84.775390097726898</v>
      </c>
      <c r="DB30" s="66">
        <v>87.388454289193191</v>
      </c>
      <c r="DC30" s="66">
        <v>85.944179592202147</v>
      </c>
      <c r="DD30" s="47">
        <v>1845</v>
      </c>
      <c r="DE30" s="47">
        <v>774</v>
      </c>
      <c r="DF30" s="48">
        <v>2619</v>
      </c>
      <c r="DG30" s="47">
        <v>826</v>
      </c>
      <c r="DH30" s="47">
        <v>404</v>
      </c>
      <c r="DI30" s="48">
        <v>1230</v>
      </c>
      <c r="DJ30" s="47">
        <v>77</v>
      </c>
      <c r="DK30" s="47">
        <v>33</v>
      </c>
      <c r="DL30" s="52">
        <v>110</v>
      </c>
      <c r="DM30" s="47">
        <v>903</v>
      </c>
      <c r="DN30" s="47">
        <v>437</v>
      </c>
      <c r="DO30" s="48">
        <v>1340</v>
      </c>
      <c r="DP30" s="66">
        <v>48.943089430894311</v>
      </c>
      <c r="DQ30" s="66">
        <v>56.459948320413432</v>
      </c>
      <c r="DR30" s="66">
        <v>51.164566628484152</v>
      </c>
      <c r="DS30" s="48">
        <v>75929</v>
      </c>
      <c r="DT30" s="48">
        <v>60727</v>
      </c>
      <c r="DU30" s="48">
        <v>136656</v>
      </c>
      <c r="DV30" s="48">
        <v>62095</v>
      </c>
      <c r="DW30" s="48">
        <v>51833</v>
      </c>
      <c r="DX30" s="48">
        <v>113928</v>
      </c>
      <c r="DY30" s="48">
        <v>1613</v>
      </c>
      <c r="DZ30" s="48">
        <v>996</v>
      </c>
      <c r="EA30" s="48">
        <v>2609</v>
      </c>
      <c r="EB30" s="47">
        <v>63708</v>
      </c>
      <c r="EC30" s="47">
        <v>52829</v>
      </c>
      <c r="ED30" s="48">
        <v>116537</v>
      </c>
      <c r="EE30" s="66">
        <v>83.904700443835694</v>
      </c>
      <c r="EF30" s="66">
        <v>86.994252968201963</v>
      </c>
      <c r="EG30" s="66">
        <v>85.277631424891695</v>
      </c>
      <c r="EH30" s="49">
        <v>839149</v>
      </c>
      <c r="EI30" s="49">
        <v>709366</v>
      </c>
      <c r="EJ30" s="49">
        <v>1548515</v>
      </c>
      <c r="EK30" s="73">
        <v>173357</v>
      </c>
      <c r="EL30" s="73">
        <v>201070</v>
      </c>
      <c r="EM30" s="49">
        <v>374427</v>
      </c>
      <c r="EN30" s="49">
        <v>278602</v>
      </c>
      <c r="EO30" s="49">
        <v>262637</v>
      </c>
      <c r="EP30" s="49">
        <v>541239</v>
      </c>
      <c r="EQ30" s="70">
        <v>20.658667292697722</v>
      </c>
      <c r="ER30" s="70">
        <v>28.345029223278253</v>
      </c>
      <c r="ES30" s="70">
        <v>24.179746402198237</v>
      </c>
      <c r="ET30" s="70">
        <v>33.200540070952833</v>
      </c>
      <c r="EU30" s="70">
        <v>37.024187795862787</v>
      </c>
      <c r="EV30" s="70">
        <v>34.952131558299406</v>
      </c>
      <c r="EW30" s="49">
        <v>116088</v>
      </c>
      <c r="EX30" s="49">
        <v>99421</v>
      </c>
      <c r="EY30" s="49">
        <v>215509</v>
      </c>
      <c r="EZ30" s="73">
        <v>15446</v>
      </c>
      <c r="FA30" s="73">
        <v>18862</v>
      </c>
      <c r="FB30" s="49">
        <v>34308</v>
      </c>
      <c r="FC30" s="49">
        <v>36282</v>
      </c>
      <c r="FD30" s="49">
        <v>36910</v>
      </c>
      <c r="FE30" s="49">
        <v>73192</v>
      </c>
      <c r="FF30" s="70">
        <v>13.305423471848941</v>
      </c>
      <c r="FG30" s="70">
        <v>18.971846994095813</v>
      </c>
      <c r="FH30" s="70">
        <v>15.919520762473956</v>
      </c>
      <c r="FI30" s="76">
        <v>31.253876369650605</v>
      </c>
      <c r="FJ30" s="76">
        <v>37.124953480652977</v>
      </c>
      <c r="FK30" s="76">
        <v>33.962386721668231</v>
      </c>
      <c r="FL30" s="49">
        <v>63708</v>
      </c>
      <c r="FM30" s="49">
        <v>52829</v>
      </c>
      <c r="FN30" s="49">
        <v>116537</v>
      </c>
      <c r="FO30" s="73">
        <v>5800</v>
      </c>
      <c r="FP30" s="73">
        <v>5823</v>
      </c>
      <c r="FQ30" s="49">
        <v>11623</v>
      </c>
      <c r="FR30" s="49">
        <v>21221</v>
      </c>
      <c r="FS30" s="49">
        <v>19744</v>
      </c>
      <c r="FT30" s="49">
        <v>40965</v>
      </c>
      <c r="FU30" s="70">
        <v>9.1040371695862365</v>
      </c>
      <c r="FV30" s="70">
        <v>11.022355145847925</v>
      </c>
      <c r="FW30" s="70">
        <v>9.9736564352952293</v>
      </c>
      <c r="FX30" s="70">
        <v>33.309788409618882</v>
      </c>
      <c r="FY30" s="70">
        <v>37.373412330348863</v>
      </c>
      <c r="FZ30" s="70">
        <v>35.151925997751789</v>
      </c>
    </row>
    <row r="31" spans="1:182" s="33" customFormat="1" ht="28.5">
      <c r="A31" s="88">
        <v>22</v>
      </c>
      <c r="B31" s="89" t="s">
        <v>60</v>
      </c>
      <c r="C31" s="47">
        <v>445991</v>
      </c>
      <c r="D31" s="47">
        <v>384751</v>
      </c>
      <c r="E31" s="65">
        <v>830742</v>
      </c>
      <c r="F31" s="47">
        <v>220356</v>
      </c>
      <c r="G31" s="47">
        <v>192920</v>
      </c>
      <c r="H31" s="48">
        <v>413276</v>
      </c>
      <c r="I31" s="47">
        <v>48528</v>
      </c>
      <c r="J31" s="47">
        <v>46219</v>
      </c>
      <c r="K31" s="53">
        <v>94747</v>
      </c>
      <c r="L31" s="47">
        <v>268884</v>
      </c>
      <c r="M31" s="47">
        <v>239139</v>
      </c>
      <c r="N31" s="47">
        <v>508023</v>
      </c>
      <c r="O31" s="66">
        <v>60.289108973051029</v>
      </c>
      <c r="P31" s="66">
        <v>62.15422442046934</v>
      </c>
      <c r="Q31" s="66">
        <v>61.152921123525715</v>
      </c>
      <c r="R31" s="47">
        <v>173336</v>
      </c>
      <c r="S31" s="47">
        <v>110508</v>
      </c>
      <c r="T31" s="48">
        <v>283844</v>
      </c>
      <c r="U31" s="47">
        <v>24810</v>
      </c>
      <c r="V31" s="47">
        <v>14902</v>
      </c>
      <c r="W31" s="48">
        <v>39712</v>
      </c>
      <c r="X31" s="47">
        <v>15668</v>
      </c>
      <c r="Y31" s="47">
        <v>11662</v>
      </c>
      <c r="Z31" s="48">
        <v>27330</v>
      </c>
      <c r="AA31" s="47">
        <v>40478</v>
      </c>
      <c r="AB31" s="47">
        <v>26564</v>
      </c>
      <c r="AC31" s="48">
        <v>67042</v>
      </c>
      <c r="AD31" s="66">
        <v>23.352333041030139</v>
      </c>
      <c r="AE31" s="66">
        <v>24.038078691135485</v>
      </c>
      <c r="AF31" s="66">
        <v>23.619312016459745</v>
      </c>
      <c r="AG31" s="48">
        <v>619327</v>
      </c>
      <c r="AH31" s="48">
        <v>495259</v>
      </c>
      <c r="AI31" s="48">
        <v>1114586</v>
      </c>
      <c r="AJ31" s="48">
        <v>245166</v>
      </c>
      <c r="AK31" s="48">
        <v>207822</v>
      </c>
      <c r="AL31" s="48">
        <v>452988</v>
      </c>
      <c r="AM31" s="48">
        <v>64196</v>
      </c>
      <c r="AN31" s="48">
        <v>57881</v>
      </c>
      <c r="AO31" s="48">
        <v>122077</v>
      </c>
      <c r="AP31" s="47">
        <v>309362</v>
      </c>
      <c r="AQ31" s="47">
        <v>265703</v>
      </c>
      <c r="AR31" s="48">
        <v>575065</v>
      </c>
      <c r="AS31" s="66">
        <v>49.951318124351111</v>
      </c>
      <c r="AT31" s="66">
        <v>53.649302688088454</v>
      </c>
      <c r="AU31" s="66">
        <v>51.594493381399012</v>
      </c>
      <c r="AV31" s="47">
        <v>80764</v>
      </c>
      <c r="AW31" s="47">
        <v>60535</v>
      </c>
      <c r="AX31" s="48">
        <v>141299</v>
      </c>
      <c r="AY31" s="47">
        <v>36042</v>
      </c>
      <c r="AZ31" s="47">
        <v>26472</v>
      </c>
      <c r="BA31" s="48">
        <v>62514</v>
      </c>
      <c r="BB31" s="47">
        <v>8974</v>
      </c>
      <c r="BC31" s="47">
        <v>7560</v>
      </c>
      <c r="BD31" s="48">
        <v>16534</v>
      </c>
      <c r="BE31" s="47">
        <v>45016</v>
      </c>
      <c r="BF31" s="47">
        <v>34032</v>
      </c>
      <c r="BG31" s="48">
        <v>79048</v>
      </c>
      <c r="BH31" s="66">
        <v>55.737704918032783</v>
      </c>
      <c r="BI31" s="66">
        <v>56.218716445031802</v>
      </c>
      <c r="BJ31" s="66">
        <v>55.943778795320561</v>
      </c>
      <c r="BK31" s="47">
        <v>36431</v>
      </c>
      <c r="BL31" s="47">
        <v>23017</v>
      </c>
      <c r="BM31" s="48">
        <v>59448</v>
      </c>
      <c r="BN31" s="47">
        <v>5248</v>
      </c>
      <c r="BO31" s="47">
        <v>2772</v>
      </c>
      <c r="BP31" s="48">
        <v>8020</v>
      </c>
      <c r="BQ31" s="47">
        <v>3155</v>
      </c>
      <c r="BR31" s="47">
        <v>2291</v>
      </c>
      <c r="BS31" s="48">
        <v>5446</v>
      </c>
      <c r="BT31" s="47">
        <v>8403</v>
      </c>
      <c r="BU31" s="47">
        <v>5063</v>
      </c>
      <c r="BV31" s="48">
        <v>13466</v>
      </c>
      <c r="BW31" s="66">
        <v>23.065521122121272</v>
      </c>
      <c r="BX31" s="66">
        <v>21.996784985011079</v>
      </c>
      <c r="BY31" s="66">
        <v>22.651729242363071</v>
      </c>
      <c r="BZ31" s="48">
        <v>117195</v>
      </c>
      <c r="CA31" s="48">
        <v>83552</v>
      </c>
      <c r="CB31" s="48">
        <v>200747</v>
      </c>
      <c r="CC31" s="48">
        <v>41290</v>
      </c>
      <c r="CD31" s="48">
        <v>29244</v>
      </c>
      <c r="CE31" s="48">
        <v>70534</v>
      </c>
      <c r="CF31" s="48">
        <v>12129</v>
      </c>
      <c r="CG31" s="48">
        <v>9851</v>
      </c>
      <c r="CH31" s="48">
        <v>21980</v>
      </c>
      <c r="CI31" s="47">
        <v>53419</v>
      </c>
      <c r="CJ31" s="47">
        <v>39095</v>
      </c>
      <c r="CK31" s="48">
        <v>92514</v>
      </c>
      <c r="CL31" s="66">
        <v>45.581296130380991</v>
      </c>
      <c r="CM31" s="66">
        <v>46.791219839142087</v>
      </c>
      <c r="CN31" s="66">
        <v>46.084872999347439</v>
      </c>
      <c r="CO31" s="47">
        <v>63022</v>
      </c>
      <c r="CP31" s="47">
        <v>68101</v>
      </c>
      <c r="CQ31" s="48">
        <v>131123</v>
      </c>
      <c r="CR31" s="47">
        <v>25058</v>
      </c>
      <c r="CS31" s="47">
        <v>24173</v>
      </c>
      <c r="CT31" s="48">
        <v>49231</v>
      </c>
      <c r="CU31" s="47">
        <v>6744</v>
      </c>
      <c r="CV31" s="47">
        <v>7726</v>
      </c>
      <c r="CW31" s="48">
        <v>14470</v>
      </c>
      <c r="CX31" s="47">
        <v>31802</v>
      </c>
      <c r="CY31" s="47">
        <v>31899</v>
      </c>
      <c r="CZ31" s="48">
        <v>63701</v>
      </c>
      <c r="DA31" s="66">
        <v>50.461743518136529</v>
      </c>
      <c r="DB31" s="66">
        <v>46.840721868988709</v>
      </c>
      <c r="DC31" s="66">
        <v>48.581103238943584</v>
      </c>
      <c r="DD31" s="47">
        <v>35393</v>
      </c>
      <c r="DE31" s="47">
        <v>25352</v>
      </c>
      <c r="DF31" s="48">
        <v>60745</v>
      </c>
      <c r="DG31" s="47">
        <v>4184</v>
      </c>
      <c r="DH31" s="47">
        <v>2809</v>
      </c>
      <c r="DI31" s="48">
        <v>6993</v>
      </c>
      <c r="DJ31" s="47">
        <v>2849</v>
      </c>
      <c r="DK31" s="47">
        <v>2156</v>
      </c>
      <c r="DL31" s="52">
        <v>5005</v>
      </c>
      <c r="DM31" s="47">
        <v>7033</v>
      </c>
      <c r="DN31" s="47">
        <v>4965</v>
      </c>
      <c r="DO31" s="48">
        <v>11998</v>
      </c>
      <c r="DP31" s="66">
        <v>19.871160964032438</v>
      </c>
      <c r="DQ31" s="66">
        <v>19.584253707794257</v>
      </c>
      <c r="DR31" s="66">
        <v>19.751419869948144</v>
      </c>
      <c r="DS31" s="48">
        <v>98415</v>
      </c>
      <c r="DT31" s="48">
        <v>93453</v>
      </c>
      <c r="DU31" s="48">
        <v>191868</v>
      </c>
      <c r="DV31" s="48">
        <v>29242</v>
      </c>
      <c r="DW31" s="48">
        <v>26982</v>
      </c>
      <c r="DX31" s="48">
        <v>56224</v>
      </c>
      <c r="DY31" s="48">
        <v>9593</v>
      </c>
      <c r="DZ31" s="48">
        <v>9882</v>
      </c>
      <c r="EA31" s="48">
        <v>19475</v>
      </c>
      <c r="EB31" s="47">
        <v>38835</v>
      </c>
      <c r="EC31" s="47">
        <v>36864</v>
      </c>
      <c r="ED31" s="48">
        <v>75699</v>
      </c>
      <c r="EE31" s="66">
        <v>39.460448102423413</v>
      </c>
      <c r="EF31" s="66">
        <v>39.446566723379668</v>
      </c>
      <c r="EG31" s="66">
        <v>39.453686909750452</v>
      </c>
      <c r="EH31" s="49">
        <v>309362</v>
      </c>
      <c r="EI31" s="49">
        <v>265703</v>
      </c>
      <c r="EJ31" s="49">
        <v>575065</v>
      </c>
      <c r="EK31" s="73">
        <v>27565</v>
      </c>
      <c r="EL31" s="73">
        <v>26912</v>
      </c>
      <c r="EM31" s="49">
        <v>54477</v>
      </c>
      <c r="EN31" s="49">
        <v>68841</v>
      </c>
      <c r="EO31" s="49">
        <v>60975</v>
      </c>
      <c r="EP31" s="49">
        <v>129816</v>
      </c>
      <c r="EQ31" s="70">
        <v>8.9102734013873715</v>
      </c>
      <c r="ER31" s="70">
        <v>10.128602236331542</v>
      </c>
      <c r="ES31" s="70">
        <v>9.4731899872188361</v>
      </c>
      <c r="ET31" s="70">
        <v>22.252571421182953</v>
      </c>
      <c r="EU31" s="70">
        <v>22.948555341866669</v>
      </c>
      <c r="EV31" s="70">
        <v>22.574143792440857</v>
      </c>
      <c r="EW31" s="49">
        <v>53419</v>
      </c>
      <c r="EX31" s="49">
        <v>39095</v>
      </c>
      <c r="EY31" s="49">
        <v>92514</v>
      </c>
      <c r="EZ31" s="73">
        <v>3267</v>
      </c>
      <c r="FA31" s="73">
        <v>2512</v>
      </c>
      <c r="FB31" s="49">
        <v>5779</v>
      </c>
      <c r="FC31" s="49">
        <v>11025</v>
      </c>
      <c r="FD31" s="49">
        <v>7817</v>
      </c>
      <c r="FE31" s="49">
        <v>18842</v>
      </c>
      <c r="FF31" s="70">
        <v>6.1158014938505021</v>
      </c>
      <c r="FG31" s="70">
        <v>6.4253740887581534</v>
      </c>
      <c r="FH31" s="70">
        <v>6.2466221328663769</v>
      </c>
      <c r="FI31" s="70">
        <v>20.638724049495497</v>
      </c>
      <c r="FJ31" s="70">
        <v>19.994884256298761</v>
      </c>
      <c r="FK31" s="70">
        <v>20.366647210151978</v>
      </c>
      <c r="FL31" s="49">
        <v>38835</v>
      </c>
      <c r="FM31" s="49">
        <v>36864</v>
      </c>
      <c r="FN31" s="49">
        <v>75699</v>
      </c>
      <c r="FO31" s="73">
        <v>1235</v>
      </c>
      <c r="FP31" s="73">
        <v>1036</v>
      </c>
      <c r="FQ31" s="49">
        <v>2271</v>
      </c>
      <c r="FR31" s="49">
        <v>5408</v>
      </c>
      <c r="FS31" s="49">
        <v>4649</v>
      </c>
      <c r="FT31" s="49">
        <v>10057</v>
      </c>
      <c r="FU31" s="70">
        <v>3.1801210248487188</v>
      </c>
      <c r="FV31" s="70">
        <v>2.8103298611111112</v>
      </c>
      <c r="FW31" s="70">
        <v>3.0000396306424126</v>
      </c>
      <c r="FX31" s="70">
        <v>13.925582593021758</v>
      </c>
      <c r="FY31" s="70">
        <v>12.611219618055555</v>
      </c>
      <c r="FZ31" s="70">
        <v>13.285512358155325</v>
      </c>
    </row>
    <row r="32" spans="1:182" s="33" customFormat="1" ht="29.25" customHeight="1">
      <c r="A32" s="88">
        <v>23</v>
      </c>
      <c r="B32" s="89" t="s">
        <v>61</v>
      </c>
      <c r="C32" s="47">
        <v>15776</v>
      </c>
      <c r="D32" s="47">
        <v>15747</v>
      </c>
      <c r="E32" s="65">
        <v>31523</v>
      </c>
      <c r="F32" s="47">
        <v>10731</v>
      </c>
      <c r="G32" s="47">
        <v>9576</v>
      </c>
      <c r="H32" s="48">
        <v>20307</v>
      </c>
      <c r="I32" s="95"/>
      <c r="J32" s="95"/>
      <c r="K32" s="96"/>
      <c r="L32" s="47">
        <v>10731</v>
      </c>
      <c r="M32" s="47">
        <v>9576</v>
      </c>
      <c r="N32" s="47">
        <v>20307</v>
      </c>
      <c r="O32" s="66">
        <v>68.021044624746452</v>
      </c>
      <c r="P32" s="66">
        <v>60.811583158696891</v>
      </c>
      <c r="Q32" s="66">
        <v>64.419630111347274</v>
      </c>
      <c r="R32" s="47">
        <v>1311</v>
      </c>
      <c r="S32" s="47">
        <v>1626</v>
      </c>
      <c r="T32" s="48">
        <v>2937</v>
      </c>
      <c r="U32" s="47">
        <v>416</v>
      </c>
      <c r="V32" s="47">
        <v>502</v>
      </c>
      <c r="W32" s="48">
        <v>918</v>
      </c>
      <c r="X32" s="93"/>
      <c r="Y32" s="93"/>
      <c r="Z32" s="94"/>
      <c r="AA32" s="47">
        <v>416</v>
      </c>
      <c r="AB32" s="47">
        <v>502</v>
      </c>
      <c r="AC32" s="48">
        <v>918</v>
      </c>
      <c r="AD32" s="66">
        <v>31.73150266971777</v>
      </c>
      <c r="AE32" s="66">
        <v>30.873308733087327</v>
      </c>
      <c r="AF32" s="66">
        <v>31.256384065372828</v>
      </c>
      <c r="AG32" s="48">
        <v>17087</v>
      </c>
      <c r="AH32" s="48">
        <v>17373</v>
      </c>
      <c r="AI32" s="48">
        <v>34460</v>
      </c>
      <c r="AJ32" s="48">
        <v>11147</v>
      </c>
      <c r="AK32" s="48">
        <v>10078</v>
      </c>
      <c r="AL32" s="48">
        <v>21225</v>
      </c>
      <c r="AM32" s="94"/>
      <c r="AN32" s="94"/>
      <c r="AO32" s="94"/>
      <c r="AP32" s="47">
        <v>11147</v>
      </c>
      <c r="AQ32" s="47">
        <v>10078</v>
      </c>
      <c r="AR32" s="48">
        <v>21225</v>
      </c>
      <c r="AS32" s="66">
        <v>65.236729677532622</v>
      </c>
      <c r="AT32" s="66">
        <v>58.009555056697174</v>
      </c>
      <c r="AU32" s="66">
        <v>61.593151479976783</v>
      </c>
      <c r="AV32" s="47">
        <v>590</v>
      </c>
      <c r="AW32" s="47">
        <v>629</v>
      </c>
      <c r="AX32" s="48">
        <v>1219</v>
      </c>
      <c r="AY32" s="47">
        <v>380</v>
      </c>
      <c r="AZ32" s="47">
        <v>364</v>
      </c>
      <c r="BA32" s="48">
        <v>744</v>
      </c>
      <c r="BB32" s="95"/>
      <c r="BC32" s="95"/>
      <c r="BD32" s="94"/>
      <c r="BE32" s="47">
        <v>380</v>
      </c>
      <c r="BF32" s="47">
        <v>364</v>
      </c>
      <c r="BG32" s="48">
        <v>744</v>
      </c>
      <c r="BH32" s="66">
        <v>64.406779661016941</v>
      </c>
      <c r="BI32" s="66">
        <v>57.869634340222575</v>
      </c>
      <c r="BJ32" s="66">
        <v>61.033634126333055</v>
      </c>
      <c r="BK32" s="47">
        <v>56</v>
      </c>
      <c r="BL32" s="47">
        <v>80</v>
      </c>
      <c r="BM32" s="48">
        <v>136</v>
      </c>
      <c r="BN32" s="47">
        <v>16</v>
      </c>
      <c r="BO32" s="47">
        <v>23</v>
      </c>
      <c r="BP32" s="48">
        <v>39</v>
      </c>
      <c r="BQ32" s="93"/>
      <c r="BR32" s="93"/>
      <c r="BS32" s="94"/>
      <c r="BT32" s="47">
        <v>16</v>
      </c>
      <c r="BU32" s="47">
        <v>23</v>
      </c>
      <c r="BV32" s="48">
        <v>39</v>
      </c>
      <c r="BW32" s="66">
        <v>28.571428571428569</v>
      </c>
      <c r="BX32" s="66">
        <v>28.749999999999996</v>
      </c>
      <c r="BY32" s="66">
        <v>28.676470588235293</v>
      </c>
      <c r="BZ32" s="48">
        <v>646</v>
      </c>
      <c r="CA32" s="48">
        <v>709</v>
      </c>
      <c r="CB32" s="48">
        <v>1355</v>
      </c>
      <c r="CC32" s="48">
        <v>396</v>
      </c>
      <c r="CD32" s="48">
        <v>387</v>
      </c>
      <c r="CE32" s="48">
        <v>783</v>
      </c>
      <c r="CF32" s="94"/>
      <c r="CG32" s="94"/>
      <c r="CH32" s="94"/>
      <c r="CI32" s="47">
        <v>396</v>
      </c>
      <c r="CJ32" s="47">
        <v>387</v>
      </c>
      <c r="CK32" s="48">
        <v>783</v>
      </c>
      <c r="CL32" s="66">
        <v>61.300309597523217</v>
      </c>
      <c r="CM32" s="66">
        <v>54.583921015514811</v>
      </c>
      <c r="CN32" s="66">
        <v>57.78597785977859</v>
      </c>
      <c r="CO32" s="47">
        <v>6147</v>
      </c>
      <c r="CP32" s="47">
        <v>6448</v>
      </c>
      <c r="CQ32" s="48">
        <v>12595</v>
      </c>
      <c r="CR32" s="47">
        <v>3911</v>
      </c>
      <c r="CS32" s="47">
        <v>3681</v>
      </c>
      <c r="CT32" s="48">
        <v>7592</v>
      </c>
      <c r="CU32" s="95"/>
      <c r="CV32" s="95"/>
      <c r="CW32" s="94"/>
      <c r="CX32" s="47">
        <v>3911</v>
      </c>
      <c r="CY32" s="47">
        <v>3681</v>
      </c>
      <c r="CZ32" s="48">
        <v>7592</v>
      </c>
      <c r="DA32" s="66">
        <v>63.62453229217504</v>
      </c>
      <c r="DB32" s="66">
        <v>57.087468982630277</v>
      </c>
      <c r="DC32" s="66">
        <v>60.277888050813807</v>
      </c>
      <c r="DD32" s="47">
        <v>365</v>
      </c>
      <c r="DE32" s="47">
        <v>501</v>
      </c>
      <c r="DF32" s="48">
        <v>866</v>
      </c>
      <c r="DG32" s="47">
        <v>111</v>
      </c>
      <c r="DH32" s="47">
        <v>153</v>
      </c>
      <c r="DI32" s="48">
        <v>264</v>
      </c>
      <c r="DJ32" s="95"/>
      <c r="DK32" s="95"/>
      <c r="DL32" s="95"/>
      <c r="DM32" s="47">
        <v>111</v>
      </c>
      <c r="DN32" s="47">
        <v>153</v>
      </c>
      <c r="DO32" s="48">
        <v>264</v>
      </c>
      <c r="DP32" s="66">
        <v>30.410958904109592</v>
      </c>
      <c r="DQ32" s="66">
        <v>30.538922155688624</v>
      </c>
      <c r="DR32" s="66">
        <v>30.484988452655887</v>
      </c>
      <c r="DS32" s="48">
        <v>6512</v>
      </c>
      <c r="DT32" s="48">
        <v>6949</v>
      </c>
      <c r="DU32" s="48">
        <v>13461</v>
      </c>
      <c r="DV32" s="48">
        <v>4022</v>
      </c>
      <c r="DW32" s="48">
        <v>3834</v>
      </c>
      <c r="DX32" s="48">
        <v>7856</v>
      </c>
      <c r="DY32" s="94"/>
      <c r="DZ32" s="94"/>
      <c r="EA32" s="94"/>
      <c r="EB32" s="47">
        <v>4022</v>
      </c>
      <c r="EC32" s="47">
        <v>3834</v>
      </c>
      <c r="ED32" s="48">
        <v>7856</v>
      </c>
      <c r="EE32" s="66">
        <v>61.762899262899261</v>
      </c>
      <c r="EF32" s="66">
        <v>55.173406245502953</v>
      </c>
      <c r="EG32" s="66">
        <v>58.361191590520768</v>
      </c>
      <c r="EH32" s="49">
        <v>11147</v>
      </c>
      <c r="EI32" s="49">
        <v>10078</v>
      </c>
      <c r="EJ32" s="49">
        <v>21225</v>
      </c>
      <c r="EK32" s="105"/>
      <c r="EL32" s="105"/>
      <c r="EM32" s="105"/>
      <c r="EN32" s="105"/>
      <c r="EO32" s="105"/>
      <c r="EP32" s="105"/>
      <c r="EQ32" s="106"/>
      <c r="ER32" s="106"/>
      <c r="ES32" s="106"/>
      <c r="ET32" s="106"/>
      <c r="EU32" s="106"/>
      <c r="EV32" s="106"/>
      <c r="EW32" s="49">
        <v>396</v>
      </c>
      <c r="EX32" s="49">
        <v>387</v>
      </c>
      <c r="EY32" s="49">
        <v>783</v>
      </c>
      <c r="EZ32" s="105"/>
      <c r="FA32" s="105"/>
      <c r="FB32" s="105"/>
      <c r="FC32" s="105"/>
      <c r="FD32" s="105"/>
      <c r="FE32" s="105"/>
      <c r="FF32" s="106"/>
      <c r="FG32" s="106"/>
      <c r="FH32" s="106"/>
      <c r="FI32" s="106"/>
      <c r="FJ32" s="106"/>
      <c r="FK32" s="106"/>
      <c r="FL32" s="49">
        <v>4022</v>
      </c>
      <c r="FM32" s="49">
        <v>3834</v>
      </c>
      <c r="FN32" s="49">
        <v>7856</v>
      </c>
      <c r="FO32" s="105"/>
      <c r="FP32" s="105"/>
      <c r="FQ32" s="105"/>
      <c r="FR32" s="105"/>
      <c r="FS32" s="105"/>
      <c r="FT32" s="105"/>
      <c r="FU32" s="106"/>
      <c r="FV32" s="106"/>
      <c r="FW32" s="106"/>
      <c r="FX32" s="106"/>
      <c r="FY32" s="106"/>
      <c r="FZ32" s="106"/>
    </row>
    <row r="33" spans="1:182" s="35" customFormat="1" ht="28.5">
      <c r="A33" s="88">
        <v>24</v>
      </c>
      <c r="B33" s="89" t="s">
        <v>62</v>
      </c>
      <c r="C33" s="47">
        <v>9853</v>
      </c>
      <c r="D33" s="47">
        <v>11387</v>
      </c>
      <c r="E33" s="65">
        <v>21240</v>
      </c>
      <c r="F33" s="47">
        <v>7818</v>
      </c>
      <c r="G33" s="47">
        <v>8740</v>
      </c>
      <c r="H33" s="48">
        <v>16558</v>
      </c>
      <c r="I33" s="95"/>
      <c r="J33" s="95"/>
      <c r="K33" s="96"/>
      <c r="L33" s="47">
        <v>7818</v>
      </c>
      <c r="M33" s="47">
        <v>8740</v>
      </c>
      <c r="N33" s="47">
        <v>16558</v>
      </c>
      <c r="O33" s="66">
        <v>79.346391961839032</v>
      </c>
      <c r="P33" s="66">
        <v>76.754193378413987</v>
      </c>
      <c r="Q33" s="66">
        <v>77.956685499058381</v>
      </c>
      <c r="R33" s="47">
        <v>11559</v>
      </c>
      <c r="S33" s="47">
        <v>13072</v>
      </c>
      <c r="T33" s="48">
        <v>24631</v>
      </c>
      <c r="U33" s="47">
        <v>3650</v>
      </c>
      <c r="V33" s="47">
        <v>4165</v>
      </c>
      <c r="W33" s="48">
        <v>7815</v>
      </c>
      <c r="X33" s="95"/>
      <c r="Y33" s="95"/>
      <c r="Z33" s="94"/>
      <c r="AA33" s="47">
        <v>3650</v>
      </c>
      <c r="AB33" s="47">
        <v>4165</v>
      </c>
      <c r="AC33" s="48">
        <v>7815</v>
      </c>
      <c r="AD33" s="66">
        <v>31.577126048966175</v>
      </c>
      <c r="AE33" s="66">
        <v>31.86199510403917</v>
      </c>
      <c r="AF33" s="66">
        <v>31.728309853436727</v>
      </c>
      <c r="AG33" s="48">
        <v>21412</v>
      </c>
      <c r="AH33" s="48">
        <v>24459</v>
      </c>
      <c r="AI33" s="48">
        <v>45871</v>
      </c>
      <c r="AJ33" s="48">
        <v>11468</v>
      </c>
      <c r="AK33" s="48">
        <v>12905</v>
      </c>
      <c r="AL33" s="48">
        <v>24373</v>
      </c>
      <c r="AM33" s="94"/>
      <c r="AN33" s="94"/>
      <c r="AO33" s="94"/>
      <c r="AP33" s="47">
        <v>11468</v>
      </c>
      <c r="AQ33" s="47">
        <v>12905</v>
      </c>
      <c r="AR33" s="48">
        <v>24373</v>
      </c>
      <c r="AS33" s="66">
        <v>53.558752101625259</v>
      </c>
      <c r="AT33" s="66">
        <v>52.761764585633095</v>
      </c>
      <c r="AU33" s="66">
        <v>53.133788232216425</v>
      </c>
      <c r="AV33" s="47">
        <v>73</v>
      </c>
      <c r="AW33" s="47">
        <v>57</v>
      </c>
      <c r="AX33" s="48">
        <v>130</v>
      </c>
      <c r="AY33" s="47">
        <v>63</v>
      </c>
      <c r="AZ33" s="47">
        <v>50</v>
      </c>
      <c r="BA33" s="48">
        <v>113</v>
      </c>
      <c r="BB33" s="95"/>
      <c r="BC33" s="95"/>
      <c r="BD33" s="94"/>
      <c r="BE33" s="47">
        <v>63</v>
      </c>
      <c r="BF33" s="47">
        <v>50</v>
      </c>
      <c r="BG33" s="48">
        <v>113</v>
      </c>
      <c r="BH33" s="66">
        <v>86.301369863013704</v>
      </c>
      <c r="BI33" s="66">
        <v>87.719298245614027</v>
      </c>
      <c r="BJ33" s="66">
        <v>86.92307692307692</v>
      </c>
      <c r="BK33" s="47">
        <v>64</v>
      </c>
      <c r="BL33" s="47">
        <v>48</v>
      </c>
      <c r="BM33" s="48">
        <v>112</v>
      </c>
      <c r="BN33" s="47">
        <v>33</v>
      </c>
      <c r="BO33" s="47">
        <v>28</v>
      </c>
      <c r="BP33" s="48">
        <v>61</v>
      </c>
      <c r="BQ33" s="95"/>
      <c r="BR33" s="95"/>
      <c r="BS33" s="94"/>
      <c r="BT33" s="47">
        <v>33</v>
      </c>
      <c r="BU33" s="47">
        <v>28</v>
      </c>
      <c r="BV33" s="48">
        <v>61</v>
      </c>
      <c r="BW33" s="66">
        <v>51.5625</v>
      </c>
      <c r="BX33" s="66">
        <v>58.333333333333336</v>
      </c>
      <c r="BY33" s="66">
        <v>54.464285714285708</v>
      </c>
      <c r="BZ33" s="48">
        <v>137</v>
      </c>
      <c r="CA33" s="48">
        <v>105</v>
      </c>
      <c r="CB33" s="48">
        <v>242</v>
      </c>
      <c r="CC33" s="48">
        <v>96</v>
      </c>
      <c r="CD33" s="48">
        <v>78</v>
      </c>
      <c r="CE33" s="48">
        <v>174</v>
      </c>
      <c r="CF33" s="94"/>
      <c r="CG33" s="94"/>
      <c r="CH33" s="94"/>
      <c r="CI33" s="47">
        <v>96</v>
      </c>
      <c r="CJ33" s="47">
        <v>78</v>
      </c>
      <c r="CK33" s="48">
        <v>174</v>
      </c>
      <c r="CL33" s="66">
        <v>70.072992700729927</v>
      </c>
      <c r="CM33" s="66">
        <v>74.285714285714292</v>
      </c>
      <c r="CN33" s="66">
        <v>71.900826446281002</v>
      </c>
      <c r="CO33" s="47">
        <v>8589</v>
      </c>
      <c r="CP33" s="47">
        <v>10259</v>
      </c>
      <c r="CQ33" s="48">
        <v>18848</v>
      </c>
      <c r="CR33" s="47">
        <v>6736</v>
      </c>
      <c r="CS33" s="47">
        <v>7844</v>
      </c>
      <c r="CT33" s="48">
        <v>14580</v>
      </c>
      <c r="CU33" s="95"/>
      <c r="CV33" s="95"/>
      <c r="CW33" s="94"/>
      <c r="CX33" s="47">
        <v>6736</v>
      </c>
      <c r="CY33" s="47">
        <v>7844</v>
      </c>
      <c r="CZ33" s="48">
        <v>14580</v>
      </c>
      <c r="DA33" s="66">
        <v>78.425893584817786</v>
      </c>
      <c r="DB33" s="66">
        <v>76.459693927283354</v>
      </c>
      <c r="DC33" s="66">
        <v>77.355687606112056</v>
      </c>
      <c r="DD33" s="47">
        <v>10898</v>
      </c>
      <c r="DE33" s="47">
        <v>12473</v>
      </c>
      <c r="DF33" s="48">
        <v>23371</v>
      </c>
      <c r="DG33" s="47">
        <v>3337</v>
      </c>
      <c r="DH33" s="47">
        <v>3859</v>
      </c>
      <c r="DI33" s="48">
        <v>7196</v>
      </c>
      <c r="DJ33" s="95"/>
      <c r="DK33" s="95"/>
      <c r="DL33" s="95"/>
      <c r="DM33" s="47">
        <v>3337</v>
      </c>
      <c r="DN33" s="47">
        <v>3859</v>
      </c>
      <c r="DO33" s="48">
        <v>7196</v>
      </c>
      <c r="DP33" s="66">
        <v>30.620297302257292</v>
      </c>
      <c r="DQ33" s="66">
        <v>30.9388278681953</v>
      </c>
      <c r="DR33" s="66">
        <v>30.79029566556844</v>
      </c>
      <c r="DS33" s="48">
        <v>19487</v>
      </c>
      <c r="DT33" s="48">
        <v>22732</v>
      </c>
      <c r="DU33" s="48">
        <v>42219</v>
      </c>
      <c r="DV33" s="48">
        <v>10073</v>
      </c>
      <c r="DW33" s="48">
        <v>11703</v>
      </c>
      <c r="DX33" s="48">
        <v>21776</v>
      </c>
      <c r="DY33" s="94"/>
      <c r="DZ33" s="94"/>
      <c r="EA33" s="94"/>
      <c r="EB33" s="47">
        <v>10073</v>
      </c>
      <c r="EC33" s="47">
        <v>11703</v>
      </c>
      <c r="ED33" s="48">
        <v>21776</v>
      </c>
      <c r="EE33" s="66">
        <v>51.690870836968237</v>
      </c>
      <c r="EF33" s="66">
        <v>51.482491641738513</v>
      </c>
      <c r="EG33" s="66">
        <v>51.578673109263605</v>
      </c>
      <c r="EH33" s="49">
        <v>11468</v>
      </c>
      <c r="EI33" s="49">
        <v>12905</v>
      </c>
      <c r="EJ33" s="49">
        <v>24373</v>
      </c>
      <c r="EK33" s="73">
        <v>635</v>
      </c>
      <c r="EL33" s="73">
        <v>756</v>
      </c>
      <c r="EM33" s="49">
        <v>1391</v>
      </c>
      <c r="EN33" s="49">
        <v>1933</v>
      </c>
      <c r="EO33" s="49">
        <v>2205</v>
      </c>
      <c r="EP33" s="49">
        <v>4138</v>
      </c>
      <c r="EQ33" s="70">
        <v>5.5371468433903033</v>
      </c>
      <c r="ER33" s="70">
        <v>5.8581944982564895</v>
      </c>
      <c r="ES33" s="70">
        <v>5.7071349444056949</v>
      </c>
      <c r="ET33" s="70">
        <v>16.85559818625741</v>
      </c>
      <c r="EU33" s="70">
        <v>17.086400619914759</v>
      </c>
      <c r="EV33" s="70">
        <v>16.977803306938007</v>
      </c>
      <c r="EW33" s="49">
        <v>96</v>
      </c>
      <c r="EX33" s="49">
        <v>78</v>
      </c>
      <c r="EY33" s="49">
        <v>174</v>
      </c>
      <c r="EZ33" s="73">
        <v>8</v>
      </c>
      <c r="FA33" s="73">
        <v>5</v>
      </c>
      <c r="FB33" s="49">
        <v>13</v>
      </c>
      <c r="FC33" s="49">
        <v>16</v>
      </c>
      <c r="FD33" s="49">
        <v>11</v>
      </c>
      <c r="FE33" s="49">
        <v>27</v>
      </c>
      <c r="FF33" s="70">
        <v>8.3333333333333339</v>
      </c>
      <c r="FG33" s="70">
        <v>6.4102564102564097</v>
      </c>
      <c r="FH33" s="70">
        <v>7.4712643678160919</v>
      </c>
      <c r="FI33" s="70">
        <v>16.666666666666668</v>
      </c>
      <c r="FJ33" s="70">
        <v>14.102564102564102</v>
      </c>
      <c r="FK33" s="70">
        <v>15.517241379310345</v>
      </c>
      <c r="FL33" s="49">
        <v>10073</v>
      </c>
      <c r="FM33" s="49">
        <v>11703</v>
      </c>
      <c r="FN33" s="49">
        <v>21776</v>
      </c>
      <c r="FO33" s="73">
        <v>477</v>
      </c>
      <c r="FP33" s="73">
        <v>609</v>
      </c>
      <c r="FQ33" s="49">
        <v>1086</v>
      </c>
      <c r="FR33" s="49">
        <v>1620</v>
      </c>
      <c r="FS33" s="49">
        <v>1946</v>
      </c>
      <c r="FT33" s="49">
        <v>3566</v>
      </c>
      <c r="FU33" s="70">
        <v>4.7354313511367021</v>
      </c>
      <c r="FV33" s="70">
        <v>5.2037938990002566</v>
      </c>
      <c r="FW33" s="70">
        <v>4.9871418074944893</v>
      </c>
      <c r="FX33" s="70">
        <v>16.082597041596348</v>
      </c>
      <c r="FY33" s="70">
        <v>16.628214987610015</v>
      </c>
      <c r="FZ33" s="70">
        <v>16.375826598089642</v>
      </c>
    </row>
    <row r="34" spans="1:182" s="36" customFormat="1" ht="28.9" customHeight="1">
      <c r="A34" s="88">
        <v>25</v>
      </c>
      <c r="B34" s="89" t="s">
        <v>63</v>
      </c>
      <c r="C34" s="47">
        <v>5894</v>
      </c>
      <c r="D34" s="47">
        <v>6542</v>
      </c>
      <c r="E34" s="65">
        <v>12436</v>
      </c>
      <c r="F34" s="47">
        <v>4816</v>
      </c>
      <c r="G34" s="47">
        <v>5362</v>
      </c>
      <c r="H34" s="48">
        <v>10178</v>
      </c>
      <c r="I34" s="52">
        <v>57</v>
      </c>
      <c r="J34" s="52">
        <v>48</v>
      </c>
      <c r="K34" s="53">
        <v>105</v>
      </c>
      <c r="L34" s="47">
        <v>4873</v>
      </c>
      <c r="M34" s="47">
        <v>5410</v>
      </c>
      <c r="N34" s="47">
        <v>10283</v>
      </c>
      <c r="O34" s="66">
        <v>82.677298948082807</v>
      </c>
      <c r="P34" s="66">
        <v>82.696423112198104</v>
      </c>
      <c r="Q34" s="66">
        <v>82.687359279511099</v>
      </c>
      <c r="R34" s="47">
        <v>2393</v>
      </c>
      <c r="S34" s="47">
        <v>2328</v>
      </c>
      <c r="T34" s="48">
        <v>4721</v>
      </c>
      <c r="U34" s="47">
        <v>856</v>
      </c>
      <c r="V34" s="47">
        <v>685</v>
      </c>
      <c r="W34" s="48">
        <v>1541</v>
      </c>
      <c r="X34" s="95"/>
      <c r="Y34" s="95"/>
      <c r="Z34" s="94"/>
      <c r="AA34" s="47">
        <v>856</v>
      </c>
      <c r="AB34" s="47">
        <v>685</v>
      </c>
      <c r="AC34" s="48">
        <v>1541</v>
      </c>
      <c r="AD34" s="66">
        <v>35.770998746343501</v>
      </c>
      <c r="AE34" s="66">
        <v>29.424398625429554</v>
      </c>
      <c r="AF34" s="66">
        <v>32.641389536115227</v>
      </c>
      <c r="AG34" s="48">
        <v>8287</v>
      </c>
      <c r="AH34" s="48">
        <v>8870</v>
      </c>
      <c r="AI34" s="48">
        <v>17157</v>
      </c>
      <c r="AJ34" s="48">
        <v>5672</v>
      </c>
      <c r="AK34" s="48">
        <v>6047</v>
      </c>
      <c r="AL34" s="48">
        <v>11719</v>
      </c>
      <c r="AM34" s="48">
        <v>57</v>
      </c>
      <c r="AN34" s="48">
        <v>48</v>
      </c>
      <c r="AO34" s="48">
        <v>105</v>
      </c>
      <c r="AP34" s="47">
        <v>5729</v>
      </c>
      <c r="AQ34" s="47">
        <v>6095</v>
      </c>
      <c r="AR34" s="48">
        <v>11824</v>
      </c>
      <c r="AS34" s="66">
        <v>69.132376010619041</v>
      </c>
      <c r="AT34" s="66">
        <v>68.714768883878236</v>
      </c>
      <c r="AU34" s="66">
        <v>68.916477239610657</v>
      </c>
      <c r="AV34" s="47">
        <v>21</v>
      </c>
      <c r="AW34" s="47">
        <v>12</v>
      </c>
      <c r="AX34" s="48">
        <v>33</v>
      </c>
      <c r="AY34" s="47">
        <v>18</v>
      </c>
      <c r="AZ34" s="47">
        <v>10</v>
      </c>
      <c r="BA34" s="48">
        <v>28</v>
      </c>
      <c r="BB34" s="52">
        <v>0</v>
      </c>
      <c r="BC34" s="52">
        <v>1</v>
      </c>
      <c r="BD34" s="48">
        <v>1</v>
      </c>
      <c r="BE34" s="47">
        <v>18</v>
      </c>
      <c r="BF34" s="47">
        <v>11</v>
      </c>
      <c r="BG34" s="48">
        <v>29</v>
      </c>
      <c r="BH34" s="66">
        <v>85.714285714285708</v>
      </c>
      <c r="BI34" s="66">
        <v>91.666666666666657</v>
      </c>
      <c r="BJ34" s="66">
        <v>87.878787878787875</v>
      </c>
      <c r="BK34" s="47">
        <v>6</v>
      </c>
      <c r="BL34" s="47">
        <v>8</v>
      </c>
      <c r="BM34" s="48">
        <v>14</v>
      </c>
      <c r="BN34" s="47">
        <v>4</v>
      </c>
      <c r="BO34" s="47">
        <v>3</v>
      </c>
      <c r="BP34" s="48">
        <v>7</v>
      </c>
      <c r="BQ34" s="95"/>
      <c r="BR34" s="95"/>
      <c r="BS34" s="94"/>
      <c r="BT34" s="47">
        <v>4</v>
      </c>
      <c r="BU34" s="47">
        <v>3</v>
      </c>
      <c r="BV34" s="48">
        <v>7</v>
      </c>
      <c r="BW34" s="66">
        <v>66.666666666666657</v>
      </c>
      <c r="BX34" s="66">
        <v>37.5</v>
      </c>
      <c r="BY34" s="66">
        <v>50</v>
      </c>
      <c r="BZ34" s="48">
        <v>27</v>
      </c>
      <c r="CA34" s="48">
        <v>20</v>
      </c>
      <c r="CB34" s="48">
        <v>47</v>
      </c>
      <c r="CC34" s="48">
        <v>22</v>
      </c>
      <c r="CD34" s="48">
        <v>13</v>
      </c>
      <c r="CE34" s="48">
        <v>35</v>
      </c>
      <c r="CF34" s="48">
        <v>0</v>
      </c>
      <c r="CG34" s="48">
        <v>1</v>
      </c>
      <c r="CH34" s="48">
        <v>1</v>
      </c>
      <c r="CI34" s="47">
        <v>22</v>
      </c>
      <c r="CJ34" s="47">
        <v>14</v>
      </c>
      <c r="CK34" s="48">
        <v>36</v>
      </c>
      <c r="CL34" s="66">
        <v>81.481481481481481</v>
      </c>
      <c r="CM34" s="66">
        <v>70</v>
      </c>
      <c r="CN34" s="66">
        <v>76.59574468085107</v>
      </c>
      <c r="CO34" s="47">
        <v>5774</v>
      </c>
      <c r="CP34" s="47">
        <v>6462</v>
      </c>
      <c r="CQ34" s="48">
        <v>12236</v>
      </c>
      <c r="CR34" s="47">
        <v>4711</v>
      </c>
      <c r="CS34" s="47">
        <v>5293</v>
      </c>
      <c r="CT34" s="48">
        <v>10004</v>
      </c>
      <c r="CU34" s="52">
        <v>56</v>
      </c>
      <c r="CV34" s="52">
        <v>47</v>
      </c>
      <c r="CW34" s="48">
        <v>103</v>
      </c>
      <c r="CX34" s="47">
        <v>4767</v>
      </c>
      <c r="CY34" s="47">
        <v>5340</v>
      </c>
      <c r="CZ34" s="48">
        <v>10107</v>
      </c>
      <c r="DA34" s="66">
        <v>82.559750606165565</v>
      </c>
      <c r="DB34" s="66">
        <v>82.636954503249768</v>
      </c>
      <c r="DC34" s="66">
        <v>82.600523046747298</v>
      </c>
      <c r="DD34" s="47">
        <v>2350</v>
      </c>
      <c r="DE34" s="47">
        <v>2293</v>
      </c>
      <c r="DF34" s="48">
        <v>4643</v>
      </c>
      <c r="DG34" s="47">
        <v>836</v>
      </c>
      <c r="DH34" s="47">
        <v>675</v>
      </c>
      <c r="DI34" s="48">
        <v>1511</v>
      </c>
      <c r="DJ34" s="95"/>
      <c r="DK34" s="95"/>
      <c r="DL34" s="95"/>
      <c r="DM34" s="47">
        <v>836</v>
      </c>
      <c r="DN34" s="47">
        <v>675</v>
      </c>
      <c r="DO34" s="48">
        <v>1511</v>
      </c>
      <c r="DP34" s="66">
        <v>35.574468085106382</v>
      </c>
      <c r="DQ34" s="66">
        <v>29.437418229393806</v>
      </c>
      <c r="DR34" s="66">
        <v>32.54361404264484</v>
      </c>
      <c r="DS34" s="48">
        <v>8124</v>
      </c>
      <c r="DT34" s="48">
        <v>8755</v>
      </c>
      <c r="DU34" s="48">
        <v>16879</v>
      </c>
      <c r="DV34" s="48">
        <v>5547</v>
      </c>
      <c r="DW34" s="48">
        <v>5968</v>
      </c>
      <c r="DX34" s="48">
        <v>11515</v>
      </c>
      <c r="DY34" s="48">
        <v>56</v>
      </c>
      <c r="DZ34" s="48">
        <v>47</v>
      </c>
      <c r="EA34" s="48">
        <v>103</v>
      </c>
      <c r="EB34" s="47">
        <v>5603</v>
      </c>
      <c r="EC34" s="47">
        <v>6015</v>
      </c>
      <c r="ED34" s="48">
        <v>11618</v>
      </c>
      <c r="EE34" s="66">
        <v>68.968488429345157</v>
      </c>
      <c r="EF34" s="66">
        <v>68.703597944031984</v>
      </c>
      <c r="EG34" s="66">
        <v>68.831091889329926</v>
      </c>
      <c r="EH34" s="46">
        <v>5729</v>
      </c>
      <c r="EI34" s="46">
        <v>6095</v>
      </c>
      <c r="EJ34" s="46">
        <v>11824</v>
      </c>
      <c r="EK34" s="105"/>
      <c r="EL34" s="105"/>
      <c r="EM34" s="105"/>
      <c r="EN34" s="105"/>
      <c r="EO34" s="105"/>
      <c r="EP34" s="105"/>
      <c r="EQ34" s="106"/>
      <c r="ER34" s="106"/>
      <c r="ES34" s="106"/>
      <c r="ET34" s="106"/>
      <c r="EU34" s="106"/>
      <c r="EV34" s="106"/>
      <c r="EW34" s="46">
        <v>22</v>
      </c>
      <c r="EX34" s="46">
        <v>14</v>
      </c>
      <c r="EY34" s="46">
        <v>36</v>
      </c>
      <c r="EZ34" s="105"/>
      <c r="FA34" s="105"/>
      <c r="FB34" s="105"/>
      <c r="FC34" s="105"/>
      <c r="FD34" s="105"/>
      <c r="FE34" s="105"/>
      <c r="FF34" s="106"/>
      <c r="FG34" s="106"/>
      <c r="FH34" s="106"/>
      <c r="FI34" s="106"/>
      <c r="FJ34" s="106"/>
      <c r="FK34" s="106"/>
      <c r="FL34" s="46">
        <v>5603</v>
      </c>
      <c r="FM34" s="46">
        <v>6015</v>
      </c>
      <c r="FN34" s="46">
        <v>11618</v>
      </c>
      <c r="FO34" s="105"/>
      <c r="FP34" s="105"/>
      <c r="FQ34" s="105"/>
      <c r="FR34" s="105"/>
      <c r="FS34" s="105"/>
      <c r="FT34" s="105"/>
      <c r="FU34" s="106"/>
      <c r="FV34" s="106"/>
      <c r="FW34" s="106"/>
      <c r="FX34" s="106"/>
      <c r="FY34" s="106"/>
      <c r="FZ34" s="106"/>
    </row>
    <row r="35" spans="1:182" s="35" customFormat="1" ht="31.5" customHeight="1">
      <c r="A35" s="88">
        <v>26</v>
      </c>
      <c r="B35" s="89" t="s">
        <v>64</v>
      </c>
      <c r="C35" s="47">
        <v>9501</v>
      </c>
      <c r="D35" s="47">
        <v>9919</v>
      </c>
      <c r="E35" s="65">
        <v>19420</v>
      </c>
      <c r="F35" s="47">
        <v>6825</v>
      </c>
      <c r="G35" s="47">
        <v>6868</v>
      </c>
      <c r="H35" s="48">
        <v>13693</v>
      </c>
      <c r="I35" s="95"/>
      <c r="J35" s="95"/>
      <c r="K35" s="96"/>
      <c r="L35" s="47">
        <v>6825</v>
      </c>
      <c r="M35" s="47">
        <v>6868</v>
      </c>
      <c r="N35" s="47">
        <v>13693</v>
      </c>
      <c r="O35" s="66">
        <v>71.834543732238714</v>
      </c>
      <c r="P35" s="66">
        <v>69.24085089222703</v>
      </c>
      <c r="Q35" s="66">
        <v>70.509783728115352</v>
      </c>
      <c r="R35" s="47">
        <v>2040</v>
      </c>
      <c r="S35" s="47">
        <v>2179</v>
      </c>
      <c r="T35" s="48">
        <v>4219</v>
      </c>
      <c r="U35" s="47">
        <v>564</v>
      </c>
      <c r="V35" s="47">
        <v>648</v>
      </c>
      <c r="W35" s="48">
        <v>1212</v>
      </c>
      <c r="X35" s="52">
        <v>705</v>
      </c>
      <c r="Y35" s="52">
        <v>738</v>
      </c>
      <c r="Z35" s="48">
        <v>1443</v>
      </c>
      <c r="AA35" s="47">
        <v>1269</v>
      </c>
      <c r="AB35" s="47">
        <v>1386</v>
      </c>
      <c r="AC35" s="48">
        <v>2655</v>
      </c>
      <c r="AD35" s="66">
        <v>62.205882352941174</v>
      </c>
      <c r="AE35" s="66">
        <v>63.607159247361182</v>
      </c>
      <c r="AF35" s="66">
        <v>62.929604171604645</v>
      </c>
      <c r="AG35" s="48">
        <v>11541</v>
      </c>
      <c r="AH35" s="48">
        <v>12098</v>
      </c>
      <c r="AI35" s="48">
        <v>23639</v>
      </c>
      <c r="AJ35" s="48">
        <v>7389</v>
      </c>
      <c r="AK35" s="48">
        <v>7516</v>
      </c>
      <c r="AL35" s="48">
        <v>14905</v>
      </c>
      <c r="AM35" s="48">
        <v>705</v>
      </c>
      <c r="AN35" s="48">
        <v>738</v>
      </c>
      <c r="AO35" s="48">
        <v>1443</v>
      </c>
      <c r="AP35" s="47">
        <v>8094</v>
      </c>
      <c r="AQ35" s="47">
        <v>8254</v>
      </c>
      <c r="AR35" s="48">
        <v>16348</v>
      </c>
      <c r="AS35" s="66">
        <v>70.132570834416427</v>
      </c>
      <c r="AT35" s="66">
        <v>68.226153083154244</v>
      </c>
      <c r="AU35" s="66">
        <v>69.156901730191635</v>
      </c>
      <c r="AV35" s="47">
        <v>92</v>
      </c>
      <c r="AW35" s="47">
        <v>81</v>
      </c>
      <c r="AX35" s="48">
        <v>173</v>
      </c>
      <c r="AY35" s="47">
        <v>81</v>
      </c>
      <c r="AZ35" s="47">
        <v>55</v>
      </c>
      <c r="BA35" s="48">
        <v>136</v>
      </c>
      <c r="BB35" s="95"/>
      <c r="BC35" s="95"/>
      <c r="BD35" s="94"/>
      <c r="BE35" s="47">
        <v>81</v>
      </c>
      <c r="BF35" s="47">
        <v>55</v>
      </c>
      <c r="BG35" s="48">
        <v>136</v>
      </c>
      <c r="BH35" s="66">
        <v>88.043478260869563</v>
      </c>
      <c r="BI35" s="66">
        <v>67.901234567901241</v>
      </c>
      <c r="BJ35" s="66">
        <v>78.612716763005778</v>
      </c>
      <c r="BK35" s="47">
        <v>6</v>
      </c>
      <c r="BL35" s="47">
        <v>13</v>
      </c>
      <c r="BM35" s="48">
        <v>19</v>
      </c>
      <c r="BN35" s="47">
        <v>2</v>
      </c>
      <c r="BO35" s="47">
        <v>3</v>
      </c>
      <c r="BP35" s="48">
        <v>5</v>
      </c>
      <c r="BQ35" s="52">
        <v>3</v>
      </c>
      <c r="BR35" s="52">
        <v>7</v>
      </c>
      <c r="BS35" s="48">
        <v>10</v>
      </c>
      <c r="BT35" s="47">
        <v>5</v>
      </c>
      <c r="BU35" s="47">
        <v>10</v>
      </c>
      <c r="BV35" s="48">
        <v>15</v>
      </c>
      <c r="BW35" s="66">
        <v>83.333333333333343</v>
      </c>
      <c r="BX35" s="66">
        <v>76.923076923076934</v>
      </c>
      <c r="BY35" s="66">
        <v>78.94736842105263</v>
      </c>
      <c r="BZ35" s="48">
        <v>98</v>
      </c>
      <c r="CA35" s="48">
        <v>94</v>
      </c>
      <c r="CB35" s="48">
        <v>192</v>
      </c>
      <c r="CC35" s="48">
        <v>83</v>
      </c>
      <c r="CD35" s="48">
        <v>58</v>
      </c>
      <c r="CE35" s="48">
        <v>141</v>
      </c>
      <c r="CF35" s="48">
        <v>3</v>
      </c>
      <c r="CG35" s="48">
        <v>7</v>
      </c>
      <c r="CH35" s="48">
        <v>10</v>
      </c>
      <c r="CI35" s="47">
        <v>86</v>
      </c>
      <c r="CJ35" s="47">
        <v>65</v>
      </c>
      <c r="CK35" s="48">
        <v>151</v>
      </c>
      <c r="CL35" s="66">
        <v>87.755102040816325</v>
      </c>
      <c r="CM35" s="66">
        <v>69.148936170212778</v>
      </c>
      <c r="CN35" s="66">
        <v>78.645833333333343</v>
      </c>
      <c r="CO35" s="47">
        <v>8503</v>
      </c>
      <c r="CP35" s="47">
        <v>9056</v>
      </c>
      <c r="CQ35" s="48">
        <v>17559</v>
      </c>
      <c r="CR35" s="47">
        <v>6013</v>
      </c>
      <c r="CS35" s="47">
        <v>6223</v>
      </c>
      <c r="CT35" s="48">
        <v>12236</v>
      </c>
      <c r="CU35" s="95"/>
      <c r="CV35" s="95"/>
      <c r="CW35" s="94"/>
      <c r="CX35" s="47">
        <v>6013</v>
      </c>
      <c r="CY35" s="47">
        <v>6223</v>
      </c>
      <c r="CZ35" s="48">
        <v>12236</v>
      </c>
      <c r="DA35" s="66">
        <v>70.716217805480426</v>
      </c>
      <c r="DB35" s="66">
        <v>68.716872791519435</v>
      </c>
      <c r="DC35" s="66">
        <v>69.685061791673789</v>
      </c>
      <c r="DD35" s="47">
        <v>1950</v>
      </c>
      <c r="DE35" s="47">
        <v>2062</v>
      </c>
      <c r="DF35" s="48">
        <v>4012</v>
      </c>
      <c r="DG35" s="47">
        <v>544</v>
      </c>
      <c r="DH35" s="47">
        <v>613</v>
      </c>
      <c r="DI35" s="48">
        <v>1157</v>
      </c>
      <c r="DJ35" s="52">
        <v>654</v>
      </c>
      <c r="DK35" s="52">
        <v>694</v>
      </c>
      <c r="DL35" s="52">
        <v>1348</v>
      </c>
      <c r="DM35" s="47">
        <v>1198</v>
      </c>
      <c r="DN35" s="47">
        <v>1307</v>
      </c>
      <c r="DO35" s="48">
        <v>2505</v>
      </c>
      <c r="DP35" s="66">
        <v>61.435897435897438</v>
      </c>
      <c r="DQ35" s="66">
        <v>63.385063045586811</v>
      </c>
      <c r="DR35" s="66">
        <v>62.437686939182456</v>
      </c>
      <c r="DS35" s="48">
        <v>10453</v>
      </c>
      <c r="DT35" s="48">
        <v>11118</v>
      </c>
      <c r="DU35" s="48">
        <v>21571</v>
      </c>
      <c r="DV35" s="48">
        <v>6557</v>
      </c>
      <c r="DW35" s="48">
        <v>6836</v>
      </c>
      <c r="DX35" s="48">
        <v>13393</v>
      </c>
      <c r="DY35" s="48">
        <v>654</v>
      </c>
      <c r="DZ35" s="48">
        <v>694</v>
      </c>
      <c r="EA35" s="48">
        <v>1348</v>
      </c>
      <c r="EB35" s="47">
        <v>7211</v>
      </c>
      <c r="EC35" s="47">
        <v>7530</v>
      </c>
      <c r="ED35" s="48">
        <v>14741</v>
      </c>
      <c r="EE35" s="66">
        <v>68.984980388405233</v>
      </c>
      <c r="EF35" s="66">
        <v>67.728008634646514</v>
      </c>
      <c r="EG35" s="66">
        <v>68.337119280515495</v>
      </c>
      <c r="EH35" s="49">
        <v>8094</v>
      </c>
      <c r="EI35" s="49">
        <v>8254</v>
      </c>
      <c r="EJ35" s="49">
        <v>16348</v>
      </c>
      <c r="EK35" s="73">
        <v>590</v>
      </c>
      <c r="EL35" s="73">
        <v>724</v>
      </c>
      <c r="EM35" s="49">
        <v>1314</v>
      </c>
      <c r="EN35" s="49">
        <v>1533</v>
      </c>
      <c r="EO35" s="49">
        <v>1613</v>
      </c>
      <c r="EP35" s="49">
        <v>3146</v>
      </c>
      <c r="EQ35" s="70">
        <v>7.2893501359031383</v>
      </c>
      <c r="ER35" s="70">
        <v>8.7715047249818259</v>
      </c>
      <c r="ES35" s="70">
        <v>8.0376804502079775</v>
      </c>
      <c r="ET35" s="70">
        <v>18.939955522609342</v>
      </c>
      <c r="EU35" s="70">
        <v>19.542040222922218</v>
      </c>
      <c r="EV35" s="70">
        <v>19.243944213359434</v>
      </c>
      <c r="EW35" s="46">
        <v>86</v>
      </c>
      <c r="EX35" s="46">
        <v>65</v>
      </c>
      <c r="EY35" s="46">
        <v>151</v>
      </c>
      <c r="EZ35" s="73">
        <v>13</v>
      </c>
      <c r="FA35" s="73">
        <v>4</v>
      </c>
      <c r="FB35" s="49">
        <v>17</v>
      </c>
      <c r="FC35" s="49">
        <v>13</v>
      </c>
      <c r="FD35" s="49">
        <v>17</v>
      </c>
      <c r="FE35" s="49">
        <v>30</v>
      </c>
      <c r="FF35" s="70">
        <v>15.116279069767442</v>
      </c>
      <c r="FG35" s="70">
        <v>6.1538461538461533</v>
      </c>
      <c r="FH35" s="70">
        <v>11.258278145695364</v>
      </c>
      <c r="FI35" s="70">
        <v>15.116279069767442</v>
      </c>
      <c r="FJ35" s="70">
        <v>26.153846153846153</v>
      </c>
      <c r="FK35" s="70">
        <v>19.867549668874172</v>
      </c>
      <c r="FL35" s="49">
        <v>7211</v>
      </c>
      <c r="FM35" s="49">
        <v>7530</v>
      </c>
      <c r="FN35" s="49">
        <v>14741</v>
      </c>
      <c r="FO35" s="73">
        <v>436</v>
      </c>
      <c r="FP35" s="73">
        <v>596</v>
      </c>
      <c r="FQ35" s="49">
        <v>1032</v>
      </c>
      <c r="FR35" s="49">
        <v>1306</v>
      </c>
      <c r="FS35" s="49">
        <v>1421</v>
      </c>
      <c r="FT35" s="49">
        <v>2727</v>
      </c>
      <c r="FU35" s="70">
        <v>6.0463181250866729</v>
      </c>
      <c r="FV35" s="70">
        <v>7.9150066401062418</v>
      </c>
      <c r="FW35" s="70">
        <v>7.0008818940370396</v>
      </c>
      <c r="FX35" s="70">
        <v>18.111218971016502</v>
      </c>
      <c r="FY35" s="70">
        <v>18.871181938911022</v>
      </c>
      <c r="FZ35" s="70">
        <v>18.499423376975781</v>
      </c>
    </row>
    <row r="36" spans="1:182" s="35" customFormat="1" ht="29.25" customHeight="1">
      <c r="A36" s="88">
        <v>27</v>
      </c>
      <c r="B36" s="89" t="s">
        <v>65</v>
      </c>
      <c r="C36" s="47">
        <v>275678</v>
      </c>
      <c r="D36" s="47">
        <v>278927</v>
      </c>
      <c r="E36" s="65">
        <v>554605</v>
      </c>
      <c r="F36" s="47">
        <v>226337</v>
      </c>
      <c r="G36" s="47">
        <v>228936</v>
      </c>
      <c r="H36" s="48">
        <v>455273</v>
      </c>
      <c r="I36" s="93"/>
      <c r="J36" s="93"/>
      <c r="K36" s="96"/>
      <c r="L36" s="47">
        <v>226337</v>
      </c>
      <c r="M36" s="47">
        <v>228936</v>
      </c>
      <c r="N36" s="47">
        <v>455273</v>
      </c>
      <c r="O36" s="66">
        <v>82.101945022816466</v>
      </c>
      <c r="P36" s="66">
        <v>82.077389424473068</v>
      </c>
      <c r="Q36" s="66">
        <v>82.089595297554112</v>
      </c>
      <c r="R36" s="47">
        <v>12912</v>
      </c>
      <c r="S36" s="47">
        <v>8974</v>
      </c>
      <c r="T36" s="48">
        <v>21886</v>
      </c>
      <c r="U36" s="47">
        <v>5409</v>
      </c>
      <c r="V36" s="47">
        <v>3691</v>
      </c>
      <c r="W36" s="48">
        <v>9100</v>
      </c>
      <c r="X36" s="93"/>
      <c r="Y36" s="93"/>
      <c r="Z36" s="94"/>
      <c r="AA36" s="47">
        <v>5409</v>
      </c>
      <c r="AB36" s="47">
        <v>3691</v>
      </c>
      <c r="AC36" s="48">
        <v>9100</v>
      </c>
      <c r="AD36" s="66">
        <v>41.891263940520446</v>
      </c>
      <c r="AE36" s="66">
        <v>41.12993091152218</v>
      </c>
      <c r="AF36" s="66">
        <v>41.579091656766884</v>
      </c>
      <c r="AG36" s="48">
        <v>288590</v>
      </c>
      <c r="AH36" s="48">
        <v>287901</v>
      </c>
      <c r="AI36" s="48">
        <v>576491</v>
      </c>
      <c r="AJ36" s="48">
        <v>231746</v>
      </c>
      <c r="AK36" s="48">
        <v>232627</v>
      </c>
      <c r="AL36" s="48">
        <v>464373</v>
      </c>
      <c r="AM36" s="94"/>
      <c r="AN36" s="94"/>
      <c r="AO36" s="94"/>
      <c r="AP36" s="47">
        <v>231746</v>
      </c>
      <c r="AQ36" s="47">
        <v>232627</v>
      </c>
      <c r="AR36" s="48">
        <v>464373</v>
      </c>
      <c r="AS36" s="66">
        <v>80.302851796666559</v>
      </c>
      <c r="AT36" s="66">
        <v>80.801039246129747</v>
      </c>
      <c r="AU36" s="66">
        <v>80.551647814102907</v>
      </c>
      <c r="AV36" s="47">
        <v>53649</v>
      </c>
      <c r="AW36" s="47">
        <v>55051</v>
      </c>
      <c r="AX36" s="48">
        <v>108700</v>
      </c>
      <c r="AY36" s="47">
        <v>40857</v>
      </c>
      <c r="AZ36" s="47">
        <v>41135</v>
      </c>
      <c r="BA36" s="48">
        <v>81992</v>
      </c>
      <c r="BB36" s="93"/>
      <c r="BC36" s="93"/>
      <c r="BD36" s="94"/>
      <c r="BE36" s="47">
        <v>40857</v>
      </c>
      <c r="BF36" s="47">
        <v>41135</v>
      </c>
      <c r="BG36" s="48">
        <v>81992</v>
      </c>
      <c r="BH36" s="66">
        <v>76.156125929653868</v>
      </c>
      <c r="BI36" s="66">
        <v>74.721621768905194</v>
      </c>
      <c r="BJ36" s="66">
        <v>75.429622815087399</v>
      </c>
      <c r="BK36" s="47">
        <v>3487</v>
      </c>
      <c r="BL36" s="47">
        <v>2650</v>
      </c>
      <c r="BM36" s="48">
        <v>6137</v>
      </c>
      <c r="BN36" s="47">
        <v>1415</v>
      </c>
      <c r="BO36" s="47">
        <v>1080</v>
      </c>
      <c r="BP36" s="48">
        <v>2495</v>
      </c>
      <c r="BQ36" s="93"/>
      <c r="BR36" s="93"/>
      <c r="BS36" s="94"/>
      <c r="BT36" s="47">
        <v>1415</v>
      </c>
      <c r="BU36" s="47">
        <v>1080</v>
      </c>
      <c r="BV36" s="48">
        <v>2495</v>
      </c>
      <c r="BW36" s="66">
        <v>40.579294522512185</v>
      </c>
      <c r="BX36" s="66">
        <v>40.754716981132077</v>
      </c>
      <c r="BY36" s="66">
        <v>40.655043180707182</v>
      </c>
      <c r="BZ36" s="48">
        <v>57136</v>
      </c>
      <c r="CA36" s="48">
        <v>57701</v>
      </c>
      <c r="CB36" s="48">
        <v>114837</v>
      </c>
      <c r="CC36" s="48">
        <v>42272</v>
      </c>
      <c r="CD36" s="48">
        <v>42215</v>
      </c>
      <c r="CE36" s="48">
        <v>84487</v>
      </c>
      <c r="CF36" s="94"/>
      <c r="CG36" s="94"/>
      <c r="CH36" s="94"/>
      <c r="CI36" s="47">
        <v>42272</v>
      </c>
      <c r="CJ36" s="47">
        <v>42215</v>
      </c>
      <c r="CK36" s="48">
        <v>84487</v>
      </c>
      <c r="CL36" s="66">
        <v>73.984878185382243</v>
      </c>
      <c r="CM36" s="66">
        <v>73.161643645690717</v>
      </c>
      <c r="CN36" s="66">
        <v>73.571235751543497</v>
      </c>
      <c r="CO36" s="47">
        <v>53403</v>
      </c>
      <c r="CP36" s="47">
        <v>53528</v>
      </c>
      <c r="CQ36" s="48">
        <v>106931</v>
      </c>
      <c r="CR36" s="47">
        <v>42129</v>
      </c>
      <c r="CS36" s="47">
        <v>42586</v>
      </c>
      <c r="CT36" s="48">
        <v>84715</v>
      </c>
      <c r="CU36" s="93"/>
      <c r="CV36" s="93"/>
      <c r="CW36" s="94"/>
      <c r="CX36" s="47">
        <v>42129</v>
      </c>
      <c r="CY36" s="47">
        <v>42586</v>
      </c>
      <c r="CZ36" s="48">
        <v>84715</v>
      </c>
      <c r="DA36" s="66">
        <v>78.888826470423012</v>
      </c>
      <c r="DB36" s="66">
        <v>79.558361978777455</v>
      </c>
      <c r="DC36" s="66">
        <v>79.223985560782182</v>
      </c>
      <c r="DD36" s="47">
        <v>3763</v>
      </c>
      <c r="DE36" s="47">
        <v>2897</v>
      </c>
      <c r="DF36" s="48">
        <v>6660</v>
      </c>
      <c r="DG36" s="47">
        <v>2033</v>
      </c>
      <c r="DH36" s="47">
        <v>1031</v>
      </c>
      <c r="DI36" s="48">
        <v>3064</v>
      </c>
      <c r="DJ36" s="93"/>
      <c r="DK36" s="93"/>
      <c r="DL36" s="95"/>
      <c r="DM36" s="47">
        <v>2033</v>
      </c>
      <c r="DN36" s="47">
        <v>1031</v>
      </c>
      <c r="DO36" s="48">
        <v>3064</v>
      </c>
      <c r="DP36" s="66">
        <v>54.02604305075738</v>
      </c>
      <c r="DQ36" s="66">
        <v>35.58853986882982</v>
      </c>
      <c r="DR36" s="66">
        <v>46.006006006006004</v>
      </c>
      <c r="DS36" s="48">
        <v>57166</v>
      </c>
      <c r="DT36" s="48">
        <v>56425</v>
      </c>
      <c r="DU36" s="48">
        <v>113591</v>
      </c>
      <c r="DV36" s="48">
        <v>44162</v>
      </c>
      <c r="DW36" s="48">
        <v>43617</v>
      </c>
      <c r="DX36" s="48">
        <v>87779</v>
      </c>
      <c r="DY36" s="94"/>
      <c r="DZ36" s="94"/>
      <c r="EA36" s="94"/>
      <c r="EB36" s="47">
        <v>44162</v>
      </c>
      <c r="EC36" s="47">
        <v>43617</v>
      </c>
      <c r="ED36" s="48">
        <v>87779</v>
      </c>
      <c r="EE36" s="66">
        <v>77.252212853794205</v>
      </c>
      <c r="EF36" s="66">
        <v>77.300841825431988</v>
      </c>
      <c r="EG36" s="66">
        <v>77.276368726395575</v>
      </c>
      <c r="EH36" s="49">
        <v>231746</v>
      </c>
      <c r="EI36" s="49">
        <v>232627</v>
      </c>
      <c r="EJ36" s="49">
        <v>464373</v>
      </c>
      <c r="EK36" s="105"/>
      <c r="EL36" s="105"/>
      <c r="EM36" s="105"/>
      <c r="EN36" s="105"/>
      <c r="EO36" s="105"/>
      <c r="EP36" s="105"/>
      <c r="EQ36" s="106"/>
      <c r="ER36" s="106"/>
      <c r="ES36" s="106"/>
      <c r="ET36" s="106"/>
      <c r="EU36" s="106"/>
      <c r="EV36" s="106"/>
      <c r="EW36" s="49">
        <v>42272</v>
      </c>
      <c r="EX36" s="49">
        <v>42215</v>
      </c>
      <c r="EY36" s="49">
        <v>84487</v>
      </c>
      <c r="EZ36" s="105"/>
      <c r="FA36" s="105"/>
      <c r="FB36" s="105"/>
      <c r="FC36" s="105"/>
      <c r="FD36" s="105"/>
      <c r="FE36" s="105"/>
      <c r="FF36" s="106"/>
      <c r="FG36" s="106"/>
      <c r="FH36" s="106"/>
      <c r="FI36" s="106"/>
      <c r="FJ36" s="106"/>
      <c r="FK36" s="106"/>
      <c r="FL36" s="49">
        <v>44162</v>
      </c>
      <c r="FM36" s="49">
        <v>43617</v>
      </c>
      <c r="FN36" s="49">
        <v>87779</v>
      </c>
      <c r="FO36" s="105"/>
      <c r="FP36" s="105"/>
      <c r="FQ36" s="105"/>
      <c r="FR36" s="105"/>
      <c r="FS36" s="105"/>
      <c r="FT36" s="105"/>
      <c r="FU36" s="106"/>
      <c r="FV36" s="106"/>
      <c r="FW36" s="106"/>
      <c r="FX36" s="106"/>
      <c r="FY36" s="106"/>
      <c r="FZ36" s="106"/>
    </row>
    <row r="37" spans="1:182" s="33" customFormat="1" ht="21.75" customHeight="1">
      <c r="A37" s="88">
        <v>28</v>
      </c>
      <c r="B37" s="89" t="s">
        <v>66</v>
      </c>
      <c r="C37" s="47">
        <v>198963</v>
      </c>
      <c r="D37" s="47">
        <v>159192</v>
      </c>
      <c r="E37" s="65">
        <v>358155</v>
      </c>
      <c r="F37" s="47">
        <v>125037</v>
      </c>
      <c r="G37" s="47">
        <v>117438</v>
      </c>
      <c r="H37" s="48">
        <v>242475</v>
      </c>
      <c r="I37" s="99"/>
      <c r="J37" s="99"/>
      <c r="K37" s="96"/>
      <c r="L37" s="47">
        <v>125037</v>
      </c>
      <c r="M37" s="47">
        <v>117438</v>
      </c>
      <c r="N37" s="47">
        <v>242475</v>
      </c>
      <c r="O37" s="66">
        <v>62.844347944090103</v>
      </c>
      <c r="P37" s="66">
        <v>73.771295039951752</v>
      </c>
      <c r="Q37" s="66">
        <v>67.701134983456882</v>
      </c>
      <c r="R37" s="93"/>
      <c r="S37" s="93"/>
      <c r="T37" s="94"/>
      <c r="U37" s="93"/>
      <c r="V37" s="93"/>
      <c r="W37" s="94"/>
      <c r="X37" s="93"/>
      <c r="Y37" s="93"/>
      <c r="Z37" s="94"/>
      <c r="AA37" s="93"/>
      <c r="AB37" s="93"/>
      <c r="AC37" s="94"/>
      <c r="AD37" s="98" t="s">
        <v>91</v>
      </c>
      <c r="AE37" s="98" t="s">
        <v>91</v>
      </c>
      <c r="AF37" s="98" t="s">
        <v>91</v>
      </c>
      <c r="AG37" s="48">
        <v>198963</v>
      </c>
      <c r="AH37" s="48">
        <v>159192</v>
      </c>
      <c r="AI37" s="48">
        <v>358155</v>
      </c>
      <c r="AJ37" s="48">
        <v>125037</v>
      </c>
      <c r="AK37" s="48">
        <v>117438</v>
      </c>
      <c r="AL37" s="48">
        <v>242475</v>
      </c>
      <c r="AM37" s="94"/>
      <c r="AN37" s="94"/>
      <c r="AO37" s="94"/>
      <c r="AP37" s="47">
        <v>125037</v>
      </c>
      <c r="AQ37" s="47">
        <v>117438</v>
      </c>
      <c r="AR37" s="48">
        <v>242475</v>
      </c>
      <c r="AS37" s="66">
        <v>62.844347944090103</v>
      </c>
      <c r="AT37" s="66">
        <v>73.771295039951752</v>
      </c>
      <c r="AU37" s="66">
        <v>67.701134983456882</v>
      </c>
      <c r="AV37" s="47">
        <v>38026</v>
      </c>
      <c r="AW37" s="47">
        <v>33394</v>
      </c>
      <c r="AX37" s="48">
        <v>71420</v>
      </c>
      <c r="AY37" s="47">
        <v>20465</v>
      </c>
      <c r="AZ37" s="47">
        <v>21342</v>
      </c>
      <c r="BA37" s="48">
        <v>41807</v>
      </c>
      <c r="BB37" s="95"/>
      <c r="BC37" s="95"/>
      <c r="BD37" s="94"/>
      <c r="BE37" s="47">
        <v>20465</v>
      </c>
      <c r="BF37" s="47">
        <v>21342</v>
      </c>
      <c r="BG37" s="48">
        <v>41807</v>
      </c>
      <c r="BH37" s="66">
        <v>53.818440014726768</v>
      </c>
      <c r="BI37" s="66">
        <v>63.909684374438527</v>
      </c>
      <c r="BJ37" s="66">
        <v>58.536824418930266</v>
      </c>
      <c r="BK37" s="93"/>
      <c r="BL37" s="93"/>
      <c r="BM37" s="94"/>
      <c r="BN37" s="93"/>
      <c r="BO37" s="93"/>
      <c r="BP37" s="94"/>
      <c r="BQ37" s="93"/>
      <c r="BR37" s="93"/>
      <c r="BS37" s="94"/>
      <c r="BT37" s="93"/>
      <c r="BU37" s="93"/>
      <c r="BV37" s="94"/>
      <c r="BW37" s="98" t="s">
        <v>91</v>
      </c>
      <c r="BX37" s="98" t="s">
        <v>91</v>
      </c>
      <c r="BY37" s="98" t="s">
        <v>91</v>
      </c>
      <c r="BZ37" s="48">
        <v>38026</v>
      </c>
      <c r="CA37" s="48">
        <v>33394</v>
      </c>
      <c r="CB37" s="48">
        <v>71420</v>
      </c>
      <c r="CC37" s="48">
        <v>20465</v>
      </c>
      <c r="CD37" s="48">
        <v>21342</v>
      </c>
      <c r="CE37" s="48">
        <v>41807</v>
      </c>
      <c r="CF37" s="94"/>
      <c r="CG37" s="94"/>
      <c r="CH37" s="94"/>
      <c r="CI37" s="47">
        <v>20465</v>
      </c>
      <c r="CJ37" s="47">
        <v>21342</v>
      </c>
      <c r="CK37" s="48">
        <v>41807</v>
      </c>
      <c r="CL37" s="66">
        <v>53.818440014726768</v>
      </c>
      <c r="CM37" s="66">
        <v>63.909684374438527</v>
      </c>
      <c r="CN37" s="66">
        <v>58.536824418930266</v>
      </c>
      <c r="CO37" s="80">
        <v>66</v>
      </c>
      <c r="CP37" s="80">
        <v>33</v>
      </c>
      <c r="CQ37" s="81">
        <v>99</v>
      </c>
      <c r="CR37" s="80">
        <v>42</v>
      </c>
      <c r="CS37" s="80">
        <v>24</v>
      </c>
      <c r="CT37" s="81">
        <v>66</v>
      </c>
      <c r="CU37" s="95"/>
      <c r="CV37" s="95"/>
      <c r="CW37" s="94"/>
      <c r="CX37" s="80">
        <v>42</v>
      </c>
      <c r="CY37" s="80">
        <v>24</v>
      </c>
      <c r="CZ37" s="81">
        <v>66</v>
      </c>
      <c r="DA37" s="66">
        <v>63.636363636363633</v>
      </c>
      <c r="DB37" s="66">
        <v>72.727272727272734</v>
      </c>
      <c r="DC37" s="66">
        <v>66.666666666666657</v>
      </c>
      <c r="DD37" s="93"/>
      <c r="DE37" s="93"/>
      <c r="DF37" s="94"/>
      <c r="DG37" s="93"/>
      <c r="DH37" s="93"/>
      <c r="DI37" s="94"/>
      <c r="DJ37" s="93"/>
      <c r="DK37" s="93"/>
      <c r="DL37" s="95"/>
      <c r="DM37" s="93"/>
      <c r="DN37" s="93"/>
      <c r="DO37" s="94"/>
      <c r="DP37" s="98" t="s">
        <v>91</v>
      </c>
      <c r="DQ37" s="98" t="s">
        <v>91</v>
      </c>
      <c r="DR37" s="98" t="s">
        <v>91</v>
      </c>
      <c r="DS37" s="48">
        <v>66</v>
      </c>
      <c r="DT37" s="48">
        <v>33</v>
      </c>
      <c r="DU37" s="48">
        <v>99</v>
      </c>
      <c r="DV37" s="48">
        <v>42</v>
      </c>
      <c r="DW37" s="48">
        <v>24</v>
      </c>
      <c r="DX37" s="48">
        <v>66</v>
      </c>
      <c r="DY37" s="94"/>
      <c r="DZ37" s="94"/>
      <c r="EA37" s="94"/>
      <c r="EB37" s="47">
        <v>42</v>
      </c>
      <c r="EC37" s="47">
        <v>24</v>
      </c>
      <c r="ED37" s="48">
        <v>66</v>
      </c>
      <c r="EE37" s="66">
        <v>63.636363636363633</v>
      </c>
      <c r="EF37" s="66">
        <v>72.727272727272734</v>
      </c>
      <c r="EG37" s="66">
        <v>66.666666666666657</v>
      </c>
      <c r="EH37" s="49">
        <v>125037</v>
      </c>
      <c r="EI37" s="49">
        <v>117438</v>
      </c>
      <c r="EJ37" s="49">
        <v>242475</v>
      </c>
      <c r="EK37" s="73">
        <v>21238</v>
      </c>
      <c r="EL37" s="73">
        <v>37407</v>
      </c>
      <c r="EM37" s="49">
        <v>58645</v>
      </c>
      <c r="EN37" s="49">
        <v>59046</v>
      </c>
      <c r="EO37" s="49">
        <v>54343</v>
      </c>
      <c r="EP37" s="49">
        <v>113389</v>
      </c>
      <c r="EQ37" s="70">
        <v>16.985372329790383</v>
      </c>
      <c r="ER37" s="70">
        <v>31.852551984877124</v>
      </c>
      <c r="ES37" s="70">
        <v>24.185998556552221</v>
      </c>
      <c r="ET37" s="70">
        <v>47.222822044674778</v>
      </c>
      <c r="EU37" s="70">
        <v>46.273778504402316</v>
      </c>
      <c r="EV37" s="70">
        <v>46.763171460975357</v>
      </c>
      <c r="EW37" s="49">
        <v>20465</v>
      </c>
      <c r="EX37" s="49">
        <v>21342</v>
      </c>
      <c r="EY37" s="49">
        <v>41807</v>
      </c>
      <c r="EZ37" s="73">
        <v>1578</v>
      </c>
      <c r="FA37" s="73">
        <v>3272</v>
      </c>
      <c r="FB37" s="49">
        <v>4850</v>
      </c>
      <c r="FC37" s="49">
        <v>8401</v>
      </c>
      <c r="FD37" s="49">
        <v>10611</v>
      </c>
      <c r="FE37" s="49">
        <v>19012</v>
      </c>
      <c r="FF37" s="70">
        <v>7.7107256291228925</v>
      </c>
      <c r="FG37" s="70">
        <v>15.331271670883705</v>
      </c>
      <c r="FH37" s="70">
        <v>11.600928074245941</v>
      </c>
      <c r="FI37" s="70">
        <v>41.05057415098949</v>
      </c>
      <c r="FJ37" s="70">
        <v>49.718864211414115</v>
      </c>
      <c r="FK37" s="70">
        <v>45.475638051044086</v>
      </c>
      <c r="FL37" s="49">
        <v>42</v>
      </c>
      <c r="FM37" s="49">
        <v>24</v>
      </c>
      <c r="FN37" s="49">
        <v>66</v>
      </c>
      <c r="FO37" s="77">
        <v>9</v>
      </c>
      <c r="FP37" s="77">
        <v>8</v>
      </c>
      <c r="FQ37" s="77">
        <v>17</v>
      </c>
      <c r="FR37" s="77">
        <v>18</v>
      </c>
      <c r="FS37" s="77">
        <v>11</v>
      </c>
      <c r="FT37" s="77">
        <v>29</v>
      </c>
      <c r="FU37" s="70">
        <v>21.428571428571431</v>
      </c>
      <c r="FV37" s="70">
        <v>33.333333333333336</v>
      </c>
      <c r="FW37" s="70">
        <v>25.757575757575758</v>
      </c>
      <c r="FX37" s="70">
        <v>42.857142857142861</v>
      </c>
      <c r="FY37" s="70">
        <v>45.833333333333336</v>
      </c>
      <c r="FZ37" s="70">
        <v>43.939393939393938</v>
      </c>
    </row>
    <row r="38" spans="1:182" s="33" customFormat="1" ht="29.25" customHeight="1">
      <c r="A38" s="88">
        <v>29</v>
      </c>
      <c r="B38" s="89" t="s">
        <v>67</v>
      </c>
      <c r="C38" s="47">
        <v>646730</v>
      </c>
      <c r="D38" s="47">
        <v>450238</v>
      </c>
      <c r="E38" s="65">
        <v>1096968</v>
      </c>
      <c r="F38" s="47">
        <v>487166</v>
      </c>
      <c r="G38" s="47">
        <v>348665</v>
      </c>
      <c r="H38" s="48">
        <v>835831</v>
      </c>
      <c r="I38" s="47">
        <v>7918</v>
      </c>
      <c r="J38" s="47">
        <v>6552</v>
      </c>
      <c r="K38" s="53">
        <v>14470</v>
      </c>
      <c r="L38" s="47">
        <v>495084</v>
      </c>
      <c r="M38" s="47">
        <v>355217</v>
      </c>
      <c r="N38" s="47">
        <v>850301</v>
      </c>
      <c r="O38" s="66">
        <v>76.551884093825862</v>
      </c>
      <c r="P38" s="66">
        <v>78.895384219013053</v>
      </c>
      <c r="Q38" s="66">
        <v>77.513746982592011</v>
      </c>
      <c r="R38" s="47">
        <v>5236</v>
      </c>
      <c r="S38" s="47">
        <v>4234</v>
      </c>
      <c r="T38" s="48">
        <v>9470</v>
      </c>
      <c r="U38" s="47">
        <v>510</v>
      </c>
      <c r="V38" s="47">
        <v>370</v>
      </c>
      <c r="W38" s="48">
        <v>880</v>
      </c>
      <c r="X38" s="47">
        <v>23</v>
      </c>
      <c r="Y38" s="47">
        <v>32</v>
      </c>
      <c r="Z38" s="48">
        <v>55</v>
      </c>
      <c r="AA38" s="47">
        <v>533</v>
      </c>
      <c r="AB38" s="47">
        <v>402</v>
      </c>
      <c r="AC38" s="48">
        <v>935</v>
      </c>
      <c r="AD38" s="66">
        <v>10.179526355996945</v>
      </c>
      <c r="AE38" s="66">
        <v>9.49456778460085</v>
      </c>
      <c r="AF38" s="66">
        <v>9.8732840549102434</v>
      </c>
      <c r="AG38" s="48">
        <v>651966</v>
      </c>
      <c r="AH38" s="48">
        <v>454472</v>
      </c>
      <c r="AI38" s="48">
        <v>1106438</v>
      </c>
      <c r="AJ38" s="48">
        <v>487676</v>
      </c>
      <c r="AK38" s="48">
        <v>349035</v>
      </c>
      <c r="AL38" s="48">
        <v>836711</v>
      </c>
      <c r="AM38" s="48">
        <v>7941</v>
      </c>
      <c r="AN38" s="48">
        <v>6584</v>
      </c>
      <c r="AO38" s="48">
        <v>14525</v>
      </c>
      <c r="AP38" s="47">
        <v>495617</v>
      </c>
      <c r="AQ38" s="47">
        <v>355619</v>
      </c>
      <c r="AR38" s="48">
        <v>851236</v>
      </c>
      <c r="AS38" s="66">
        <v>76.018841473328365</v>
      </c>
      <c r="AT38" s="66">
        <v>78.248825010121635</v>
      </c>
      <c r="AU38" s="66">
        <v>76.934812434135495</v>
      </c>
      <c r="AV38" s="47">
        <v>119027</v>
      </c>
      <c r="AW38" s="47">
        <v>81243</v>
      </c>
      <c r="AX38" s="48">
        <v>200270</v>
      </c>
      <c r="AY38" s="47">
        <v>84728</v>
      </c>
      <c r="AZ38" s="47">
        <v>58597</v>
      </c>
      <c r="BA38" s="48">
        <v>143325</v>
      </c>
      <c r="BB38" s="47">
        <v>1592</v>
      </c>
      <c r="BC38" s="47">
        <v>1263</v>
      </c>
      <c r="BD38" s="48">
        <v>2855</v>
      </c>
      <c r="BE38" s="47">
        <v>86320</v>
      </c>
      <c r="BF38" s="47">
        <v>59860</v>
      </c>
      <c r="BG38" s="48">
        <v>146180</v>
      </c>
      <c r="BH38" s="66">
        <v>72.521360699673181</v>
      </c>
      <c r="BI38" s="66">
        <v>73.680193985943404</v>
      </c>
      <c r="BJ38" s="66">
        <v>72.991461526938622</v>
      </c>
      <c r="BK38" s="47">
        <v>1000</v>
      </c>
      <c r="BL38" s="47">
        <v>854</v>
      </c>
      <c r="BM38" s="48">
        <v>1854</v>
      </c>
      <c r="BN38" s="47">
        <v>57</v>
      </c>
      <c r="BO38" s="47">
        <v>32</v>
      </c>
      <c r="BP38" s="48">
        <v>89</v>
      </c>
      <c r="BQ38" s="47">
        <v>5</v>
      </c>
      <c r="BR38" s="47">
        <v>7</v>
      </c>
      <c r="BS38" s="48">
        <v>12</v>
      </c>
      <c r="BT38" s="47">
        <v>62</v>
      </c>
      <c r="BU38" s="47">
        <v>39</v>
      </c>
      <c r="BV38" s="48">
        <v>101</v>
      </c>
      <c r="BW38" s="66">
        <v>6.2</v>
      </c>
      <c r="BX38" s="66">
        <v>4.5667447306791571</v>
      </c>
      <c r="BY38" s="66">
        <v>5.447680690399137</v>
      </c>
      <c r="BZ38" s="48">
        <v>120027</v>
      </c>
      <c r="CA38" s="48">
        <v>82097</v>
      </c>
      <c r="CB38" s="48">
        <v>202124</v>
      </c>
      <c r="CC38" s="48">
        <v>84785</v>
      </c>
      <c r="CD38" s="48">
        <v>58629</v>
      </c>
      <c r="CE38" s="48">
        <v>143414</v>
      </c>
      <c r="CF38" s="48">
        <v>1597</v>
      </c>
      <c r="CG38" s="48">
        <v>1270</v>
      </c>
      <c r="CH38" s="48">
        <v>2867</v>
      </c>
      <c r="CI38" s="47">
        <v>86382</v>
      </c>
      <c r="CJ38" s="47">
        <v>59899</v>
      </c>
      <c r="CK38" s="48">
        <v>146281</v>
      </c>
      <c r="CL38" s="66">
        <v>71.968807018420861</v>
      </c>
      <c r="CM38" s="66">
        <v>72.961253151759507</v>
      </c>
      <c r="CN38" s="66">
        <v>72.371910312481447</v>
      </c>
      <c r="CO38" s="47">
        <v>84453</v>
      </c>
      <c r="CP38" s="47">
        <v>65612</v>
      </c>
      <c r="CQ38" s="48">
        <v>150065</v>
      </c>
      <c r="CR38" s="47">
        <v>55415</v>
      </c>
      <c r="CS38" s="47">
        <v>42085</v>
      </c>
      <c r="CT38" s="48">
        <v>97500</v>
      </c>
      <c r="CU38" s="47">
        <v>1565</v>
      </c>
      <c r="CV38" s="47">
        <v>1468</v>
      </c>
      <c r="CW38" s="48">
        <v>3033</v>
      </c>
      <c r="CX38" s="47">
        <v>56980</v>
      </c>
      <c r="CY38" s="47">
        <v>43553</v>
      </c>
      <c r="CZ38" s="48">
        <v>100533</v>
      </c>
      <c r="DA38" s="66">
        <v>67.469480065835427</v>
      </c>
      <c r="DB38" s="66">
        <v>66.379625678229587</v>
      </c>
      <c r="DC38" s="66">
        <v>66.992969713124324</v>
      </c>
      <c r="DD38" s="47">
        <v>365</v>
      </c>
      <c r="DE38" s="47">
        <v>367</v>
      </c>
      <c r="DF38" s="48">
        <v>732</v>
      </c>
      <c r="DG38" s="47">
        <v>9</v>
      </c>
      <c r="DH38" s="47">
        <v>5</v>
      </c>
      <c r="DI38" s="48">
        <v>14</v>
      </c>
      <c r="DJ38" s="47">
        <v>1</v>
      </c>
      <c r="DK38" s="47">
        <v>1</v>
      </c>
      <c r="DL38" s="52">
        <v>2</v>
      </c>
      <c r="DM38" s="47">
        <v>10</v>
      </c>
      <c r="DN38" s="47">
        <v>6</v>
      </c>
      <c r="DO38" s="48">
        <v>16</v>
      </c>
      <c r="DP38" s="66">
        <v>2.7397260273972601</v>
      </c>
      <c r="DQ38" s="66">
        <v>1.6348773841961852</v>
      </c>
      <c r="DR38" s="66">
        <v>2.1857923497267762</v>
      </c>
      <c r="DS38" s="48">
        <v>84818</v>
      </c>
      <c r="DT38" s="48">
        <v>65979</v>
      </c>
      <c r="DU38" s="48">
        <v>150797</v>
      </c>
      <c r="DV38" s="48">
        <v>55424</v>
      </c>
      <c r="DW38" s="48">
        <v>42090</v>
      </c>
      <c r="DX38" s="48">
        <v>97514</v>
      </c>
      <c r="DY38" s="48">
        <v>1566</v>
      </c>
      <c r="DZ38" s="48">
        <v>1469</v>
      </c>
      <c r="EA38" s="48">
        <v>3035</v>
      </c>
      <c r="EB38" s="47">
        <v>56990</v>
      </c>
      <c r="EC38" s="47">
        <v>43559</v>
      </c>
      <c r="ED38" s="48">
        <v>100549</v>
      </c>
      <c r="EE38" s="66">
        <v>67.190926454290363</v>
      </c>
      <c r="EF38" s="66">
        <v>66.019491050182637</v>
      </c>
      <c r="EG38" s="66">
        <v>66.678382195932286</v>
      </c>
      <c r="EH38" s="49">
        <v>495617</v>
      </c>
      <c r="EI38" s="49">
        <v>355619</v>
      </c>
      <c r="EJ38" s="49">
        <v>851236</v>
      </c>
      <c r="EK38" s="73">
        <v>33816</v>
      </c>
      <c r="EL38" s="73">
        <v>23493</v>
      </c>
      <c r="EM38" s="49">
        <v>57309</v>
      </c>
      <c r="EN38" s="49">
        <v>99801</v>
      </c>
      <c r="EO38" s="49">
        <v>72038</v>
      </c>
      <c r="EP38" s="49">
        <v>171839</v>
      </c>
      <c r="EQ38" s="70">
        <v>6.823010510131815</v>
      </c>
      <c r="ER38" s="70">
        <v>6.6062274512891603</v>
      </c>
      <c r="ES38" s="70">
        <v>6.7324455262700349</v>
      </c>
      <c r="ET38" s="70">
        <v>20.136718474144349</v>
      </c>
      <c r="EU38" s="70">
        <v>20.257072878558233</v>
      </c>
      <c r="EV38" s="70">
        <v>20.186998670169025</v>
      </c>
      <c r="EW38" s="49">
        <v>86382</v>
      </c>
      <c r="EX38" s="49">
        <v>59899</v>
      </c>
      <c r="EY38" s="49">
        <v>146281</v>
      </c>
      <c r="EZ38" s="73">
        <v>3534</v>
      </c>
      <c r="FA38" s="73">
        <v>2004</v>
      </c>
      <c r="FB38" s="49">
        <v>5538</v>
      </c>
      <c r="FC38" s="49">
        <v>14095</v>
      </c>
      <c r="FD38" s="49">
        <v>9079</v>
      </c>
      <c r="FE38" s="49">
        <v>23174</v>
      </c>
      <c r="FF38" s="70">
        <v>4.0911300965478921</v>
      </c>
      <c r="FG38" s="70">
        <v>3.345631813552814</v>
      </c>
      <c r="FH38" s="70">
        <v>3.7858641928890289</v>
      </c>
      <c r="FI38" s="70">
        <v>16.317056794239541</v>
      </c>
      <c r="FJ38" s="70">
        <v>15.157181255112773</v>
      </c>
      <c r="FK38" s="70">
        <v>15.842112099315701</v>
      </c>
      <c r="FL38" s="49">
        <v>56990</v>
      </c>
      <c r="FM38" s="49">
        <v>43559</v>
      </c>
      <c r="FN38" s="49">
        <v>100549</v>
      </c>
      <c r="FO38" s="73">
        <v>1952</v>
      </c>
      <c r="FP38" s="73">
        <v>882</v>
      </c>
      <c r="FQ38" s="49">
        <v>2834</v>
      </c>
      <c r="FR38" s="49">
        <v>7427</v>
      </c>
      <c r="FS38" s="49">
        <v>4344</v>
      </c>
      <c r="FT38" s="49">
        <v>11771</v>
      </c>
      <c r="FU38" s="70">
        <v>3.4251623091770487</v>
      </c>
      <c r="FV38" s="70">
        <v>2.0248398723570329</v>
      </c>
      <c r="FW38" s="70">
        <v>2.8185262906642534</v>
      </c>
      <c r="FX38" s="70">
        <v>13.032110896648536</v>
      </c>
      <c r="FY38" s="70">
        <v>9.9726807318808977</v>
      </c>
      <c r="FZ38" s="70">
        <v>11.706730052014441</v>
      </c>
    </row>
    <row r="39" spans="1:182" s="35" customFormat="1" ht="28.5">
      <c r="A39" s="88">
        <v>30</v>
      </c>
      <c r="B39" s="89" t="s">
        <v>68</v>
      </c>
      <c r="C39" s="47">
        <v>533103</v>
      </c>
      <c r="D39" s="47">
        <v>527833</v>
      </c>
      <c r="E39" s="65">
        <v>1060936</v>
      </c>
      <c r="F39" s="47">
        <v>482371</v>
      </c>
      <c r="G39" s="47">
        <v>503579</v>
      </c>
      <c r="H39" s="48">
        <v>985950</v>
      </c>
      <c r="I39" s="95"/>
      <c r="J39" s="95"/>
      <c r="K39" s="96"/>
      <c r="L39" s="47">
        <v>482371</v>
      </c>
      <c r="M39" s="47">
        <v>503579</v>
      </c>
      <c r="N39" s="47">
        <v>985950</v>
      </c>
      <c r="O39" s="66">
        <v>90.48364012207773</v>
      </c>
      <c r="P39" s="66">
        <v>95.40498604672311</v>
      </c>
      <c r="Q39" s="66">
        <v>92.932090154354256</v>
      </c>
      <c r="R39" s="95"/>
      <c r="S39" s="95"/>
      <c r="T39" s="94"/>
      <c r="U39" s="95"/>
      <c r="V39" s="95"/>
      <c r="W39" s="94"/>
      <c r="X39" s="95"/>
      <c r="Y39" s="95"/>
      <c r="Z39" s="94"/>
      <c r="AA39" s="93"/>
      <c r="AB39" s="93"/>
      <c r="AC39" s="94"/>
      <c r="AD39" s="98" t="s">
        <v>91</v>
      </c>
      <c r="AE39" s="98" t="s">
        <v>91</v>
      </c>
      <c r="AF39" s="98" t="s">
        <v>91</v>
      </c>
      <c r="AG39" s="48">
        <v>533103</v>
      </c>
      <c r="AH39" s="48">
        <v>527833</v>
      </c>
      <c r="AI39" s="48">
        <v>1060936</v>
      </c>
      <c r="AJ39" s="48">
        <v>482371</v>
      </c>
      <c r="AK39" s="48">
        <v>503579</v>
      </c>
      <c r="AL39" s="48">
        <v>985950</v>
      </c>
      <c r="AM39" s="94"/>
      <c r="AN39" s="94"/>
      <c r="AO39" s="94"/>
      <c r="AP39" s="47">
        <v>482371</v>
      </c>
      <c r="AQ39" s="47">
        <v>503579</v>
      </c>
      <c r="AR39" s="48">
        <v>985950</v>
      </c>
      <c r="AS39" s="66">
        <v>90.48364012207773</v>
      </c>
      <c r="AT39" s="66">
        <v>95.40498604672311</v>
      </c>
      <c r="AU39" s="66">
        <v>92.932090154354256</v>
      </c>
      <c r="AV39" s="47">
        <v>128773</v>
      </c>
      <c r="AW39" s="47">
        <v>133120</v>
      </c>
      <c r="AX39" s="48">
        <v>261893</v>
      </c>
      <c r="AY39" s="48">
        <v>109028</v>
      </c>
      <c r="AZ39" s="47">
        <v>122080</v>
      </c>
      <c r="BA39" s="48">
        <v>231108</v>
      </c>
      <c r="BB39" s="95"/>
      <c r="BC39" s="95"/>
      <c r="BD39" s="94"/>
      <c r="BE39" s="47">
        <v>109028</v>
      </c>
      <c r="BF39" s="47">
        <v>122080</v>
      </c>
      <c r="BG39" s="48">
        <v>231108</v>
      </c>
      <c r="BH39" s="66">
        <v>84.666816801658726</v>
      </c>
      <c r="BI39" s="66">
        <v>91.706730769230774</v>
      </c>
      <c r="BJ39" s="66">
        <v>88.245199375317398</v>
      </c>
      <c r="BK39" s="93"/>
      <c r="BL39" s="93"/>
      <c r="BM39" s="94"/>
      <c r="BN39" s="93"/>
      <c r="BO39" s="93"/>
      <c r="BP39" s="94"/>
      <c r="BQ39" s="95"/>
      <c r="BR39" s="95"/>
      <c r="BS39" s="94"/>
      <c r="BT39" s="93"/>
      <c r="BU39" s="93"/>
      <c r="BV39" s="94"/>
      <c r="BW39" s="98" t="s">
        <v>91</v>
      </c>
      <c r="BX39" s="98" t="s">
        <v>91</v>
      </c>
      <c r="BY39" s="98" t="s">
        <v>91</v>
      </c>
      <c r="BZ39" s="48">
        <v>128773</v>
      </c>
      <c r="CA39" s="48">
        <v>133120</v>
      </c>
      <c r="CB39" s="48">
        <v>261893</v>
      </c>
      <c r="CC39" s="48">
        <v>109028</v>
      </c>
      <c r="CD39" s="48">
        <v>122080</v>
      </c>
      <c r="CE39" s="48">
        <v>231108</v>
      </c>
      <c r="CF39" s="94"/>
      <c r="CG39" s="94"/>
      <c r="CH39" s="94"/>
      <c r="CI39" s="47">
        <v>109028</v>
      </c>
      <c r="CJ39" s="47">
        <v>122080</v>
      </c>
      <c r="CK39" s="48">
        <v>231108</v>
      </c>
      <c r="CL39" s="66">
        <v>84.666816801658726</v>
      </c>
      <c r="CM39" s="66">
        <v>91.706730769230774</v>
      </c>
      <c r="CN39" s="66">
        <v>88.245199375317398</v>
      </c>
      <c r="CO39" s="47">
        <v>4944</v>
      </c>
      <c r="CP39" s="47">
        <v>4867</v>
      </c>
      <c r="CQ39" s="48">
        <v>9811</v>
      </c>
      <c r="CR39" s="47">
        <v>4271</v>
      </c>
      <c r="CS39" s="47">
        <v>4366</v>
      </c>
      <c r="CT39" s="48">
        <v>8637</v>
      </c>
      <c r="CU39" s="95"/>
      <c r="CV39" s="95"/>
      <c r="CW39" s="94"/>
      <c r="CX39" s="47">
        <v>4271</v>
      </c>
      <c r="CY39" s="47">
        <v>4366</v>
      </c>
      <c r="CZ39" s="48">
        <v>8637</v>
      </c>
      <c r="DA39" s="66">
        <v>86.387540453074436</v>
      </c>
      <c r="DB39" s="66">
        <v>89.706184507910407</v>
      </c>
      <c r="DC39" s="66">
        <v>88.033839567832032</v>
      </c>
      <c r="DD39" s="93"/>
      <c r="DE39" s="93"/>
      <c r="DF39" s="94"/>
      <c r="DG39" s="93"/>
      <c r="DH39" s="93"/>
      <c r="DI39" s="94"/>
      <c r="DJ39" s="95"/>
      <c r="DK39" s="95"/>
      <c r="DL39" s="95"/>
      <c r="DM39" s="93"/>
      <c r="DN39" s="93"/>
      <c r="DO39" s="94"/>
      <c r="DP39" s="98" t="s">
        <v>91</v>
      </c>
      <c r="DQ39" s="98" t="s">
        <v>91</v>
      </c>
      <c r="DR39" s="98" t="s">
        <v>91</v>
      </c>
      <c r="DS39" s="48">
        <v>4944</v>
      </c>
      <c r="DT39" s="48">
        <v>4867</v>
      </c>
      <c r="DU39" s="48">
        <v>9811</v>
      </c>
      <c r="DV39" s="48">
        <v>4271</v>
      </c>
      <c r="DW39" s="48">
        <v>4366</v>
      </c>
      <c r="DX39" s="48">
        <v>8637</v>
      </c>
      <c r="DY39" s="94"/>
      <c r="DZ39" s="94"/>
      <c r="EA39" s="94"/>
      <c r="EB39" s="47">
        <v>4271</v>
      </c>
      <c r="EC39" s="47">
        <v>4366</v>
      </c>
      <c r="ED39" s="48">
        <v>8637</v>
      </c>
      <c r="EE39" s="66">
        <v>86.387540453074436</v>
      </c>
      <c r="EF39" s="66">
        <v>89.706184507910407</v>
      </c>
      <c r="EG39" s="66">
        <v>88.033839567832032</v>
      </c>
      <c r="EH39" s="49">
        <v>482371</v>
      </c>
      <c r="EI39" s="49">
        <v>503579</v>
      </c>
      <c r="EJ39" s="49">
        <v>985950</v>
      </c>
      <c r="EK39" s="73">
        <v>222302</v>
      </c>
      <c r="EL39" s="73">
        <v>296798</v>
      </c>
      <c r="EM39" s="49">
        <v>519100</v>
      </c>
      <c r="EN39" s="49">
        <v>145673</v>
      </c>
      <c r="EO39" s="49">
        <v>131701</v>
      </c>
      <c r="EP39" s="49">
        <v>277374</v>
      </c>
      <c r="EQ39" s="70">
        <v>46.085274612279761</v>
      </c>
      <c r="ER39" s="70">
        <v>58.937723773231212</v>
      </c>
      <c r="ES39" s="70">
        <v>52.649728688067349</v>
      </c>
      <c r="ET39" s="70">
        <v>30.199369365073771</v>
      </c>
      <c r="EU39" s="70">
        <v>26.152996848558022</v>
      </c>
      <c r="EV39" s="70">
        <v>28.132663928191086</v>
      </c>
      <c r="EW39" s="49">
        <v>109028</v>
      </c>
      <c r="EX39" s="49">
        <v>122080</v>
      </c>
      <c r="EY39" s="49">
        <v>231108</v>
      </c>
      <c r="EZ39" s="73">
        <v>34741</v>
      </c>
      <c r="FA39" s="73">
        <v>52256</v>
      </c>
      <c r="FB39" s="49">
        <v>86997</v>
      </c>
      <c r="FC39" s="49">
        <v>37432</v>
      </c>
      <c r="FD39" s="49">
        <v>40924</v>
      </c>
      <c r="FE39" s="49">
        <v>78356</v>
      </c>
      <c r="FF39" s="70">
        <v>31.864291741570973</v>
      </c>
      <c r="FG39" s="70">
        <v>42.804718217562254</v>
      </c>
      <c r="FH39" s="70">
        <v>37.643439430915414</v>
      </c>
      <c r="FI39" s="70">
        <v>34.332465054848299</v>
      </c>
      <c r="FJ39" s="70">
        <v>33.522280471821759</v>
      </c>
      <c r="FK39" s="70">
        <v>33.904494868200153</v>
      </c>
      <c r="FL39" s="49">
        <v>4271</v>
      </c>
      <c r="FM39" s="49">
        <v>4366</v>
      </c>
      <c r="FN39" s="49">
        <v>8637</v>
      </c>
      <c r="FO39" s="73">
        <v>1233</v>
      </c>
      <c r="FP39" s="73">
        <v>1343</v>
      </c>
      <c r="FQ39" s="49">
        <v>2576</v>
      </c>
      <c r="FR39" s="49">
        <v>1555</v>
      </c>
      <c r="FS39" s="49">
        <v>1654</v>
      </c>
      <c r="FT39" s="49">
        <v>3209</v>
      </c>
      <c r="FU39" s="70">
        <v>28.869117302739404</v>
      </c>
      <c r="FV39" s="70">
        <v>30.760421438387542</v>
      </c>
      <c r="FW39" s="70">
        <v>29.825170776890122</v>
      </c>
      <c r="FX39" s="70">
        <v>36.408335284476699</v>
      </c>
      <c r="FY39" s="70">
        <v>37.883646358222634</v>
      </c>
      <c r="FZ39" s="70">
        <v>37.154104434410094</v>
      </c>
    </row>
    <row r="40" spans="1:182" s="35" customFormat="1" ht="28.5">
      <c r="A40" s="88">
        <v>31</v>
      </c>
      <c r="B40" s="89" t="s">
        <v>69</v>
      </c>
      <c r="C40" s="62">
        <v>18436</v>
      </c>
      <c r="D40" s="47">
        <v>17165</v>
      </c>
      <c r="E40" s="65">
        <v>35601</v>
      </c>
      <c r="F40" s="61">
        <v>12540</v>
      </c>
      <c r="G40" s="47">
        <v>11101</v>
      </c>
      <c r="H40" s="48">
        <v>23641</v>
      </c>
      <c r="I40" s="95"/>
      <c r="J40" s="95"/>
      <c r="K40" s="96"/>
      <c r="L40" s="47">
        <v>12540</v>
      </c>
      <c r="M40" s="47">
        <v>11101</v>
      </c>
      <c r="N40" s="47">
        <v>23641</v>
      </c>
      <c r="O40" s="66">
        <v>68.019093078758956</v>
      </c>
      <c r="P40" s="66">
        <v>64.672298281386546</v>
      </c>
      <c r="Q40" s="66">
        <v>66.405438049493</v>
      </c>
      <c r="R40" s="62">
        <v>610</v>
      </c>
      <c r="S40" s="47">
        <v>590</v>
      </c>
      <c r="T40" s="48">
        <v>1200</v>
      </c>
      <c r="U40" s="61">
        <v>136</v>
      </c>
      <c r="V40" s="47">
        <v>183</v>
      </c>
      <c r="W40" s="48">
        <v>319</v>
      </c>
      <c r="X40" s="95"/>
      <c r="Y40" s="95"/>
      <c r="Z40" s="94"/>
      <c r="AA40" s="47">
        <v>136</v>
      </c>
      <c r="AB40" s="47">
        <v>183</v>
      </c>
      <c r="AC40" s="48">
        <v>319</v>
      </c>
      <c r="AD40" s="66">
        <v>22.295081967213115</v>
      </c>
      <c r="AE40" s="66">
        <v>31.016949152542374</v>
      </c>
      <c r="AF40" s="66">
        <v>26.583333333333332</v>
      </c>
      <c r="AG40" s="48">
        <v>19046</v>
      </c>
      <c r="AH40" s="48">
        <v>17755</v>
      </c>
      <c r="AI40" s="48">
        <v>36801</v>
      </c>
      <c r="AJ40" s="48">
        <v>12676</v>
      </c>
      <c r="AK40" s="48">
        <v>11284</v>
      </c>
      <c r="AL40" s="48">
        <v>23960</v>
      </c>
      <c r="AM40" s="94"/>
      <c r="AN40" s="94"/>
      <c r="AO40" s="94"/>
      <c r="AP40" s="47">
        <v>12676</v>
      </c>
      <c r="AQ40" s="47">
        <v>11284</v>
      </c>
      <c r="AR40" s="48">
        <v>23960</v>
      </c>
      <c r="AS40" s="66">
        <v>66.554657145857405</v>
      </c>
      <c r="AT40" s="66">
        <v>63.553928470853279</v>
      </c>
      <c r="AU40" s="66">
        <v>65.106926442216235</v>
      </c>
      <c r="AV40" s="47">
        <v>3221</v>
      </c>
      <c r="AW40" s="47">
        <v>3144</v>
      </c>
      <c r="AX40" s="48">
        <v>6365</v>
      </c>
      <c r="AY40" s="47">
        <v>2415</v>
      </c>
      <c r="AZ40" s="47">
        <v>2212</v>
      </c>
      <c r="BA40" s="48">
        <v>4627</v>
      </c>
      <c r="BB40" s="95"/>
      <c r="BC40" s="95"/>
      <c r="BD40" s="94"/>
      <c r="BE40" s="47">
        <v>2415</v>
      </c>
      <c r="BF40" s="47">
        <v>2212</v>
      </c>
      <c r="BG40" s="48">
        <v>4627</v>
      </c>
      <c r="BH40" s="66">
        <v>74.976715305805655</v>
      </c>
      <c r="BI40" s="66">
        <v>70.35623409669212</v>
      </c>
      <c r="BJ40" s="66">
        <v>72.694422623723483</v>
      </c>
      <c r="BK40" s="47">
        <v>107</v>
      </c>
      <c r="BL40" s="47">
        <v>84</v>
      </c>
      <c r="BM40" s="48">
        <v>191</v>
      </c>
      <c r="BN40" s="47">
        <v>24</v>
      </c>
      <c r="BO40" s="47">
        <v>32</v>
      </c>
      <c r="BP40" s="48">
        <v>56</v>
      </c>
      <c r="BQ40" s="95"/>
      <c r="BR40" s="95"/>
      <c r="BS40" s="94"/>
      <c r="BT40" s="47">
        <v>24</v>
      </c>
      <c r="BU40" s="47">
        <v>32</v>
      </c>
      <c r="BV40" s="48">
        <v>56</v>
      </c>
      <c r="BW40" s="66">
        <v>22.429906542056074</v>
      </c>
      <c r="BX40" s="66">
        <v>38.095238095238095</v>
      </c>
      <c r="BY40" s="66">
        <v>29.319371727748688</v>
      </c>
      <c r="BZ40" s="48">
        <v>3328</v>
      </c>
      <c r="CA40" s="48">
        <v>3228</v>
      </c>
      <c r="CB40" s="48">
        <v>6556</v>
      </c>
      <c r="CC40" s="48">
        <v>2439</v>
      </c>
      <c r="CD40" s="48">
        <v>2244</v>
      </c>
      <c r="CE40" s="48">
        <v>4683</v>
      </c>
      <c r="CF40" s="94"/>
      <c r="CG40" s="94"/>
      <c r="CH40" s="94"/>
      <c r="CI40" s="47">
        <v>2439</v>
      </c>
      <c r="CJ40" s="47">
        <v>2244</v>
      </c>
      <c r="CK40" s="48">
        <v>4683</v>
      </c>
      <c r="CL40" s="66">
        <v>73.287259615384613</v>
      </c>
      <c r="CM40" s="66">
        <v>69.516728624535318</v>
      </c>
      <c r="CN40" s="66">
        <v>71.430750457596091</v>
      </c>
      <c r="CO40" s="47">
        <v>4714</v>
      </c>
      <c r="CP40" s="47">
        <v>3665</v>
      </c>
      <c r="CQ40" s="48">
        <v>8379</v>
      </c>
      <c r="CR40" s="47">
        <v>2294</v>
      </c>
      <c r="CS40" s="47">
        <v>1623</v>
      </c>
      <c r="CT40" s="48">
        <v>3917</v>
      </c>
      <c r="CU40" s="95"/>
      <c r="CV40" s="95"/>
      <c r="CW40" s="94"/>
      <c r="CX40" s="47">
        <v>2294</v>
      </c>
      <c r="CY40" s="47">
        <v>1623</v>
      </c>
      <c r="CZ40" s="48">
        <v>3917</v>
      </c>
      <c r="DA40" s="66">
        <v>48.663555366991943</v>
      </c>
      <c r="DB40" s="66">
        <v>44.283765347885399</v>
      </c>
      <c r="DC40" s="66">
        <v>46.747821935791862</v>
      </c>
      <c r="DD40" s="47">
        <v>207</v>
      </c>
      <c r="DE40" s="47">
        <v>212</v>
      </c>
      <c r="DF40" s="48">
        <v>419</v>
      </c>
      <c r="DG40" s="47">
        <v>41</v>
      </c>
      <c r="DH40" s="47">
        <v>47</v>
      </c>
      <c r="DI40" s="48">
        <v>88</v>
      </c>
      <c r="DJ40" s="95"/>
      <c r="DK40" s="95"/>
      <c r="DL40" s="95"/>
      <c r="DM40" s="47">
        <v>41</v>
      </c>
      <c r="DN40" s="47">
        <v>47</v>
      </c>
      <c r="DO40" s="48">
        <v>88</v>
      </c>
      <c r="DP40" s="66">
        <v>19.806763285024154</v>
      </c>
      <c r="DQ40" s="66">
        <v>22.169811320754718</v>
      </c>
      <c r="DR40" s="66">
        <v>21.002386634844868</v>
      </c>
      <c r="DS40" s="48">
        <v>4921</v>
      </c>
      <c r="DT40" s="48">
        <v>3877</v>
      </c>
      <c r="DU40" s="48">
        <v>8798</v>
      </c>
      <c r="DV40" s="48">
        <v>2335</v>
      </c>
      <c r="DW40" s="48">
        <v>1670</v>
      </c>
      <c r="DX40" s="48">
        <v>4005</v>
      </c>
      <c r="DY40" s="94"/>
      <c r="DZ40" s="94"/>
      <c r="EA40" s="94"/>
      <c r="EB40" s="47">
        <v>2335</v>
      </c>
      <c r="EC40" s="47">
        <v>1670</v>
      </c>
      <c r="ED40" s="48">
        <v>4005</v>
      </c>
      <c r="EE40" s="66">
        <v>47.449705344442187</v>
      </c>
      <c r="EF40" s="66">
        <v>43.074542171782305</v>
      </c>
      <c r="EG40" s="66">
        <v>45.521709479427145</v>
      </c>
      <c r="EH40" s="49">
        <v>12676</v>
      </c>
      <c r="EI40" s="49">
        <v>11284</v>
      </c>
      <c r="EJ40" s="49">
        <v>23960</v>
      </c>
      <c r="EK40" s="77">
        <v>565</v>
      </c>
      <c r="EL40" s="77">
        <v>386</v>
      </c>
      <c r="EM40" s="77">
        <v>951</v>
      </c>
      <c r="EN40" s="77">
        <v>1166</v>
      </c>
      <c r="EO40" s="77">
        <v>1048</v>
      </c>
      <c r="EP40" s="77">
        <v>2214</v>
      </c>
      <c r="EQ40" s="76">
        <v>4.4572420321868096</v>
      </c>
      <c r="ER40" s="76">
        <v>3.4207727756114852</v>
      </c>
      <c r="ES40" s="76">
        <v>3.9691151919866443</v>
      </c>
      <c r="ET40" s="76">
        <v>9.1984853266014515</v>
      </c>
      <c r="EU40" s="76">
        <v>9.2874867068415448</v>
      </c>
      <c r="EV40" s="76">
        <v>9.2404006677796335</v>
      </c>
      <c r="EW40" s="49">
        <v>2439</v>
      </c>
      <c r="EX40" s="49">
        <v>2244</v>
      </c>
      <c r="EY40" s="49">
        <v>4683</v>
      </c>
      <c r="EZ40" s="77">
        <v>83</v>
      </c>
      <c r="FA40" s="77">
        <v>54</v>
      </c>
      <c r="FB40" s="77">
        <v>137</v>
      </c>
      <c r="FC40" s="77">
        <v>218</v>
      </c>
      <c r="FD40" s="77">
        <v>195</v>
      </c>
      <c r="FE40" s="77">
        <v>413</v>
      </c>
      <c r="FF40" s="76">
        <v>3.4030340303403035</v>
      </c>
      <c r="FG40" s="76">
        <v>2.4064171122994651</v>
      </c>
      <c r="FH40" s="76">
        <v>2.9254751227845399</v>
      </c>
      <c r="FI40" s="76">
        <v>8.9380893808938087</v>
      </c>
      <c r="FJ40" s="76">
        <v>8.689839572192513</v>
      </c>
      <c r="FK40" s="76">
        <v>8.8191330343796714</v>
      </c>
      <c r="FL40" s="49">
        <v>2335</v>
      </c>
      <c r="FM40" s="49">
        <v>1670</v>
      </c>
      <c r="FN40" s="49">
        <v>4005</v>
      </c>
      <c r="FO40" s="77">
        <v>11</v>
      </c>
      <c r="FP40" s="77">
        <v>6</v>
      </c>
      <c r="FQ40" s="49">
        <v>17</v>
      </c>
      <c r="FR40" s="77">
        <v>75</v>
      </c>
      <c r="FS40" s="77">
        <v>57</v>
      </c>
      <c r="FT40" s="77">
        <v>132</v>
      </c>
      <c r="FU40" s="76">
        <v>0.47109207708779438</v>
      </c>
      <c r="FV40" s="76">
        <v>0.3592814371257485</v>
      </c>
      <c r="FW40" s="76">
        <v>0.42446941323345821</v>
      </c>
      <c r="FX40" s="76">
        <v>3.2119914346895073</v>
      </c>
      <c r="FY40" s="76">
        <v>3.4131736526946108</v>
      </c>
      <c r="FZ40" s="76">
        <v>3.2958801498127341</v>
      </c>
    </row>
    <row r="41" spans="1:182" s="33" customFormat="1" ht="28.5">
      <c r="A41" s="88">
        <v>32</v>
      </c>
      <c r="B41" s="89" t="s">
        <v>81</v>
      </c>
      <c r="C41" s="47">
        <v>1627003</v>
      </c>
      <c r="D41" s="47">
        <v>1433513</v>
      </c>
      <c r="E41" s="65">
        <v>3060516</v>
      </c>
      <c r="F41" s="47">
        <v>1250485</v>
      </c>
      <c r="G41" s="47">
        <v>1240818</v>
      </c>
      <c r="H41" s="48">
        <v>2491303</v>
      </c>
      <c r="I41" s="95"/>
      <c r="J41" s="95"/>
      <c r="K41" s="96"/>
      <c r="L41" s="47">
        <v>1250485</v>
      </c>
      <c r="M41" s="47">
        <v>1240818</v>
      </c>
      <c r="N41" s="47">
        <v>2491303</v>
      </c>
      <c r="O41" s="66">
        <v>76.858186493817158</v>
      </c>
      <c r="P41" s="66">
        <v>86.557847748851941</v>
      </c>
      <c r="Q41" s="66">
        <v>81.401404207656498</v>
      </c>
      <c r="R41" s="47">
        <v>67856</v>
      </c>
      <c r="S41" s="47">
        <v>16733</v>
      </c>
      <c r="T41" s="48">
        <v>84589</v>
      </c>
      <c r="U41" s="47">
        <v>47636</v>
      </c>
      <c r="V41" s="47">
        <v>12407</v>
      </c>
      <c r="W41" s="48">
        <v>60043</v>
      </c>
      <c r="X41" s="95"/>
      <c r="Y41" s="95"/>
      <c r="Z41" s="94"/>
      <c r="AA41" s="47">
        <v>47636</v>
      </c>
      <c r="AB41" s="47">
        <v>12407</v>
      </c>
      <c r="AC41" s="48">
        <v>60043</v>
      </c>
      <c r="AD41" s="66">
        <v>70.201603395425607</v>
      </c>
      <c r="AE41" s="66">
        <v>74.146895356481195</v>
      </c>
      <c r="AF41" s="66">
        <v>70.982042582368862</v>
      </c>
      <c r="AG41" s="48">
        <v>1694859</v>
      </c>
      <c r="AH41" s="48">
        <v>1450246</v>
      </c>
      <c r="AI41" s="48">
        <v>3145105</v>
      </c>
      <c r="AJ41" s="48">
        <v>1298121</v>
      </c>
      <c r="AK41" s="48">
        <v>1253225</v>
      </c>
      <c r="AL41" s="48">
        <v>2551346</v>
      </c>
      <c r="AM41" s="94"/>
      <c r="AN41" s="94"/>
      <c r="AO41" s="94"/>
      <c r="AP41" s="47">
        <v>1298121</v>
      </c>
      <c r="AQ41" s="47">
        <v>1253225</v>
      </c>
      <c r="AR41" s="48">
        <v>2551346</v>
      </c>
      <c r="AS41" s="66">
        <v>76.591681077894975</v>
      </c>
      <c r="AT41" s="66">
        <v>86.414649652541712</v>
      </c>
      <c r="AU41" s="66">
        <v>81.121170835313933</v>
      </c>
      <c r="AV41" s="47">
        <v>353060</v>
      </c>
      <c r="AW41" s="47">
        <v>301981</v>
      </c>
      <c r="AX41" s="48">
        <v>655041</v>
      </c>
      <c r="AY41" s="47">
        <v>252366</v>
      </c>
      <c r="AZ41" s="47">
        <v>242471</v>
      </c>
      <c r="BA41" s="48">
        <v>494837</v>
      </c>
      <c r="BB41" s="95"/>
      <c r="BC41" s="95"/>
      <c r="BD41" s="94"/>
      <c r="BE41" s="47">
        <v>252366</v>
      </c>
      <c r="BF41" s="47">
        <v>242471</v>
      </c>
      <c r="BG41" s="48">
        <v>494837</v>
      </c>
      <c r="BH41" s="66">
        <v>71.479635189486203</v>
      </c>
      <c r="BI41" s="66">
        <v>80.293462171461115</v>
      </c>
      <c r="BJ41" s="66">
        <v>75.542904947934559</v>
      </c>
      <c r="BK41" s="47">
        <v>14340</v>
      </c>
      <c r="BL41" s="47">
        <v>3961</v>
      </c>
      <c r="BM41" s="48">
        <v>18301</v>
      </c>
      <c r="BN41" s="47">
        <v>9334</v>
      </c>
      <c r="BO41" s="47">
        <v>2711</v>
      </c>
      <c r="BP41" s="48">
        <v>12045</v>
      </c>
      <c r="BQ41" s="95"/>
      <c r="BR41" s="95"/>
      <c r="BS41" s="94"/>
      <c r="BT41" s="47">
        <v>9334</v>
      </c>
      <c r="BU41" s="47">
        <v>2711</v>
      </c>
      <c r="BV41" s="48">
        <v>12045</v>
      </c>
      <c r="BW41" s="66">
        <v>65.090655509065556</v>
      </c>
      <c r="BX41" s="66">
        <v>68.442312547336527</v>
      </c>
      <c r="BY41" s="66">
        <v>65.816075624282817</v>
      </c>
      <c r="BZ41" s="48">
        <v>367400</v>
      </c>
      <c r="CA41" s="48">
        <v>305942</v>
      </c>
      <c r="CB41" s="48">
        <v>673342</v>
      </c>
      <c r="CC41" s="48">
        <v>261700</v>
      </c>
      <c r="CD41" s="48">
        <v>245182</v>
      </c>
      <c r="CE41" s="48">
        <v>506882</v>
      </c>
      <c r="CF41" s="94"/>
      <c r="CG41" s="94"/>
      <c r="CH41" s="94"/>
      <c r="CI41" s="47">
        <v>261700</v>
      </c>
      <c r="CJ41" s="47">
        <v>245182</v>
      </c>
      <c r="CK41" s="48">
        <v>506882</v>
      </c>
      <c r="CL41" s="66">
        <v>71.230266739248776</v>
      </c>
      <c r="CM41" s="66">
        <v>80.140026540978354</v>
      </c>
      <c r="CN41" s="66">
        <v>75.278536018843326</v>
      </c>
      <c r="CO41" s="47">
        <v>11231</v>
      </c>
      <c r="CP41" s="47">
        <v>9324</v>
      </c>
      <c r="CQ41" s="48">
        <v>20555</v>
      </c>
      <c r="CR41" s="47">
        <v>8733</v>
      </c>
      <c r="CS41" s="47">
        <v>7981</v>
      </c>
      <c r="CT41" s="48">
        <v>16714</v>
      </c>
      <c r="CU41" s="95"/>
      <c r="CV41" s="95"/>
      <c r="CW41" s="94"/>
      <c r="CX41" s="47">
        <v>8733</v>
      </c>
      <c r="CY41" s="47">
        <v>7981</v>
      </c>
      <c r="CZ41" s="48">
        <v>16714</v>
      </c>
      <c r="DA41" s="66">
        <v>77.757991274151905</v>
      </c>
      <c r="DB41" s="66">
        <v>85.596310596310602</v>
      </c>
      <c r="DC41" s="66">
        <v>81.313549014838244</v>
      </c>
      <c r="DD41" s="47">
        <v>815</v>
      </c>
      <c r="DE41" s="47">
        <v>233</v>
      </c>
      <c r="DF41" s="48">
        <v>1048</v>
      </c>
      <c r="DG41" s="47">
        <v>617</v>
      </c>
      <c r="DH41" s="47">
        <v>184</v>
      </c>
      <c r="DI41" s="48">
        <v>801</v>
      </c>
      <c r="DJ41" s="95"/>
      <c r="DK41" s="95"/>
      <c r="DL41" s="95"/>
      <c r="DM41" s="47">
        <v>617</v>
      </c>
      <c r="DN41" s="47">
        <v>184</v>
      </c>
      <c r="DO41" s="48">
        <v>801</v>
      </c>
      <c r="DP41" s="66">
        <v>75.705521472392633</v>
      </c>
      <c r="DQ41" s="66">
        <v>78.969957081545061</v>
      </c>
      <c r="DR41" s="66">
        <v>76.431297709923669</v>
      </c>
      <c r="DS41" s="48">
        <v>12046</v>
      </c>
      <c r="DT41" s="48">
        <v>9557</v>
      </c>
      <c r="DU41" s="48">
        <v>21603</v>
      </c>
      <c r="DV41" s="48">
        <v>9350</v>
      </c>
      <c r="DW41" s="48">
        <v>8165</v>
      </c>
      <c r="DX41" s="48">
        <v>17515</v>
      </c>
      <c r="DY41" s="94"/>
      <c r="DZ41" s="94"/>
      <c r="EA41" s="94"/>
      <c r="EB41" s="47">
        <v>9350</v>
      </c>
      <c r="EC41" s="47">
        <v>8165</v>
      </c>
      <c r="ED41" s="48">
        <v>17515</v>
      </c>
      <c r="EE41" s="66">
        <v>77.619126681055945</v>
      </c>
      <c r="EF41" s="66">
        <v>85.434759861881346</v>
      </c>
      <c r="EG41" s="66">
        <v>81.076702309864373</v>
      </c>
      <c r="EH41" s="49">
        <v>1298121</v>
      </c>
      <c r="EI41" s="49">
        <v>1253225</v>
      </c>
      <c r="EJ41" s="49">
        <v>2551346</v>
      </c>
      <c r="EK41" s="73">
        <v>242122</v>
      </c>
      <c r="EL41" s="73">
        <v>287357</v>
      </c>
      <c r="EM41" s="49">
        <v>529479</v>
      </c>
      <c r="EN41" s="49">
        <v>692372</v>
      </c>
      <c r="EO41" s="49">
        <v>706726</v>
      </c>
      <c r="EP41" s="49">
        <v>1399098</v>
      </c>
      <c r="EQ41" s="70">
        <v>18.651728151690023</v>
      </c>
      <c r="ER41" s="70">
        <v>22.929402142472423</v>
      </c>
      <c r="ES41" s="70">
        <v>20.752928062285555</v>
      </c>
      <c r="ET41" s="70">
        <v>53.33647633772199</v>
      </c>
      <c r="EU41" s="70">
        <v>56.392587125216942</v>
      </c>
      <c r="EV41" s="70">
        <v>54.837642562004525</v>
      </c>
      <c r="EW41" s="49">
        <v>261700</v>
      </c>
      <c r="EX41" s="49">
        <v>245182</v>
      </c>
      <c r="EY41" s="49">
        <v>506882</v>
      </c>
      <c r="EZ41" s="73">
        <v>34509</v>
      </c>
      <c r="FA41" s="73">
        <v>35725</v>
      </c>
      <c r="FB41" s="49">
        <v>70234</v>
      </c>
      <c r="FC41" s="49">
        <v>138023</v>
      </c>
      <c r="FD41" s="49">
        <v>140147</v>
      </c>
      <c r="FE41" s="49">
        <v>278170</v>
      </c>
      <c r="FF41" s="70">
        <v>13.186473060756592</v>
      </c>
      <c r="FG41" s="70">
        <v>14.570808623797831</v>
      </c>
      <c r="FH41" s="70">
        <v>13.856084848150063</v>
      </c>
      <c r="FI41" s="70">
        <v>52.740924722965225</v>
      </c>
      <c r="FJ41" s="70">
        <v>57.160395135042535</v>
      </c>
      <c r="FK41" s="70">
        <v>54.878650257850943</v>
      </c>
      <c r="FL41" s="49">
        <v>9350</v>
      </c>
      <c r="FM41" s="49">
        <v>8165</v>
      </c>
      <c r="FN41" s="49">
        <v>17515</v>
      </c>
      <c r="FO41" s="73">
        <v>1570</v>
      </c>
      <c r="FP41" s="73">
        <v>1571</v>
      </c>
      <c r="FQ41" s="49">
        <v>3141</v>
      </c>
      <c r="FR41" s="49">
        <v>5180</v>
      </c>
      <c r="FS41" s="49">
        <v>4684</v>
      </c>
      <c r="FT41" s="49">
        <v>9864</v>
      </c>
      <c r="FU41" s="70">
        <v>16.791443850267381</v>
      </c>
      <c r="FV41" s="70">
        <v>19.240661359461114</v>
      </c>
      <c r="FW41" s="70">
        <v>17.933200114187837</v>
      </c>
      <c r="FX41" s="70">
        <v>55.401069518716575</v>
      </c>
      <c r="FY41" s="70">
        <v>57.36680955296999</v>
      </c>
      <c r="FZ41" s="70">
        <v>56.31744219240651</v>
      </c>
    </row>
    <row r="42" spans="1:182" s="33" customFormat="1" ht="28.5">
      <c r="A42" s="88">
        <v>33</v>
      </c>
      <c r="B42" s="89" t="s">
        <v>79</v>
      </c>
      <c r="C42" s="47">
        <v>81798</v>
      </c>
      <c r="D42" s="47">
        <v>80657</v>
      </c>
      <c r="E42" s="65">
        <v>162455</v>
      </c>
      <c r="F42" s="47">
        <v>54594</v>
      </c>
      <c r="G42" s="47">
        <v>62431</v>
      </c>
      <c r="H42" s="48">
        <v>117025</v>
      </c>
      <c r="I42" s="95"/>
      <c r="J42" s="95"/>
      <c r="K42" s="96"/>
      <c r="L42" s="47">
        <v>54594</v>
      </c>
      <c r="M42" s="47">
        <v>62431</v>
      </c>
      <c r="N42" s="47">
        <v>117025</v>
      </c>
      <c r="O42" s="66">
        <v>66.742463140908086</v>
      </c>
      <c r="P42" s="66">
        <v>77.403077228262902</v>
      </c>
      <c r="Q42" s="66">
        <v>72.035332861407781</v>
      </c>
      <c r="R42" s="47">
        <v>4538</v>
      </c>
      <c r="S42" s="47">
        <v>2488</v>
      </c>
      <c r="T42" s="48">
        <v>7026</v>
      </c>
      <c r="U42" s="47">
        <v>1602</v>
      </c>
      <c r="V42" s="47">
        <v>1170</v>
      </c>
      <c r="W42" s="48">
        <v>2772</v>
      </c>
      <c r="X42" s="95"/>
      <c r="Y42" s="95"/>
      <c r="Z42" s="94"/>
      <c r="AA42" s="47">
        <v>1602</v>
      </c>
      <c r="AB42" s="47">
        <v>1170</v>
      </c>
      <c r="AC42" s="48">
        <v>2772</v>
      </c>
      <c r="AD42" s="66">
        <v>35.301895107977082</v>
      </c>
      <c r="AE42" s="66">
        <v>47.025723472668815</v>
      </c>
      <c r="AF42" s="66">
        <v>39.453458582408196</v>
      </c>
      <c r="AG42" s="48">
        <v>86336</v>
      </c>
      <c r="AH42" s="48">
        <v>83145</v>
      </c>
      <c r="AI42" s="48">
        <v>169481</v>
      </c>
      <c r="AJ42" s="48">
        <v>56196</v>
      </c>
      <c r="AK42" s="48">
        <v>63601</v>
      </c>
      <c r="AL42" s="48">
        <v>119797</v>
      </c>
      <c r="AM42" s="94"/>
      <c r="AN42" s="94"/>
      <c r="AO42" s="94"/>
      <c r="AP42" s="47">
        <v>56196</v>
      </c>
      <c r="AQ42" s="47">
        <v>63601</v>
      </c>
      <c r="AR42" s="48">
        <v>119797</v>
      </c>
      <c r="AS42" s="66">
        <v>65.089881393624907</v>
      </c>
      <c r="AT42" s="66">
        <v>76.494076613145708</v>
      </c>
      <c r="AU42" s="66">
        <v>70.684619514871869</v>
      </c>
      <c r="AV42" s="52">
        <v>23015</v>
      </c>
      <c r="AW42" s="52">
        <v>22279</v>
      </c>
      <c r="AX42" s="48">
        <v>45294</v>
      </c>
      <c r="AY42" s="52">
        <v>13520</v>
      </c>
      <c r="AZ42" s="52">
        <v>15499</v>
      </c>
      <c r="BA42" s="53">
        <v>29019</v>
      </c>
      <c r="BB42" s="95"/>
      <c r="BC42" s="95"/>
      <c r="BD42" s="94"/>
      <c r="BE42" s="47">
        <v>13520</v>
      </c>
      <c r="BF42" s="47">
        <v>15499</v>
      </c>
      <c r="BG42" s="48">
        <v>29019</v>
      </c>
      <c r="BH42" s="66">
        <v>58.744297197479902</v>
      </c>
      <c r="BI42" s="66">
        <v>69.567754387539836</v>
      </c>
      <c r="BJ42" s="66">
        <v>64.068088488541534</v>
      </c>
      <c r="BK42" s="47">
        <v>1714</v>
      </c>
      <c r="BL42" s="47">
        <v>859</v>
      </c>
      <c r="BM42" s="48">
        <v>2573</v>
      </c>
      <c r="BN42" s="47">
        <v>570</v>
      </c>
      <c r="BO42" s="47">
        <v>386</v>
      </c>
      <c r="BP42" s="48">
        <v>956</v>
      </c>
      <c r="BQ42" s="95"/>
      <c r="BR42" s="95"/>
      <c r="BS42" s="94"/>
      <c r="BT42" s="47">
        <v>570</v>
      </c>
      <c r="BU42" s="47">
        <v>386</v>
      </c>
      <c r="BV42" s="48">
        <v>956</v>
      </c>
      <c r="BW42" s="66">
        <v>33.255542590431737</v>
      </c>
      <c r="BX42" s="66">
        <v>44.935972060535505</v>
      </c>
      <c r="BY42" s="66">
        <v>37.155071900505249</v>
      </c>
      <c r="BZ42" s="48">
        <v>24729</v>
      </c>
      <c r="CA42" s="48">
        <v>23138</v>
      </c>
      <c r="CB42" s="48">
        <v>47867</v>
      </c>
      <c r="CC42" s="48">
        <v>14090</v>
      </c>
      <c r="CD42" s="48">
        <v>15885</v>
      </c>
      <c r="CE42" s="48">
        <v>29975</v>
      </c>
      <c r="CF42" s="94"/>
      <c r="CG42" s="94"/>
      <c r="CH42" s="94"/>
      <c r="CI42" s="47">
        <v>14090</v>
      </c>
      <c r="CJ42" s="47">
        <v>15885</v>
      </c>
      <c r="CK42" s="48">
        <v>29975</v>
      </c>
      <c r="CL42" s="66">
        <v>56.977637591491771</v>
      </c>
      <c r="CM42" s="66">
        <v>68.653297605670332</v>
      </c>
      <c r="CN42" s="66">
        <v>62.621430212881521</v>
      </c>
      <c r="CO42" s="47">
        <v>2784</v>
      </c>
      <c r="CP42" s="47">
        <v>3055</v>
      </c>
      <c r="CQ42" s="48">
        <v>5839</v>
      </c>
      <c r="CR42" s="47">
        <v>1779</v>
      </c>
      <c r="CS42" s="47">
        <v>2207</v>
      </c>
      <c r="CT42" s="48">
        <v>3986</v>
      </c>
      <c r="CU42" s="95"/>
      <c r="CV42" s="95"/>
      <c r="CW42" s="94"/>
      <c r="CX42" s="47">
        <v>1779</v>
      </c>
      <c r="CY42" s="47">
        <v>2207</v>
      </c>
      <c r="CZ42" s="48">
        <v>3986</v>
      </c>
      <c r="DA42" s="66">
        <v>63.900862068965516</v>
      </c>
      <c r="DB42" s="66">
        <v>72.242225859247128</v>
      </c>
      <c r="DC42" s="66">
        <v>68.265113889364613</v>
      </c>
      <c r="DD42" s="47">
        <v>88</v>
      </c>
      <c r="DE42" s="47">
        <v>89</v>
      </c>
      <c r="DF42" s="48">
        <v>177</v>
      </c>
      <c r="DG42" s="47">
        <v>21</v>
      </c>
      <c r="DH42" s="47">
        <v>31</v>
      </c>
      <c r="DI42" s="48">
        <v>52</v>
      </c>
      <c r="DJ42" s="95"/>
      <c r="DK42" s="95"/>
      <c r="DL42" s="95"/>
      <c r="DM42" s="47">
        <v>21</v>
      </c>
      <c r="DN42" s="47">
        <v>31</v>
      </c>
      <c r="DO42" s="48">
        <v>52</v>
      </c>
      <c r="DP42" s="66">
        <v>23.863636363636363</v>
      </c>
      <c r="DQ42" s="66">
        <v>34.831460674157306</v>
      </c>
      <c r="DR42" s="66">
        <v>29.378531073446329</v>
      </c>
      <c r="DS42" s="48">
        <v>2872</v>
      </c>
      <c r="DT42" s="48">
        <v>3144</v>
      </c>
      <c r="DU42" s="48">
        <v>6016</v>
      </c>
      <c r="DV42" s="48">
        <v>1800</v>
      </c>
      <c r="DW42" s="48">
        <v>2238</v>
      </c>
      <c r="DX42" s="48">
        <v>4038</v>
      </c>
      <c r="DY42" s="94"/>
      <c r="DZ42" s="94"/>
      <c r="EA42" s="94"/>
      <c r="EB42" s="47">
        <v>1800</v>
      </c>
      <c r="EC42" s="47">
        <v>2238</v>
      </c>
      <c r="ED42" s="48">
        <v>4038</v>
      </c>
      <c r="EE42" s="66">
        <v>62.674094707520887</v>
      </c>
      <c r="EF42" s="66">
        <v>71.18320610687023</v>
      </c>
      <c r="EG42" s="66">
        <v>67.121010638297875</v>
      </c>
      <c r="EH42" s="49">
        <v>56196</v>
      </c>
      <c r="EI42" s="49">
        <v>63601</v>
      </c>
      <c r="EJ42" s="49">
        <v>119797</v>
      </c>
      <c r="EK42" s="73">
        <v>2910</v>
      </c>
      <c r="EL42" s="73">
        <v>2547</v>
      </c>
      <c r="EM42" s="49">
        <v>5457</v>
      </c>
      <c r="EN42" s="49">
        <v>10872</v>
      </c>
      <c r="EO42" s="49">
        <v>15239</v>
      </c>
      <c r="EP42" s="49">
        <v>26111</v>
      </c>
      <c r="EQ42" s="70">
        <v>5.1783045056587653</v>
      </c>
      <c r="ER42" s="70">
        <v>4.0046540148739798</v>
      </c>
      <c r="ES42" s="70">
        <v>4.5552058899638554</v>
      </c>
      <c r="ET42" s="70">
        <v>19.346572709801407</v>
      </c>
      <c r="EU42" s="70">
        <v>23.960315089385386</v>
      </c>
      <c r="EV42" s="70">
        <v>21.796038298120987</v>
      </c>
      <c r="EW42" s="49">
        <v>14090</v>
      </c>
      <c r="EX42" s="49">
        <v>15885</v>
      </c>
      <c r="EY42" s="49">
        <v>29975</v>
      </c>
      <c r="EZ42" s="73">
        <v>292</v>
      </c>
      <c r="FA42" s="73">
        <v>255</v>
      </c>
      <c r="FB42" s="49">
        <v>547</v>
      </c>
      <c r="FC42" s="49">
        <v>1890</v>
      </c>
      <c r="FD42" s="49">
        <v>2673</v>
      </c>
      <c r="FE42" s="49">
        <v>4563</v>
      </c>
      <c r="FF42" s="70">
        <v>2.0723917672107879</v>
      </c>
      <c r="FG42" s="70">
        <v>1.6052880075542966</v>
      </c>
      <c r="FH42" s="70">
        <v>1.8248540450375312</v>
      </c>
      <c r="FI42" s="70">
        <v>13.413768630234209</v>
      </c>
      <c r="FJ42" s="70">
        <v>16.827195467422097</v>
      </c>
      <c r="FK42" s="70">
        <v>15.222685571309425</v>
      </c>
      <c r="FL42" s="49">
        <v>1800</v>
      </c>
      <c r="FM42" s="49">
        <v>2238</v>
      </c>
      <c r="FN42" s="49">
        <v>4038</v>
      </c>
      <c r="FO42" s="73">
        <v>124</v>
      </c>
      <c r="FP42" s="73">
        <v>74</v>
      </c>
      <c r="FQ42" s="49">
        <v>198</v>
      </c>
      <c r="FR42" s="49">
        <v>318</v>
      </c>
      <c r="FS42" s="49">
        <v>425</v>
      </c>
      <c r="FT42" s="49">
        <v>743</v>
      </c>
      <c r="FU42" s="70">
        <v>6.8888888888888893</v>
      </c>
      <c r="FV42" s="70">
        <v>3.3065236818588026</v>
      </c>
      <c r="FW42" s="70">
        <v>4.9034175334323917</v>
      </c>
      <c r="FX42" s="70">
        <v>17.666666666666668</v>
      </c>
      <c r="FY42" s="70">
        <v>18.990169794459341</v>
      </c>
      <c r="FZ42" s="70">
        <v>18.400198117880137</v>
      </c>
    </row>
    <row r="43" spans="1:182" s="35" customFormat="1" ht="28.5">
      <c r="A43" s="88">
        <v>34</v>
      </c>
      <c r="B43" s="89" t="s">
        <v>70</v>
      </c>
      <c r="C43" s="47">
        <v>475288</v>
      </c>
      <c r="D43" s="47">
        <v>551589</v>
      </c>
      <c r="E43" s="65">
        <v>1026877</v>
      </c>
      <c r="F43" s="47">
        <v>404437</v>
      </c>
      <c r="G43" s="47">
        <v>423754</v>
      </c>
      <c r="H43" s="48">
        <v>828191</v>
      </c>
      <c r="I43" s="95"/>
      <c r="J43" s="95"/>
      <c r="K43" s="96"/>
      <c r="L43" s="47">
        <v>404437</v>
      </c>
      <c r="M43" s="47">
        <v>423754</v>
      </c>
      <c r="N43" s="47">
        <v>828191</v>
      </c>
      <c r="O43" s="66">
        <v>85.093038326235884</v>
      </c>
      <c r="P43" s="66">
        <v>76.82422963474616</v>
      </c>
      <c r="Q43" s="66">
        <v>80.651431476213801</v>
      </c>
      <c r="R43" s="47">
        <v>543</v>
      </c>
      <c r="S43" s="47">
        <v>270</v>
      </c>
      <c r="T43" s="48">
        <v>813</v>
      </c>
      <c r="U43" s="47">
        <v>418</v>
      </c>
      <c r="V43" s="47">
        <v>189</v>
      </c>
      <c r="W43" s="48">
        <v>607</v>
      </c>
      <c r="X43" s="95"/>
      <c r="Y43" s="95"/>
      <c r="Z43" s="94"/>
      <c r="AA43" s="47">
        <v>418</v>
      </c>
      <c r="AB43" s="47">
        <v>189</v>
      </c>
      <c r="AC43" s="48">
        <v>607</v>
      </c>
      <c r="AD43" s="66">
        <v>76.979742173112342</v>
      </c>
      <c r="AE43" s="66">
        <v>70</v>
      </c>
      <c r="AF43" s="66">
        <v>74.661746617466179</v>
      </c>
      <c r="AG43" s="48">
        <v>475831</v>
      </c>
      <c r="AH43" s="48">
        <v>551859</v>
      </c>
      <c r="AI43" s="48">
        <v>1027690</v>
      </c>
      <c r="AJ43" s="48">
        <v>404855</v>
      </c>
      <c r="AK43" s="48">
        <v>423943</v>
      </c>
      <c r="AL43" s="48">
        <v>828798</v>
      </c>
      <c r="AM43" s="94"/>
      <c r="AN43" s="94"/>
      <c r="AO43" s="94"/>
      <c r="AP43" s="47">
        <v>404855</v>
      </c>
      <c r="AQ43" s="47">
        <v>423943</v>
      </c>
      <c r="AR43" s="48">
        <v>828798</v>
      </c>
      <c r="AS43" s="66">
        <v>85.08377974532975</v>
      </c>
      <c r="AT43" s="66">
        <v>76.820890843494439</v>
      </c>
      <c r="AU43" s="66">
        <v>80.646693068921564</v>
      </c>
      <c r="AV43" s="62">
        <v>141884</v>
      </c>
      <c r="AW43" s="47">
        <v>151365</v>
      </c>
      <c r="AX43" s="48">
        <v>293249</v>
      </c>
      <c r="AY43" s="61">
        <v>115048</v>
      </c>
      <c r="AZ43" s="47">
        <v>108212</v>
      </c>
      <c r="BA43" s="53">
        <v>223260</v>
      </c>
      <c r="BB43" s="95"/>
      <c r="BC43" s="95"/>
      <c r="BD43" s="94"/>
      <c r="BE43" s="47">
        <v>115048</v>
      </c>
      <c r="BF43" s="47">
        <v>108212</v>
      </c>
      <c r="BG43" s="48">
        <v>223260</v>
      </c>
      <c r="BH43" s="66">
        <v>81.085957542781429</v>
      </c>
      <c r="BI43" s="66">
        <v>71.490767350444301</v>
      </c>
      <c r="BJ43" s="66">
        <v>76.133251946298202</v>
      </c>
      <c r="BK43" s="47">
        <v>122</v>
      </c>
      <c r="BL43" s="47">
        <v>48</v>
      </c>
      <c r="BM43" s="48">
        <v>170</v>
      </c>
      <c r="BN43" s="47">
        <v>104</v>
      </c>
      <c r="BO43" s="47">
        <v>35</v>
      </c>
      <c r="BP43" s="48">
        <v>139</v>
      </c>
      <c r="BQ43" s="95"/>
      <c r="BR43" s="95"/>
      <c r="BS43" s="94"/>
      <c r="BT43" s="47">
        <v>104</v>
      </c>
      <c r="BU43" s="47">
        <v>35</v>
      </c>
      <c r="BV43" s="48">
        <v>139</v>
      </c>
      <c r="BW43" s="66">
        <v>85.245901639344254</v>
      </c>
      <c r="BX43" s="66">
        <v>72.916666666666657</v>
      </c>
      <c r="BY43" s="66">
        <v>81.764705882352942</v>
      </c>
      <c r="BZ43" s="48">
        <v>142006</v>
      </c>
      <c r="CA43" s="48">
        <v>151413</v>
      </c>
      <c r="CB43" s="48">
        <v>293419</v>
      </c>
      <c r="CC43" s="48">
        <v>115152</v>
      </c>
      <c r="CD43" s="48">
        <v>108247</v>
      </c>
      <c r="CE43" s="48">
        <v>223399</v>
      </c>
      <c r="CF43" s="94"/>
      <c r="CG43" s="94"/>
      <c r="CH43" s="94"/>
      <c r="CI43" s="47">
        <v>115152</v>
      </c>
      <c r="CJ43" s="47">
        <v>108247</v>
      </c>
      <c r="CK43" s="48">
        <v>223399</v>
      </c>
      <c r="CL43" s="66">
        <v>81.089531428249501</v>
      </c>
      <c r="CM43" s="66">
        <v>71.49121938010606</v>
      </c>
      <c r="CN43" s="66">
        <v>76.136514676963657</v>
      </c>
      <c r="CO43" s="47">
        <v>28482</v>
      </c>
      <c r="CP43" s="47">
        <v>34385</v>
      </c>
      <c r="CQ43" s="48">
        <v>62867</v>
      </c>
      <c r="CR43" s="61">
        <v>20304</v>
      </c>
      <c r="CS43" s="47">
        <v>20241</v>
      </c>
      <c r="CT43" s="48">
        <v>40545</v>
      </c>
      <c r="CU43" s="95"/>
      <c r="CV43" s="95"/>
      <c r="CW43" s="94"/>
      <c r="CX43" s="47">
        <v>20304</v>
      </c>
      <c r="CY43" s="47">
        <v>20241</v>
      </c>
      <c r="CZ43" s="48">
        <v>40545</v>
      </c>
      <c r="DA43" s="66">
        <v>71.287128712871279</v>
      </c>
      <c r="DB43" s="66">
        <v>58.865784499054818</v>
      </c>
      <c r="DC43" s="66">
        <v>64.49329536958976</v>
      </c>
      <c r="DD43" s="47">
        <v>19</v>
      </c>
      <c r="DE43" s="47">
        <v>18</v>
      </c>
      <c r="DF43" s="48">
        <v>37</v>
      </c>
      <c r="DG43" s="47">
        <v>16</v>
      </c>
      <c r="DH43" s="47">
        <v>16</v>
      </c>
      <c r="DI43" s="48">
        <v>32</v>
      </c>
      <c r="DJ43" s="95"/>
      <c r="DK43" s="95"/>
      <c r="DL43" s="95"/>
      <c r="DM43" s="47">
        <v>16</v>
      </c>
      <c r="DN43" s="47">
        <v>16</v>
      </c>
      <c r="DO43" s="48">
        <v>32</v>
      </c>
      <c r="DP43" s="66">
        <v>84.210526315789465</v>
      </c>
      <c r="DQ43" s="66">
        <v>88.888888888888886</v>
      </c>
      <c r="DR43" s="66">
        <v>86.486486486486484</v>
      </c>
      <c r="DS43" s="48">
        <v>28501</v>
      </c>
      <c r="DT43" s="48">
        <v>34403</v>
      </c>
      <c r="DU43" s="48">
        <v>62904</v>
      </c>
      <c r="DV43" s="48">
        <v>20320</v>
      </c>
      <c r="DW43" s="48">
        <v>20257</v>
      </c>
      <c r="DX43" s="48">
        <v>40577</v>
      </c>
      <c r="DY43" s="94"/>
      <c r="DZ43" s="94"/>
      <c r="EA43" s="94"/>
      <c r="EB43" s="47">
        <v>20320</v>
      </c>
      <c r="EC43" s="47">
        <v>20257</v>
      </c>
      <c r="ED43" s="48">
        <v>40577</v>
      </c>
      <c r="EE43" s="66">
        <v>71.29574400898214</v>
      </c>
      <c r="EF43" s="66">
        <v>58.881492893061647</v>
      </c>
      <c r="EG43" s="66">
        <v>64.506231718173723</v>
      </c>
      <c r="EH43" s="49">
        <v>404855</v>
      </c>
      <c r="EI43" s="49">
        <v>423943</v>
      </c>
      <c r="EJ43" s="49">
        <v>828798</v>
      </c>
      <c r="EK43" s="73">
        <v>29795</v>
      </c>
      <c r="EL43" s="73">
        <v>21978</v>
      </c>
      <c r="EM43" s="49">
        <v>51773</v>
      </c>
      <c r="EN43" s="49">
        <v>38562</v>
      </c>
      <c r="EO43" s="49">
        <v>34495</v>
      </c>
      <c r="EP43" s="49">
        <v>73057</v>
      </c>
      <c r="EQ43" s="70">
        <v>7.3594249793135811</v>
      </c>
      <c r="ER43" s="70">
        <v>5.1841874969040642</v>
      </c>
      <c r="ES43" s="70">
        <v>6.2467573522136881</v>
      </c>
      <c r="ET43" s="70">
        <v>9.5248916278667668</v>
      </c>
      <c r="EU43" s="70">
        <v>8.1367070573166664</v>
      </c>
      <c r="EV43" s="70">
        <v>8.8148137423111539</v>
      </c>
      <c r="EW43" s="49">
        <v>115152</v>
      </c>
      <c r="EX43" s="49">
        <v>108247</v>
      </c>
      <c r="EY43" s="49">
        <v>223399</v>
      </c>
      <c r="EZ43" s="73">
        <v>4446</v>
      </c>
      <c r="FA43" s="73">
        <v>2629</v>
      </c>
      <c r="FB43" s="49">
        <v>7075</v>
      </c>
      <c r="FC43" s="49">
        <v>7507</v>
      </c>
      <c r="FD43" s="49">
        <v>5391</v>
      </c>
      <c r="FE43" s="49">
        <v>12898</v>
      </c>
      <c r="FF43" s="70">
        <v>3.8609837432263445</v>
      </c>
      <c r="FG43" s="70">
        <v>2.4287047216089128</v>
      </c>
      <c r="FH43" s="70">
        <v>3.1669792613216714</v>
      </c>
      <c r="FI43" s="70">
        <v>6.5192093928025567</v>
      </c>
      <c r="FJ43" s="70">
        <v>4.9802765896514449</v>
      </c>
      <c r="FK43" s="70">
        <v>5.7735262915232388</v>
      </c>
      <c r="FL43" s="49">
        <v>20320</v>
      </c>
      <c r="FM43" s="49">
        <v>20257</v>
      </c>
      <c r="FN43" s="49">
        <v>40577</v>
      </c>
      <c r="FO43" s="73">
        <v>255</v>
      </c>
      <c r="FP43" s="73">
        <v>224</v>
      </c>
      <c r="FQ43" s="49">
        <v>479</v>
      </c>
      <c r="FR43" s="49">
        <v>669</v>
      </c>
      <c r="FS43" s="49">
        <v>642</v>
      </c>
      <c r="FT43" s="49">
        <v>1311</v>
      </c>
      <c r="FU43" s="70">
        <v>1.2549212598425197</v>
      </c>
      <c r="FV43" s="70">
        <v>1.1057905909068471</v>
      </c>
      <c r="FW43" s="70">
        <v>1.1804716957882544</v>
      </c>
      <c r="FX43" s="70">
        <v>3.2923228346456694</v>
      </c>
      <c r="FY43" s="70">
        <v>3.1692748185812314</v>
      </c>
      <c r="FZ43" s="70">
        <v>3.2308943490154522</v>
      </c>
    </row>
    <row r="44" spans="1:182" s="35" customFormat="1" ht="29.25" customHeight="1">
      <c r="A44" s="138">
        <v>35</v>
      </c>
      <c r="B44" s="139" t="s">
        <v>71</v>
      </c>
      <c r="C44" s="111">
        <v>12729</v>
      </c>
      <c r="D44" s="111">
        <v>27913</v>
      </c>
      <c r="E44" s="112">
        <v>40642</v>
      </c>
      <c r="F44" s="111">
        <v>10858</v>
      </c>
      <c r="G44" s="111">
        <v>20841</v>
      </c>
      <c r="H44" s="113">
        <v>31699</v>
      </c>
      <c r="I44" s="108"/>
      <c r="J44" s="108"/>
      <c r="K44" s="114"/>
      <c r="L44" s="111">
        <v>10858</v>
      </c>
      <c r="M44" s="111">
        <v>20841</v>
      </c>
      <c r="N44" s="111">
        <v>31699</v>
      </c>
      <c r="O44" s="115">
        <v>85.30128054049807</v>
      </c>
      <c r="P44" s="115">
        <v>74.664134990864468</v>
      </c>
      <c r="Q44" s="115">
        <v>77.995669504453531</v>
      </c>
      <c r="R44" s="111">
        <v>938</v>
      </c>
      <c r="S44" s="111">
        <v>653</v>
      </c>
      <c r="T44" s="113">
        <v>1591</v>
      </c>
      <c r="U44" s="111">
        <v>688</v>
      </c>
      <c r="V44" s="111">
        <v>465</v>
      </c>
      <c r="W44" s="113">
        <v>1153</v>
      </c>
      <c r="X44" s="108"/>
      <c r="Y44" s="108"/>
      <c r="Z44" s="109"/>
      <c r="AA44" s="111">
        <v>688</v>
      </c>
      <c r="AB44" s="111">
        <v>465</v>
      </c>
      <c r="AC44" s="113">
        <v>1153</v>
      </c>
      <c r="AD44" s="115">
        <v>73.347547974413658</v>
      </c>
      <c r="AE44" s="115">
        <v>71.209800918836137</v>
      </c>
      <c r="AF44" s="115">
        <v>72.470144563167821</v>
      </c>
      <c r="AG44" s="113">
        <v>13667</v>
      </c>
      <c r="AH44" s="113">
        <v>28566</v>
      </c>
      <c r="AI44" s="113">
        <v>42233</v>
      </c>
      <c r="AJ44" s="113">
        <v>11546</v>
      </c>
      <c r="AK44" s="113">
        <v>21306</v>
      </c>
      <c r="AL44" s="113">
        <v>32852</v>
      </c>
      <c r="AM44" s="109"/>
      <c r="AN44" s="109"/>
      <c r="AO44" s="109"/>
      <c r="AP44" s="111">
        <v>11546</v>
      </c>
      <c r="AQ44" s="111">
        <v>21306</v>
      </c>
      <c r="AR44" s="113">
        <v>32852</v>
      </c>
      <c r="AS44" s="115">
        <v>84.480866320333647</v>
      </c>
      <c r="AT44" s="115">
        <v>74.585171182524675</v>
      </c>
      <c r="AU44" s="115">
        <v>77.787512135060268</v>
      </c>
      <c r="AV44" s="111">
        <v>313</v>
      </c>
      <c r="AW44" s="111">
        <v>536</v>
      </c>
      <c r="AX44" s="113">
        <v>849</v>
      </c>
      <c r="AY44" s="111">
        <v>247</v>
      </c>
      <c r="AZ44" s="111">
        <v>360</v>
      </c>
      <c r="BA44" s="113">
        <v>607</v>
      </c>
      <c r="BB44" s="116"/>
      <c r="BC44" s="116"/>
      <c r="BD44" s="109"/>
      <c r="BE44" s="111">
        <v>247</v>
      </c>
      <c r="BF44" s="111">
        <v>360</v>
      </c>
      <c r="BG44" s="113">
        <v>607</v>
      </c>
      <c r="BH44" s="115">
        <v>78.91373801916933</v>
      </c>
      <c r="BI44" s="115">
        <v>67.164179104477611</v>
      </c>
      <c r="BJ44" s="115">
        <v>71.495877502944637</v>
      </c>
      <c r="BK44" s="111">
        <v>72</v>
      </c>
      <c r="BL44" s="111">
        <v>40</v>
      </c>
      <c r="BM44" s="113">
        <v>112</v>
      </c>
      <c r="BN44" s="111">
        <v>48</v>
      </c>
      <c r="BO44" s="111">
        <v>28</v>
      </c>
      <c r="BP44" s="113">
        <v>76</v>
      </c>
      <c r="BQ44" s="116"/>
      <c r="BR44" s="116"/>
      <c r="BS44" s="109"/>
      <c r="BT44" s="111">
        <v>48</v>
      </c>
      <c r="BU44" s="111">
        <v>28</v>
      </c>
      <c r="BV44" s="113">
        <v>76</v>
      </c>
      <c r="BW44" s="115">
        <v>66.666666666666657</v>
      </c>
      <c r="BX44" s="115">
        <v>70</v>
      </c>
      <c r="BY44" s="115">
        <v>67.857142857142861</v>
      </c>
      <c r="BZ44" s="113">
        <v>385</v>
      </c>
      <c r="CA44" s="113">
        <v>576</v>
      </c>
      <c r="CB44" s="113">
        <v>961</v>
      </c>
      <c r="CC44" s="113">
        <v>295</v>
      </c>
      <c r="CD44" s="113">
        <v>388</v>
      </c>
      <c r="CE44" s="113">
        <v>683</v>
      </c>
      <c r="CF44" s="109"/>
      <c r="CG44" s="109"/>
      <c r="CH44" s="109"/>
      <c r="CI44" s="111">
        <v>295</v>
      </c>
      <c r="CJ44" s="111">
        <v>388</v>
      </c>
      <c r="CK44" s="113">
        <v>683</v>
      </c>
      <c r="CL44" s="115">
        <v>76.623376623376629</v>
      </c>
      <c r="CM44" s="115">
        <v>67.361111111111114</v>
      </c>
      <c r="CN44" s="115">
        <v>71.071800208116542</v>
      </c>
      <c r="CO44" s="111">
        <v>96</v>
      </c>
      <c r="CP44" s="111">
        <v>124</v>
      </c>
      <c r="CQ44" s="113">
        <v>220</v>
      </c>
      <c r="CR44" s="111">
        <v>66</v>
      </c>
      <c r="CS44" s="111">
        <v>80</v>
      </c>
      <c r="CT44" s="113">
        <v>146</v>
      </c>
      <c r="CU44" s="116"/>
      <c r="CV44" s="116"/>
      <c r="CW44" s="109"/>
      <c r="CX44" s="111">
        <v>66</v>
      </c>
      <c r="CY44" s="111">
        <v>80</v>
      </c>
      <c r="CZ44" s="113">
        <v>146</v>
      </c>
      <c r="DA44" s="115">
        <v>68.75</v>
      </c>
      <c r="DB44" s="115">
        <v>64.516129032258064</v>
      </c>
      <c r="DC44" s="115">
        <v>66.363636363636374</v>
      </c>
      <c r="DD44" s="111">
        <v>26</v>
      </c>
      <c r="DE44" s="111">
        <v>13</v>
      </c>
      <c r="DF44" s="113">
        <v>39</v>
      </c>
      <c r="DG44" s="111">
        <v>12</v>
      </c>
      <c r="DH44" s="111">
        <v>5</v>
      </c>
      <c r="DI44" s="113">
        <v>17</v>
      </c>
      <c r="DJ44" s="116"/>
      <c r="DK44" s="116"/>
      <c r="DL44" s="116"/>
      <c r="DM44" s="111">
        <v>12</v>
      </c>
      <c r="DN44" s="111">
        <v>5</v>
      </c>
      <c r="DO44" s="113">
        <v>17</v>
      </c>
      <c r="DP44" s="115">
        <v>46.153846153846153</v>
      </c>
      <c r="DQ44" s="115">
        <v>38.461538461538467</v>
      </c>
      <c r="DR44" s="115">
        <v>43.589743589743591</v>
      </c>
      <c r="DS44" s="113">
        <v>122</v>
      </c>
      <c r="DT44" s="113">
        <v>137</v>
      </c>
      <c r="DU44" s="113">
        <v>259</v>
      </c>
      <c r="DV44" s="113">
        <v>78</v>
      </c>
      <c r="DW44" s="113">
        <v>85</v>
      </c>
      <c r="DX44" s="113">
        <v>163</v>
      </c>
      <c r="DY44" s="109"/>
      <c r="DZ44" s="109"/>
      <c r="EA44" s="109"/>
      <c r="EB44" s="111">
        <v>78</v>
      </c>
      <c r="EC44" s="111">
        <v>85</v>
      </c>
      <c r="ED44" s="113">
        <v>163</v>
      </c>
      <c r="EE44" s="115">
        <v>63.934426229508205</v>
      </c>
      <c r="EF44" s="115">
        <v>62.043795620437962</v>
      </c>
      <c r="EG44" s="115">
        <v>62.93436293436293</v>
      </c>
      <c r="EH44" s="117">
        <v>11546</v>
      </c>
      <c r="EI44" s="117">
        <v>21306</v>
      </c>
      <c r="EJ44" s="117">
        <v>32852</v>
      </c>
      <c r="EK44" s="118">
        <v>289</v>
      </c>
      <c r="EL44" s="118">
        <v>212</v>
      </c>
      <c r="EM44" s="117">
        <v>501</v>
      </c>
      <c r="EN44" s="117">
        <v>805</v>
      </c>
      <c r="EO44" s="117">
        <v>1018</v>
      </c>
      <c r="EP44" s="117">
        <v>1823</v>
      </c>
      <c r="EQ44" s="119">
        <v>2.5030313528494719</v>
      </c>
      <c r="ER44" s="119">
        <v>0.99502487562189057</v>
      </c>
      <c r="ES44" s="119">
        <v>1.5250213076829418</v>
      </c>
      <c r="ET44" s="119">
        <v>6.9721115537848606</v>
      </c>
      <c r="EU44" s="119">
        <v>4.7779968084107765</v>
      </c>
      <c r="EV44" s="119">
        <v>5.5491294289540978</v>
      </c>
      <c r="EW44" s="117">
        <v>295</v>
      </c>
      <c r="EX44" s="117">
        <v>388</v>
      </c>
      <c r="EY44" s="117">
        <v>683</v>
      </c>
      <c r="EZ44" s="118">
        <v>0</v>
      </c>
      <c r="FA44" s="118">
        <v>1</v>
      </c>
      <c r="FB44" s="117">
        <v>1</v>
      </c>
      <c r="FC44" s="117">
        <v>6</v>
      </c>
      <c r="FD44" s="117">
        <v>7</v>
      </c>
      <c r="FE44" s="117">
        <v>13</v>
      </c>
      <c r="FF44" s="119">
        <v>0</v>
      </c>
      <c r="FG44" s="119">
        <v>0.25773195876288663</v>
      </c>
      <c r="FH44" s="119">
        <v>0.14641288433382138</v>
      </c>
      <c r="FI44" s="119">
        <v>2.0338983050847457</v>
      </c>
      <c r="FJ44" s="119">
        <v>1.8041237113402062</v>
      </c>
      <c r="FK44" s="119">
        <v>1.9033674963396778</v>
      </c>
      <c r="FL44" s="117">
        <v>78</v>
      </c>
      <c r="FM44" s="117">
        <v>85</v>
      </c>
      <c r="FN44" s="117">
        <v>163</v>
      </c>
      <c r="FO44" s="118">
        <v>0</v>
      </c>
      <c r="FP44" s="118">
        <v>0</v>
      </c>
      <c r="FQ44" s="117">
        <v>0</v>
      </c>
      <c r="FR44" s="117">
        <v>1</v>
      </c>
      <c r="FS44" s="117">
        <v>5</v>
      </c>
      <c r="FT44" s="117">
        <v>6</v>
      </c>
      <c r="FU44" s="119">
        <v>0</v>
      </c>
      <c r="FV44" s="119">
        <v>0</v>
      </c>
      <c r="FW44" s="119">
        <v>0</v>
      </c>
      <c r="FX44" s="119">
        <v>1.2820512820512819</v>
      </c>
      <c r="FY44" s="119">
        <v>5.882352941176471</v>
      </c>
      <c r="FZ44" s="119">
        <v>3.6809815950920246</v>
      </c>
    </row>
    <row r="45" spans="1:182" s="122" customFormat="1">
      <c r="A45" s="145" t="s">
        <v>7</v>
      </c>
      <c r="B45" s="145"/>
      <c r="C45" s="120">
        <v>9475467</v>
      </c>
      <c r="D45" s="120">
        <v>8369018</v>
      </c>
      <c r="E45" s="120">
        <v>17844485</v>
      </c>
      <c r="F45" s="120">
        <v>7397394</v>
      </c>
      <c r="G45" s="120">
        <v>6752948</v>
      </c>
      <c r="H45" s="120">
        <v>14150342</v>
      </c>
      <c r="I45" s="120">
        <v>173023</v>
      </c>
      <c r="J45" s="120">
        <v>144048</v>
      </c>
      <c r="K45" s="120">
        <v>317071</v>
      </c>
      <c r="L45" s="120">
        <v>7570417</v>
      </c>
      <c r="M45" s="120">
        <v>6896996</v>
      </c>
      <c r="N45" s="120">
        <v>14467413</v>
      </c>
      <c r="O45" s="69">
        <v>79.894922329421874</v>
      </c>
      <c r="P45" s="69">
        <v>82.411054678099632</v>
      </c>
      <c r="Q45" s="69">
        <v>81.074981990233951</v>
      </c>
      <c r="R45" s="120">
        <v>604192</v>
      </c>
      <c r="S45" s="120">
        <v>339521</v>
      </c>
      <c r="T45" s="120">
        <v>943713</v>
      </c>
      <c r="U45" s="120">
        <v>228908</v>
      </c>
      <c r="V45" s="120">
        <v>116982</v>
      </c>
      <c r="W45" s="120">
        <v>345890</v>
      </c>
      <c r="X45" s="120">
        <v>29889</v>
      </c>
      <c r="Y45" s="120">
        <v>22487</v>
      </c>
      <c r="Z45" s="120">
        <v>52376</v>
      </c>
      <c r="AA45" s="120">
        <v>258797</v>
      </c>
      <c r="AB45" s="120">
        <v>139469</v>
      </c>
      <c r="AC45" s="120">
        <v>398266</v>
      </c>
      <c r="AD45" s="69">
        <v>42.833569461363275</v>
      </c>
      <c r="AE45" s="69">
        <v>41.07816600445922</v>
      </c>
      <c r="AF45" s="69">
        <v>42.202025403909879</v>
      </c>
      <c r="AG45" s="120">
        <v>10079659</v>
      </c>
      <c r="AH45" s="120">
        <v>8708539</v>
      </c>
      <c r="AI45" s="120">
        <v>18788198</v>
      </c>
      <c r="AJ45" s="120">
        <v>7626302</v>
      </c>
      <c r="AK45" s="120">
        <v>6869930</v>
      </c>
      <c r="AL45" s="120">
        <v>14496232</v>
      </c>
      <c r="AM45" s="120">
        <v>202912</v>
      </c>
      <c r="AN45" s="120">
        <v>166535</v>
      </c>
      <c r="AO45" s="120">
        <v>369447</v>
      </c>
      <c r="AP45" s="120">
        <v>7829214</v>
      </c>
      <c r="AQ45" s="120">
        <v>7036465</v>
      </c>
      <c r="AR45" s="120">
        <v>14865679</v>
      </c>
      <c r="AS45" s="69">
        <v>77.673401451378467</v>
      </c>
      <c r="AT45" s="69">
        <v>80.799603699311675</v>
      </c>
      <c r="AU45" s="69">
        <v>79.122431006954471</v>
      </c>
      <c r="AV45" s="120">
        <v>1617635</v>
      </c>
      <c r="AW45" s="120">
        <v>1432692</v>
      </c>
      <c r="AX45" s="120">
        <v>3050327</v>
      </c>
      <c r="AY45" s="120">
        <v>1168239</v>
      </c>
      <c r="AZ45" s="120">
        <v>1068989</v>
      </c>
      <c r="BA45" s="120">
        <v>2237228</v>
      </c>
      <c r="BB45" s="120">
        <v>33043</v>
      </c>
      <c r="BC45" s="120">
        <v>27581</v>
      </c>
      <c r="BD45" s="120">
        <v>60624</v>
      </c>
      <c r="BE45" s="120">
        <v>1201282</v>
      </c>
      <c r="BF45" s="120">
        <v>1096570</v>
      </c>
      <c r="BG45" s="120">
        <v>2297852</v>
      </c>
      <c r="BH45" s="69">
        <v>74.261622677550861</v>
      </c>
      <c r="BI45" s="69">
        <v>76.539130531893804</v>
      </c>
      <c r="BJ45" s="69">
        <v>75.331333329180765</v>
      </c>
      <c r="BK45" s="120">
        <v>111411</v>
      </c>
      <c r="BL45" s="120">
        <v>62603</v>
      </c>
      <c r="BM45" s="120">
        <v>174014</v>
      </c>
      <c r="BN45" s="120">
        <v>37998</v>
      </c>
      <c r="BO45" s="120">
        <v>19280</v>
      </c>
      <c r="BP45" s="120">
        <v>57278</v>
      </c>
      <c r="BQ45" s="120">
        <v>4909</v>
      </c>
      <c r="BR45" s="120">
        <v>3549</v>
      </c>
      <c r="BS45" s="120">
        <v>8458</v>
      </c>
      <c r="BT45" s="120">
        <v>42907</v>
      </c>
      <c r="BU45" s="120">
        <v>22829</v>
      </c>
      <c r="BV45" s="120">
        <v>65736</v>
      </c>
      <c r="BW45" s="69">
        <v>38.512355153440865</v>
      </c>
      <c r="BX45" s="69">
        <v>36.466303531779623</v>
      </c>
      <c r="BY45" s="69">
        <v>37.776270874757202</v>
      </c>
      <c r="BZ45" s="120">
        <v>1729046</v>
      </c>
      <c r="CA45" s="120">
        <v>1495295</v>
      </c>
      <c r="CB45" s="120">
        <v>3224341</v>
      </c>
      <c r="CC45" s="120">
        <v>1206237</v>
      </c>
      <c r="CD45" s="120">
        <v>1088269</v>
      </c>
      <c r="CE45" s="120">
        <v>2294506</v>
      </c>
      <c r="CF45" s="120">
        <v>37957</v>
      </c>
      <c r="CG45" s="120">
        <v>31130</v>
      </c>
      <c r="CH45" s="120">
        <v>69087</v>
      </c>
      <c r="CI45" s="120">
        <v>1244194</v>
      </c>
      <c r="CJ45" s="120">
        <v>1119399</v>
      </c>
      <c r="CK45" s="120">
        <v>2654753</v>
      </c>
      <c r="CL45" s="69">
        <v>71.958409435029495</v>
      </c>
      <c r="CM45" s="69">
        <v>74.861415306009846</v>
      </c>
      <c r="CN45" s="69">
        <v>82.334746852147461</v>
      </c>
      <c r="CO45" s="120">
        <v>673352</v>
      </c>
      <c r="CP45" s="120">
        <v>644064</v>
      </c>
      <c r="CQ45" s="120">
        <v>1317416</v>
      </c>
      <c r="CR45" s="120">
        <v>447273</v>
      </c>
      <c r="CS45" s="120">
        <v>410920</v>
      </c>
      <c r="CT45" s="120">
        <v>858193</v>
      </c>
      <c r="CU45" s="120">
        <v>15077</v>
      </c>
      <c r="CV45" s="120">
        <v>14841</v>
      </c>
      <c r="CW45" s="120">
        <v>29918</v>
      </c>
      <c r="CX45" s="120">
        <v>462350</v>
      </c>
      <c r="CY45" s="120">
        <v>425761</v>
      </c>
      <c r="CZ45" s="120">
        <v>888111</v>
      </c>
      <c r="DA45" s="69">
        <v>68.663938029440757</v>
      </c>
      <c r="DB45" s="69">
        <v>66.105387042281521</v>
      </c>
      <c r="DC45" s="69">
        <v>67.413102619066407</v>
      </c>
      <c r="DD45" s="120">
        <v>83060</v>
      </c>
      <c r="DE45" s="120">
        <v>67605</v>
      </c>
      <c r="DF45" s="120">
        <v>150665</v>
      </c>
      <c r="DG45" s="120">
        <v>23481</v>
      </c>
      <c r="DH45" s="120">
        <v>18161</v>
      </c>
      <c r="DI45" s="120">
        <v>41642</v>
      </c>
      <c r="DJ45" s="120">
        <v>4950</v>
      </c>
      <c r="DK45" s="120">
        <v>4496</v>
      </c>
      <c r="DL45" s="120">
        <v>9446</v>
      </c>
      <c r="DM45" s="120">
        <v>28431</v>
      </c>
      <c r="DN45" s="120">
        <v>22657</v>
      </c>
      <c r="DO45" s="120">
        <v>51088</v>
      </c>
      <c r="DP45" s="69">
        <v>34.229472670358781</v>
      </c>
      <c r="DQ45" s="69">
        <v>33.513793358479404</v>
      </c>
      <c r="DR45" s="69">
        <v>33.908339694023162</v>
      </c>
      <c r="DS45" s="120">
        <v>756412</v>
      </c>
      <c r="DT45" s="120">
        <v>711669</v>
      </c>
      <c r="DU45" s="120">
        <v>1468081</v>
      </c>
      <c r="DV45" s="120">
        <v>470754</v>
      </c>
      <c r="DW45" s="120">
        <v>429081</v>
      </c>
      <c r="DX45" s="120">
        <v>899835</v>
      </c>
      <c r="DY45" s="120">
        <v>20027</v>
      </c>
      <c r="DZ45" s="120">
        <v>19337</v>
      </c>
      <c r="EA45" s="120">
        <v>39364</v>
      </c>
      <c r="EB45" s="120">
        <v>490781</v>
      </c>
      <c r="EC45" s="120">
        <v>448418</v>
      </c>
      <c r="ED45" s="120">
        <v>939199</v>
      </c>
      <c r="EE45" s="121">
        <v>64.882762304141124</v>
      </c>
      <c r="EF45" s="121">
        <v>63.009348447101111</v>
      </c>
      <c r="EG45" s="121">
        <v>63.974603581137558</v>
      </c>
      <c r="EH45" s="85">
        <v>7829214</v>
      </c>
      <c r="EI45" s="85">
        <v>7036465</v>
      </c>
      <c r="EJ45" s="85">
        <v>14865679</v>
      </c>
      <c r="EK45" s="85">
        <v>880654</v>
      </c>
      <c r="EL45" s="85">
        <v>1012742</v>
      </c>
      <c r="EM45" s="85">
        <v>1893396</v>
      </c>
      <c r="EN45" s="85">
        <v>2058150</v>
      </c>
      <c r="EO45" s="85">
        <v>1990367</v>
      </c>
      <c r="EP45" s="85">
        <v>4048517</v>
      </c>
      <c r="EQ45" s="86">
        <v>11.248306662712247</v>
      </c>
      <c r="ER45" s="86">
        <v>14.392766822545129</v>
      </c>
      <c r="ES45" s="86">
        <v>12.736693695592377</v>
      </c>
      <c r="ET45" s="86">
        <v>26.288079493037234</v>
      </c>
      <c r="EU45" s="86">
        <v>28.286462023189202</v>
      </c>
      <c r="EV45" s="86">
        <v>27.233986419321983</v>
      </c>
      <c r="EW45" s="85">
        <v>1244194</v>
      </c>
      <c r="EX45" s="85">
        <v>1119399</v>
      </c>
      <c r="EY45" s="85">
        <v>2363593</v>
      </c>
      <c r="EZ45" s="85">
        <v>104391</v>
      </c>
      <c r="FA45" s="85">
        <v>123355</v>
      </c>
      <c r="FB45" s="85">
        <v>227746</v>
      </c>
      <c r="FC45" s="85">
        <v>324512</v>
      </c>
      <c r="FD45" s="85">
        <v>315443</v>
      </c>
      <c r="FE45" s="85">
        <v>639955</v>
      </c>
      <c r="FF45" s="86">
        <v>8.3902510380214022</v>
      </c>
      <c r="FG45" s="86">
        <v>11.01975256365246</v>
      </c>
      <c r="FH45" s="86">
        <v>9.6355844682227438</v>
      </c>
      <c r="FI45" s="86">
        <v>26.082106166723197</v>
      </c>
      <c r="FJ45" s="86">
        <v>28.179674986309617</v>
      </c>
      <c r="FK45" s="86">
        <v>27.07551596235054</v>
      </c>
      <c r="FL45" s="85">
        <v>490781</v>
      </c>
      <c r="FM45" s="85">
        <v>448418</v>
      </c>
      <c r="FN45" s="85">
        <v>939199</v>
      </c>
      <c r="FO45" s="85">
        <v>16793</v>
      </c>
      <c r="FP45" s="85">
        <v>15855</v>
      </c>
      <c r="FQ45" s="85">
        <v>32648</v>
      </c>
      <c r="FR45" s="85">
        <v>71932</v>
      </c>
      <c r="FS45" s="85">
        <v>67607</v>
      </c>
      <c r="FT45" s="85">
        <v>139539</v>
      </c>
      <c r="FU45" s="86">
        <v>3.4216891036939079</v>
      </c>
      <c r="FV45" s="86">
        <v>3.5357635063712873</v>
      </c>
      <c r="FW45" s="86">
        <v>3.4761536160068314</v>
      </c>
      <c r="FX45" s="86">
        <v>14.65663911194606</v>
      </c>
      <c r="FY45" s="86">
        <v>15.07678103911975</v>
      </c>
      <c r="FZ45" s="86">
        <v>14.857234728742258</v>
      </c>
    </row>
    <row r="46" spans="1:182" s="124" customFormat="1">
      <c r="A46" s="123"/>
      <c r="B46" s="123"/>
      <c r="C46" s="144" t="s">
        <v>40</v>
      </c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 t="s">
        <v>40</v>
      </c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 t="s">
        <v>40</v>
      </c>
      <c r="AH46" s="144"/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 t="s">
        <v>40</v>
      </c>
      <c r="AW46" s="144"/>
      <c r="AX46" s="144"/>
      <c r="AY46" s="144"/>
      <c r="AZ46" s="144"/>
      <c r="BA46" s="144"/>
      <c r="BB46" s="144"/>
      <c r="BC46" s="144"/>
      <c r="BD46" s="144"/>
      <c r="BE46" s="144"/>
      <c r="BF46" s="144"/>
      <c r="BG46" s="144"/>
      <c r="BH46" s="144"/>
      <c r="BI46" s="144"/>
      <c r="BJ46" s="144"/>
      <c r="BK46" s="144" t="s">
        <v>40</v>
      </c>
      <c r="BL46" s="144"/>
      <c r="BM46" s="144"/>
      <c r="BN46" s="144"/>
      <c r="BO46" s="144"/>
      <c r="BP46" s="144"/>
      <c r="BQ46" s="144"/>
      <c r="BR46" s="144"/>
      <c r="BS46" s="144"/>
      <c r="BT46" s="144"/>
      <c r="BU46" s="144"/>
      <c r="BV46" s="144"/>
      <c r="BW46" s="144"/>
      <c r="BX46" s="144"/>
      <c r="BY46" s="144"/>
      <c r="BZ46" s="144" t="s">
        <v>40</v>
      </c>
      <c r="CA46" s="144"/>
      <c r="CB46" s="144"/>
      <c r="CC46" s="144"/>
      <c r="CD46" s="144"/>
      <c r="CE46" s="144"/>
      <c r="CF46" s="144"/>
      <c r="CG46" s="144"/>
      <c r="CH46" s="144"/>
      <c r="CI46" s="144"/>
      <c r="CJ46" s="144"/>
      <c r="CK46" s="144"/>
      <c r="CL46" s="144"/>
      <c r="CM46" s="144"/>
      <c r="CN46" s="144"/>
      <c r="CO46" s="144" t="s">
        <v>40</v>
      </c>
      <c r="CP46" s="144"/>
      <c r="CQ46" s="144"/>
      <c r="CR46" s="144"/>
      <c r="CS46" s="144"/>
      <c r="CT46" s="144"/>
      <c r="CU46" s="144"/>
      <c r="CV46" s="144"/>
      <c r="CW46" s="144"/>
      <c r="CX46" s="144"/>
      <c r="CY46" s="144"/>
      <c r="CZ46" s="144"/>
      <c r="DA46" s="144"/>
      <c r="DB46" s="144"/>
      <c r="DC46" s="144"/>
      <c r="DD46" s="144" t="s">
        <v>40</v>
      </c>
      <c r="DE46" s="144"/>
      <c r="DF46" s="144"/>
      <c r="DG46" s="144"/>
      <c r="DH46" s="144"/>
      <c r="DI46" s="144"/>
      <c r="DJ46" s="144"/>
      <c r="DK46" s="144"/>
      <c r="DL46" s="144"/>
      <c r="DM46" s="144"/>
      <c r="DN46" s="144"/>
      <c r="DO46" s="144"/>
      <c r="DP46" s="144"/>
      <c r="DQ46" s="144"/>
      <c r="DR46" s="144"/>
      <c r="DS46" s="144" t="s">
        <v>40</v>
      </c>
      <c r="DT46" s="144"/>
      <c r="DU46" s="144"/>
      <c r="DV46" s="144"/>
      <c r="DW46" s="144"/>
      <c r="DX46" s="144"/>
      <c r="DY46" s="144"/>
      <c r="DZ46" s="144"/>
      <c r="EA46" s="144"/>
      <c r="EB46" s="144"/>
      <c r="EC46" s="144"/>
      <c r="ED46" s="144"/>
      <c r="EE46" s="144"/>
      <c r="EF46" s="144"/>
      <c r="EG46" s="144"/>
      <c r="EH46" s="144" t="s">
        <v>40</v>
      </c>
      <c r="EI46" s="144"/>
      <c r="EJ46" s="144"/>
      <c r="EK46" s="144"/>
      <c r="EL46" s="144"/>
      <c r="EM46" s="144"/>
      <c r="EN46" s="144"/>
      <c r="EO46" s="144"/>
      <c r="EP46" s="144"/>
      <c r="EQ46" s="144"/>
      <c r="ER46" s="144"/>
      <c r="ES46" s="144"/>
      <c r="ET46" s="144"/>
      <c r="EU46" s="144"/>
      <c r="EV46" s="144"/>
      <c r="EW46" s="144" t="s">
        <v>40</v>
      </c>
      <c r="EX46" s="144"/>
      <c r="EY46" s="144"/>
      <c r="EZ46" s="144"/>
      <c r="FA46" s="144"/>
      <c r="FB46" s="144"/>
      <c r="FC46" s="144"/>
      <c r="FD46" s="144"/>
      <c r="FE46" s="144"/>
      <c r="FF46" s="144"/>
      <c r="FG46" s="144"/>
      <c r="FH46" s="144"/>
      <c r="FI46" s="144"/>
      <c r="FJ46" s="144"/>
      <c r="FK46" s="144"/>
      <c r="FL46" s="144" t="s">
        <v>40</v>
      </c>
      <c r="FM46" s="144"/>
      <c r="FN46" s="144"/>
      <c r="FO46" s="144"/>
      <c r="FP46" s="144"/>
      <c r="FQ46" s="144"/>
      <c r="FR46" s="144"/>
      <c r="FS46" s="144"/>
      <c r="FT46" s="144"/>
      <c r="FU46" s="144"/>
      <c r="FV46" s="144"/>
      <c r="FW46" s="144"/>
      <c r="FX46" s="144"/>
      <c r="FY46" s="144"/>
      <c r="FZ46" s="144"/>
    </row>
    <row r="47" spans="1:182" s="124" customFormat="1">
      <c r="A47" s="123"/>
      <c r="B47" s="123"/>
      <c r="C47" s="144" t="s">
        <v>42</v>
      </c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 t="s">
        <v>42</v>
      </c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 t="s">
        <v>42</v>
      </c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 t="s">
        <v>42</v>
      </c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144"/>
      <c r="BI47" s="144"/>
      <c r="BJ47" s="144"/>
      <c r="BK47" s="144" t="s">
        <v>42</v>
      </c>
      <c r="BL47" s="144"/>
      <c r="BM47" s="144"/>
      <c r="BN47" s="144"/>
      <c r="BO47" s="144"/>
      <c r="BP47" s="144"/>
      <c r="BQ47" s="144"/>
      <c r="BR47" s="144"/>
      <c r="BS47" s="144"/>
      <c r="BT47" s="144"/>
      <c r="BU47" s="144"/>
      <c r="BV47" s="144"/>
      <c r="BW47" s="144"/>
      <c r="BX47" s="144"/>
      <c r="BY47" s="144"/>
      <c r="BZ47" s="144" t="s">
        <v>42</v>
      </c>
      <c r="CA47" s="144"/>
      <c r="CB47" s="144"/>
      <c r="CC47" s="144"/>
      <c r="CD47" s="144"/>
      <c r="CE47" s="144"/>
      <c r="CF47" s="144"/>
      <c r="CG47" s="144"/>
      <c r="CH47" s="144"/>
      <c r="CI47" s="144"/>
      <c r="CJ47" s="144"/>
      <c r="CK47" s="144"/>
      <c r="CL47" s="144"/>
      <c r="CM47" s="144"/>
      <c r="CN47" s="144"/>
      <c r="CO47" s="144" t="s">
        <v>42</v>
      </c>
      <c r="CP47" s="144"/>
      <c r="CQ47" s="144"/>
      <c r="CR47" s="144"/>
      <c r="CS47" s="144"/>
      <c r="CT47" s="144"/>
      <c r="CU47" s="144"/>
      <c r="CV47" s="144"/>
      <c r="CW47" s="144"/>
      <c r="CX47" s="144"/>
      <c r="CY47" s="144"/>
      <c r="CZ47" s="144"/>
      <c r="DA47" s="144"/>
      <c r="DB47" s="144"/>
      <c r="DC47" s="144"/>
      <c r="DD47" s="144" t="s">
        <v>42</v>
      </c>
      <c r="DE47" s="144"/>
      <c r="DF47" s="144"/>
      <c r="DG47" s="144"/>
      <c r="DH47" s="144"/>
      <c r="DI47" s="144"/>
      <c r="DJ47" s="144"/>
      <c r="DK47" s="144"/>
      <c r="DL47" s="144"/>
      <c r="DM47" s="144"/>
      <c r="DN47" s="144"/>
      <c r="DO47" s="144"/>
      <c r="DP47" s="144"/>
      <c r="DQ47" s="144"/>
      <c r="DR47" s="144"/>
      <c r="DS47" s="144" t="s">
        <v>42</v>
      </c>
      <c r="DT47" s="144"/>
      <c r="DU47" s="144"/>
      <c r="DV47" s="144"/>
      <c r="DW47" s="144"/>
      <c r="DX47" s="144"/>
      <c r="DY47" s="144"/>
      <c r="DZ47" s="144"/>
      <c r="EA47" s="144"/>
      <c r="EB47" s="144"/>
      <c r="EC47" s="144"/>
      <c r="ED47" s="144"/>
      <c r="EE47" s="144"/>
      <c r="EF47" s="144"/>
      <c r="EG47" s="144"/>
      <c r="EH47" s="144" t="s">
        <v>42</v>
      </c>
      <c r="EI47" s="144"/>
      <c r="EJ47" s="144"/>
      <c r="EK47" s="144"/>
      <c r="EL47" s="144"/>
      <c r="EM47" s="144"/>
      <c r="EN47" s="144"/>
      <c r="EO47" s="144"/>
      <c r="EP47" s="144"/>
      <c r="EQ47" s="144"/>
      <c r="ER47" s="144"/>
      <c r="ES47" s="144"/>
      <c r="ET47" s="144"/>
      <c r="EU47" s="144"/>
      <c r="EV47" s="144"/>
      <c r="EW47" s="144" t="s">
        <v>42</v>
      </c>
      <c r="EX47" s="144"/>
      <c r="EY47" s="144"/>
      <c r="EZ47" s="144"/>
      <c r="FA47" s="144"/>
      <c r="FB47" s="144"/>
      <c r="FC47" s="144"/>
      <c r="FD47" s="144"/>
      <c r="FE47" s="144"/>
      <c r="FF47" s="144"/>
      <c r="FG47" s="144"/>
      <c r="FH47" s="144"/>
      <c r="FI47" s="144"/>
      <c r="FJ47" s="144"/>
      <c r="FK47" s="144"/>
      <c r="FL47" s="144" t="s">
        <v>42</v>
      </c>
      <c r="FM47" s="144"/>
      <c r="FN47" s="144"/>
      <c r="FO47" s="144"/>
      <c r="FP47" s="144"/>
      <c r="FQ47" s="144"/>
      <c r="FR47" s="144"/>
      <c r="FS47" s="144"/>
      <c r="FT47" s="144"/>
      <c r="FU47" s="144"/>
      <c r="FV47" s="144"/>
      <c r="FW47" s="144"/>
      <c r="FX47" s="144"/>
      <c r="FY47" s="144"/>
      <c r="FZ47" s="144"/>
    </row>
    <row r="48" spans="1:182" s="124" customFormat="1">
      <c r="A48" s="123"/>
      <c r="B48" s="123"/>
      <c r="C48" s="144" t="s">
        <v>80</v>
      </c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 t="s">
        <v>80</v>
      </c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 t="s">
        <v>80</v>
      </c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4"/>
      <c r="AS48" s="144"/>
      <c r="AT48" s="144"/>
      <c r="AU48" s="144"/>
      <c r="AV48" s="144" t="s">
        <v>80</v>
      </c>
      <c r="AW48" s="144"/>
      <c r="AX48" s="144"/>
      <c r="AY48" s="144"/>
      <c r="AZ48" s="144"/>
      <c r="BA48" s="144"/>
      <c r="BB48" s="144"/>
      <c r="BC48" s="144"/>
      <c r="BD48" s="144"/>
      <c r="BE48" s="144"/>
      <c r="BF48" s="144"/>
      <c r="BG48" s="144"/>
      <c r="BH48" s="144"/>
      <c r="BI48" s="144"/>
      <c r="BJ48" s="144"/>
      <c r="BK48" s="144" t="s">
        <v>80</v>
      </c>
      <c r="BL48" s="144"/>
      <c r="BM48" s="144"/>
      <c r="BN48" s="144"/>
      <c r="BO48" s="144"/>
      <c r="BP48" s="144"/>
      <c r="BQ48" s="144"/>
      <c r="BR48" s="144"/>
      <c r="BS48" s="144"/>
      <c r="BT48" s="144"/>
      <c r="BU48" s="144"/>
      <c r="BV48" s="144"/>
      <c r="BW48" s="144"/>
      <c r="BX48" s="144"/>
      <c r="BY48" s="144"/>
      <c r="BZ48" s="144" t="s">
        <v>80</v>
      </c>
      <c r="CA48" s="144"/>
      <c r="CB48" s="144"/>
      <c r="CC48" s="144"/>
      <c r="CD48" s="144"/>
      <c r="CE48" s="144"/>
      <c r="CF48" s="144"/>
      <c r="CG48" s="144"/>
      <c r="CH48" s="144"/>
      <c r="CI48" s="144"/>
      <c r="CJ48" s="144"/>
      <c r="CK48" s="144"/>
      <c r="CL48" s="144"/>
      <c r="CM48" s="144"/>
      <c r="CN48" s="144"/>
      <c r="CO48" s="144" t="s">
        <v>80</v>
      </c>
      <c r="CP48" s="144"/>
      <c r="CQ48" s="144"/>
      <c r="CR48" s="144"/>
      <c r="CS48" s="144"/>
      <c r="CT48" s="144"/>
      <c r="CU48" s="144"/>
      <c r="CV48" s="144"/>
      <c r="CW48" s="144"/>
      <c r="CX48" s="144"/>
      <c r="CY48" s="144"/>
      <c r="CZ48" s="144"/>
      <c r="DA48" s="144"/>
      <c r="DB48" s="144"/>
      <c r="DC48" s="144"/>
      <c r="DD48" s="144" t="s">
        <v>80</v>
      </c>
      <c r="DE48" s="144"/>
      <c r="DF48" s="144"/>
      <c r="DG48" s="144"/>
      <c r="DH48" s="144"/>
      <c r="DI48" s="144"/>
      <c r="DJ48" s="144"/>
      <c r="DK48" s="144"/>
      <c r="DL48" s="144"/>
      <c r="DM48" s="144"/>
      <c r="DN48" s="144"/>
      <c r="DO48" s="144"/>
      <c r="DP48" s="144"/>
      <c r="DQ48" s="144"/>
      <c r="DR48" s="144"/>
      <c r="DS48" s="144" t="s">
        <v>80</v>
      </c>
      <c r="DT48" s="144"/>
      <c r="DU48" s="144"/>
      <c r="DV48" s="144"/>
      <c r="DW48" s="144"/>
      <c r="DX48" s="144"/>
      <c r="DY48" s="144"/>
      <c r="DZ48" s="144"/>
      <c r="EA48" s="144"/>
      <c r="EB48" s="144"/>
      <c r="EC48" s="144"/>
      <c r="ED48" s="144"/>
      <c r="EE48" s="144"/>
      <c r="EF48" s="144"/>
      <c r="EG48" s="144"/>
      <c r="EH48" s="144" t="s">
        <v>80</v>
      </c>
      <c r="EI48" s="144"/>
      <c r="EJ48" s="144"/>
      <c r="EK48" s="144"/>
      <c r="EL48" s="144"/>
      <c r="EM48" s="144"/>
      <c r="EN48" s="144"/>
      <c r="EO48" s="144"/>
      <c r="EP48" s="144"/>
      <c r="EQ48" s="144"/>
      <c r="ER48" s="144"/>
      <c r="ES48" s="144"/>
      <c r="ET48" s="144"/>
      <c r="EU48" s="144"/>
      <c r="EV48" s="144"/>
      <c r="EW48" s="144" t="s">
        <v>80</v>
      </c>
      <c r="EX48" s="144"/>
      <c r="EY48" s="144"/>
      <c r="EZ48" s="144"/>
      <c r="FA48" s="144"/>
      <c r="FB48" s="144"/>
      <c r="FC48" s="144"/>
      <c r="FD48" s="144"/>
      <c r="FE48" s="144"/>
      <c r="FF48" s="144"/>
      <c r="FG48" s="144"/>
      <c r="FH48" s="144"/>
      <c r="FI48" s="144"/>
      <c r="FJ48" s="144"/>
      <c r="FK48" s="144"/>
      <c r="FL48" s="144" t="s">
        <v>80</v>
      </c>
      <c r="FM48" s="144"/>
      <c r="FN48" s="144"/>
      <c r="FO48" s="144"/>
      <c r="FP48" s="144"/>
      <c r="FQ48" s="144"/>
      <c r="FR48" s="144"/>
      <c r="FS48" s="144"/>
      <c r="FT48" s="144"/>
      <c r="FU48" s="144"/>
      <c r="FV48" s="144"/>
      <c r="FW48" s="144"/>
      <c r="FX48" s="144"/>
      <c r="FY48" s="144"/>
      <c r="FZ48" s="144"/>
    </row>
    <row r="49" spans="1:182" s="124" customFormat="1">
      <c r="A49" s="123"/>
      <c r="B49" s="123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5"/>
      <c r="CG49" s="125"/>
      <c r="CH49" s="125"/>
      <c r="CI49" s="125"/>
      <c r="CJ49" s="125"/>
      <c r="CK49" s="125"/>
      <c r="CL49" s="125"/>
      <c r="CM49" s="125"/>
      <c r="CN49" s="125"/>
      <c r="CO49" s="125"/>
      <c r="CP49" s="125"/>
      <c r="CQ49" s="125"/>
      <c r="CR49" s="125"/>
      <c r="CS49" s="125"/>
      <c r="CT49" s="125"/>
      <c r="CU49" s="125"/>
      <c r="CV49" s="125"/>
      <c r="CW49" s="125"/>
      <c r="CX49" s="125"/>
      <c r="CY49" s="125"/>
      <c r="CZ49" s="125"/>
      <c r="DA49" s="125"/>
      <c r="DB49" s="125"/>
      <c r="DC49" s="125"/>
      <c r="DD49" s="125"/>
      <c r="DE49" s="125"/>
      <c r="DF49" s="125"/>
      <c r="DG49" s="125"/>
      <c r="DH49" s="125"/>
      <c r="DI49" s="125"/>
      <c r="DJ49" s="125"/>
      <c r="DK49" s="125"/>
      <c r="DL49" s="125"/>
      <c r="DM49" s="125"/>
      <c r="DN49" s="125"/>
      <c r="DO49" s="125"/>
      <c r="DP49" s="125"/>
      <c r="DQ49" s="125"/>
      <c r="DR49" s="125"/>
      <c r="DS49" s="125"/>
      <c r="DT49" s="125"/>
      <c r="DU49" s="125"/>
      <c r="DV49" s="125"/>
      <c r="DW49" s="125"/>
      <c r="DX49" s="125"/>
      <c r="DY49" s="125"/>
      <c r="DZ49" s="125"/>
      <c r="EA49" s="125"/>
      <c r="EB49" s="125"/>
      <c r="EC49" s="125"/>
      <c r="ED49" s="125"/>
      <c r="EE49" s="125"/>
      <c r="EF49" s="125"/>
      <c r="EG49" s="125"/>
      <c r="EH49" s="142" t="s">
        <v>90</v>
      </c>
      <c r="EI49" s="125"/>
      <c r="EJ49" s="125"/>
      <c r="EK49" s="125"/>
      <c r="EL49" s="125"/>
      <c r="EM49" s="125"/>
      <c r="EN49" s="125"/>
      <c r="EO49" s="125"/>
      <c r="EP49" s="125"/>
      <c r="EQ49" s="125"/>
      <c r="ER49" s="125"/>
      <c r="ES49" s="125"/>
      <c r="ET49" s="125"/>
      <c r="EU49" s="125"/>
      <c r="EV49" s="125"/>
      <c r="EW49" s="142" t="s">
        <v>90</v>
      </c>
      <c r="EX49" s="125"/>
      <c r="EY49" s="125"/>
      <c r="EZ49" s="125"/>
      <c r="FA49" s="125"/>
      <c r="FB49" s="125"/>
      <c r="FC49" s="125"/>
      <c r="FD49" s="125"/>
      <c r="FE49" s="125"/>
      <c r="FF49" s="125"/>
      <c r="FG49" s="125"/>
      <c r="FH49" s="125"/>
      <c r="FI49" s="125"/>
      <c r="FJ49" s="125"/>
      <c r="FK49" s="125"/>
      <c r="FL49" s="142" t="s">
        <v>90</v>
      </c>
      <c r="FM49" s="125"/>
      <c r="FN49" s="125"/>
      <c r="FO49" s="125"/>
      <c r="FP49" s="125"/>
      <c r="FQ49" s="125"/>
      <c r="FR49" s="125"/>
      <c r="FS49" s="125"/>
      <c r="FT49" s="125"/>
      <c r="FU49" s="125"/>
      <c r="FV49" s="125"/>
      <c r="FW49" s="125"/>
      <c r="FX49" s="125"/>
      <c r="FY49" s="125"/>
      <c r="FZ49" s="125"/>
    </row>
  </sheetData>
  <protectedRanges>
    <protectedRange sqref="C12:D12 C14:D21 C23:D41" name="Range1_1"/>
    <protectedRange sqref="C13:D13" name="Range1_1_1"/>
    <protectedRange sqref="C22:D22" name="Range1_1_2"/>
  </protectedRanges>
  <mergeCells count="165">
    <mergeCell ref="FU3:FZ4"/>
    <mergeCell ref="FU5:FW5"/>
    <mergeCell ref="FO3:FT4"/>
    <mergeCell ref="EW3:EY5"/>
    <mergeCell ref="FF5:FH5"/>
    <mergeCell ref="FI5:FK5"/>
    <mergeCell ref="FX5:FZ5"/>
    <mergeCell ref="EK3:EP4"/>
    <mergeCell ref="FL8:FZ8"/>
    <mergeCell ref="EW8:FK8"/>
    <mergeCell ref="EN5:EP5"/>
    <mergeCell ref="FO5:FQ5"/>
    <mergeCell ref="FR5:FT5"/>
    <mergeCell ref="FL3:FN5"/>
    <mergeCell ref="EH8:EV8"/>
    <mergeCell ref="EH3:EJ5"/>
    <mergeCell ref="EK5:EM5"/>
    <mergeCell ref="EZ5:FB5"/>
    <mergeCell ref="EQ3:EV4"/>
    <mergeCell ref="EZ3:FE4"/>
    <mergeCell ref="FF3:FK4"/>
    <mergeCell ref="FC5:FE5"/>
    <mergeCell ref="EQ5:ES5"/>
    <mergeCell ref="ET5:EV5"/>
    <mergeCell ref="R1:AF1"/>
    <mergeCell ref="AG1:AU1"/>
    <mergeCell ref="AV1:BJ1"/>
    <mergeCell ref="BK1:BY1"/>
    <mergeCell ref="BZ1:CN1"/>
    <mergeCell ref="CO1:DC1"/>
    <mergeCell ref="DD1:DR1"/>
    <mergeCell ref="DS1:EG1"/>
    <mergeCell ref="FL2:FZ2"/>
    <mergeCell ref="EW2:FK2"/>
    <mergeCell ref="BW3:BY5"/>
    <mergeCell ref="C2:Q2"/>
    <mergeCell ref="R2:AF2"/>
    <mergeCell ref="F5:H5"/>
    <mergeCell ref="I5:K5"/>
    <mergeCell ref="L5:N5"/>
    <mergeCell ref="U5:W5"/>
    <mergeCell ref="F4:N4"/>
    <mergeCell ref="R4:T5"/>
    <mergeCell ref="U4:AC4"/>
    <mergeCell ref="AG2:AU2"/>
    <mergeCell ref="AV2:BJ2"/>
    <mergeCell ref="BE5:BG5"/>
    <mergeCell ref="AJ4:AR4"/>
    <mergeCell ref="AM5:AO5"/>
    <mergeCell ref="AP5:AR5"/>
    <mergeCell ref="AV3:BG3"/>
    <mergeCell ref="AG3:AR3"/>
    <mergeCell ref="AG4:AI5"/>
    <mergeCell ref="AY5:BA5"/>
    <mergeCell ref="BH3:BJ5"/>
    <mergeCell ref="BB5:BD5"/>
    <mergeCell ref="AV8:BJ8"/>
    <mergeCell ref="BK2:BY2"/>
    <mergeCell ref="BZ2:CN2"/>
    <mergeCell ref="DS2:EG2"/>
    <mergeCell ref="DS4:DU5"/>
    <mergeCell ref="DV4:ED4"/>
    <mergeCell ref="CR5:CT5"/>
    <mergeCell ref="CU5:CW5"/>
    <mergeCell ref="CO2:DC2"/>
    <mergeCell ref="DD2:DR2"/>
    <mergeCell ref="CO3:CZ3"/>
    <mergeCell ref="EB5:ED5"/>
    <mergeCell ref="DY5:EA5"/>
    <mergeCell ref="BZ4:CB5"/>
    <mergeCell ref="DP3:DR5"/>
    <mergeCell ref="DG4:DO4"/>
    <mergeCell ref="CF5:CH5"/>
    <mergeCell ref="BK4:BM5"/>
    <mergeCell ref="BK3:BV3"/>
    <mergeCell ref="BQ5:BS5"/>
    <mergeCell ref="CX5:CZ5"/>
    <mergeCell ref="BT5:BV5"/>
    <mergeCell ref="CI5:CK5"/>
    <mergeCell ref="CC5:CE5"/>
    <mergeCell ref="DS3:ED3"/>
    <mergeCell ref="CC4:CK4"/>
    <mergeCell ref="A8:B8"/>
    <mergeCell ref="C8:Q8"/>
    <mergeCell ref="R8:AF8"/>
    <mergeCell ref="AG8:AU8"/>
    <mergeCell ref="BK8:BY8"/>
    <mergeCell ref="BZ8:CN8"/>
    <mergeCell ref="AJ5:AL5"/>
    <mergeCell ref="BN5:BP5"/>
    <mergeCell ref="BN4:BV4"/>
    <mergeCell ref="CL3:CN5"/>
    <mergeCell ref="AS3:AU5"/>
    <mergeCell ref="AY4:BG4"/>
    <mergeCell ref="AV4:AX5"/>
    <mergeCell ref="A3:A6"/>
    <mergeCell ref="B3:B6"/>
    <mergeCell ref="C3:N3"/>
    <mergeCell ref="O3:Q5"/>
    <mergeCell ref="R3:AC3"/>
    <mergeCell ref="AD3:AF5"/>
    <mergeCell ref="C4:E5"/>
    <mergeCell ref="X5:Z5"/>
    <mergeCell ref="AA5:AC5"/>
    <mergeCell ref="A11:B11"/>
    <mergeCell ref="C11:Q11"/>
    <mergeCell ref="R11:AF11"/>
    <mergeCell ref="AG11:AU11"/>
    <mergeCell ref="AV11:BJ11"/>
    <mergeCell ref="BK11:BY11"/>
    <mergeCell ref="BZ11:CN11"/>
    <mergeCell ref="EE3:EG5"/>
    <mergeCell ref="BZ3:CK3"/>
    <mergeCell ref="CO8:DC8"/>
    <mergeCell ref="DD8:DR8"/>
    <mergeCell ref="DS8:EG8"/>
    <mergeCell ref="CO11:DC11"/>
    <mergeCell ref="DD11:DR11"/>
    <mergeCell ref="DS11:EG11"/>
    <mergeCell ref="DD4:DF5"/>
    <mergeCell ref="DG5:DI5"/>
    <mergeCell ref="DJ5:DL5"/>
    <mergeCell ref="DM5:DO5"/>
    <mergeCell ref="DV5:DX5"/>
    <mergeCell ref="CO4:CQ5"/>
    <mergeCell ref="CR4:CZ4"/>
    <mergeCell ref="DA3:DC5"/>
    <mergeCell ref="DD3:DO3"/>
    <mergeCell ref="A45:B45"/>
    <mergeCell ref="R46:AF46"/>
    <mergeCell ref="R47:AF47"/>
    <mergeCell ref="R48:AF48"/>
    <mergeCell ref="AG46:AU46"/>
    <mergeCell ref="AG47:AU47"/>
    <mergeCell ref="AG48:AU48"/>
    <mergeCell ref="AV46:BJ46"/>
    <mergeCell ref="AV47:BJ47"/>
    <mergeCell ref="AV48:BJ48"/>
    <mergeCell ref="C46:Q46"/>
    <mergeCell ref="C47:Q47"/>
    <mergeCell ref="C48:Q48"/>
    <mergeCell ref="BK46:BY46"/>
    <mergeCell ref="BK47:BY47"/>
    <mergeCell ref="BK48:BY48"/>
    <mergeCell ref="BZ46:CN46"/>
    <mergeCell ref="BZ47:CN47"/>
    <mergeCell ref="BZ48:CN48"/>
    <mergeCell ref="CO46:DC46"/>
    <mergeCell ref="CO47:DC47"/>
    <mergeCell ref="CO48:DC48"/>
    <mergeCell ref="EW46:FK46"/>
    <mergeCell ref="EW47:FK47"/>
    <mergeCell ref="EW48:FK48"/>
    <mergeCell ref="FL46:FZ46"/>
    <mergeCell ref="FL47:FZ47"/>
    <mergeCell ref="FL48:FZ48"/>
    <mergeCell ref="DD46:DR46"/>
    <mergeCell ref="DD47:DR47"/>
    <mergeCell ref="DD48:DR48"/>
    <mergeCell ref="DS46:EG46"/>
    <mergeCell ref="DS47:EG47"/>
    <mergeCell ref="DS48:EG48"/>
    <mergeCell ref="EH46:EV46"/>
    <mergeCell ref="EH47:EV47"/>
    <mergeCell ref="EH48:EV48"/>
  </mergeCells>
  <phoneticPr fontId="0" type="noConversion"/>
  <printOptions horizontalCentered="1"/>
  <pageMargins left="0.27559055118110237" right="0.47244094488188981" top="0.35433070866141736" bottom="0.6692913385826772" header="0.31496062992125984" footer="0.31496062992125984"/>
  <pageSetup paperSize="9" scale="64" orientation="landscape" useFirstPageNumber="1" horizontalDpi="4294967294" verticalDpi="4294967294" r:id="rId1"/>
  <headerFooter alignWithMargins="0">
    <oddFooter>&amp;C&amp;"Cambria,Regular"&amp;9X-&amp;P</oddFooter>
  </headerFooter>
  <colBreaks count="11" manualBreakCount="11">
    <brk id="17" max="48" man="1"/>
    <brk id="32" max="48" man="1"/>
    <brk id="47" max="48" man="1"/>
    <brk id="62" max="48" man="1"/>
    <brk id="77" max="48" man="1"/>
    <brk id="92" max="48" man="1"/>
    <brk id="107" max="48" man="1"/>
    <brk id="122" max="48" man="1"/>
    <brk id="137" max="48" man="1"/>
    <brk id="152" max="48" man="1"/>
    <brk id="167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M25"/>
  <sheetViews>
    <sheetView tabSelected="1" view="pageBreakPreview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W11" sqref="AW11"/>
    </sheetView>
  </sheetViews>
  <sheetFormatPr defaultRowHeight="14.25"/>
  <cols>
    <col min="1" max="1" width="5.28515625" customWidth="1"/>
    <col min="2" max="2" width="24.42578125" customWidth="1"/>
    <col min="3" max="3" width="9.42578125" customWidth="1"/>
    <col min="4" max="20" width="8.7109375" customWidth="1"/>
    <col min="21" max="21" width="8.85546875" style="3" customWidth="1"/>
    <col min="22" max="22" width="8.140625" style="3" customWidth="1"/>
    <col min="23" max="23" width="8.85546875" style="3" customWidth="1"/>
    <col min="24" max="24" width="8.140625" style="3" customWidth="1"/>
    <col min="25" max="25" width="6.85546875" style="3" customWidth="1"/>
    <col min="26" max="27" width="8.140625" style="3" customWidth="1"/>
    <col min="28" max="28" width="7" style="3" customWidth="1"/>
    <col min="29" max="29" width="8.140625" style="3" customWidth="1"/>
    <col min="30" max="30" width="9.140625" style="3" customWidth="1"/>
    <col min="31" max="35" width="6.85546875" style="3" customWidth="1"/>
    <col min="36" max="36" width="8.85546875" style="3" customWidth="1"/>
    <col min="37" max="37" width="8.140625" style="3" customWidth="1"/>
    <col min="38" max="38" width="8.85546875" style="3" customWidth="1"/>
    <col min="39" max="39" width="8.140625" style="3" customWidth="1"/>
    <col min="40" max="40" width="6.85546875" style="3" customWidth="1"/>
    <col min="41" max="42" width="8.140625" style="3" customWidth="1"/>
    <col min="43" max="43" width="7" style="3" customWidth="1"/>
    <col min="44" max="44" width="8.140625" style="3" customWidth="1"/>
    <col min="45" max="47" width="6.85546875" style="3" customWidth="1"/>
    <col min="48" max="48" width="10.42578125" style="3" customWidth="1"/>
    <col min="49" max="50" width="6.85546875" style="3" customWidth="1"/>
    <col min="51" max="51" width="8.85546875" style="3" customWidth="1"/>
    <col min="52" max="52" width="8.140625" style="3" customWidth="1"/>
    <col min="53" max="53" width="8.85546875" style="3" customWidth="1"/>
    <col min="54" max="54" width="8.140625" style="3" customWidth="1"/>
    <col min="55" max="55" width="6.85546875" style="3" customWidth="1"/>
    <col min="56" max="57" width="8.140625" style="3" customWidth="1"/>
    <col min="58" max="58" width="7" style="3" customWidth="1"/>
    <col min="59" max="59" width="8.140625" style="3" customWidth="1"/>
    <col min="60" max="65" width="6.85546875" style="3" customWidth="1"/>
  </cols>
  <sheetData>
    <row r="1" spans="1:65" ht="23.25" customHeight="1">
      <c r="C1" s="18" t="str">
        <f>Board!C1</f>
        <v>RESULTS OF SECONDARY EXAMINATION- 2015</v>
      </c>
      <c r="O1" s="18"/>
      <c r="U1" s="18" t="str">
        <f>C1</f>
        <v>RESULTS OF SECONDARY EXAMINATION- 2015</v>
      </c>
      <c r="V1" s="18"/>
      <c r="W1" s="18"/>
      <c r="AI1" s="18"/>
      <c r="AJ1" s="18" t="str">
        <f>U1</f>
        <v>RESULTS OF SECONDARY EXAMINATION- 2015</v>
      </c>
      <c r="AK1" s="18"/>
      <c r="AL1" s="18"/>
      <c r="AX1" s="18"/>
      <c r="AY1" s="18" t="str">
        <f>AJ1</f>
        <v>RESULTS OF SECONDARY EXAMINATION- 2015</v>
      </c>
      <c r="AZ1" s="18"/>
      <c r="BA1" s="18"/>
      <c r="BM1" s="18"/>
    </row>
    <row r="2" spans="1:65" s="1" customFormat="1" ht="30" customHeight="1">
      <c r="A2" s="17"/>
      <c r="B2" s="17"/>
      <c r="C2" s="175" t="s">
        <v>95</v>
      </c>
      <c r="D2" s="175"/>
      <c r="E2" s="175"/>
      <c r="F2" s="175"/>
      <c r="G2" s="175"/>
      <c r="H2" s="175"/>
      <c r="I2" s="175"/>
      <c r="J2" s="45"/>
      <c r="K2" s="22"/>
      <c r="L2" s="22"/>
      <c r="M2" s="22"/>
      <c r="N2" s="22"/>
      <c r="O2" s="22"/>
      <c r="P2" s="22"/>
      <c r="Q2" s="22"/>
      <c r="R2" s="22"/>
      <c r="S2" s="22"/>
      <c r="T2" s="22"/>
      <c r="U2" s="23" t="s">
        <v>96</v>
      </c>
      <c r="V2" s="23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3" t="s">
        <v>97</v>
      </c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3" t="s">
        <v>98</v>
      </c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</row>
    <row r="3" spans="1:65" s="2" customFormat="1" ht="19.5" customHeight="1">
      <c r="A3" s="145" t="s">
        <v>17</v>
      </c>
      <c r="B3" s="145" t="s">
        <v>0</v>
      </c>
      <c r="C3" s="172" t="s">
        <v>1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4"/>
      <c r="U3" s="156" t="s">
        <v>28</v>
      </c>
      <c r="V3" s="157"/>
      <c r="W3" s="158"/>
      <c r="X3" s="156" t="s">
        <v>29</v>
      </c>
      <c r="Y3" s="157"/>
      <c r="Z3" s="157"/>
      <c r="AA3" s="157"/>
      <c r="AB3" s="157"/>
      <c r="AC3" s="158"/>
      <c r="AD3" s="156" t="s">
        <v>27</v>
      </c>
      <c r="AE3" s="157"/>
      <c r="AF3" s="157"/>
      <c r="AG3" s="157"/>
      <c r="AH3" s="157"/>
      <c r="AI3" s="158"/>
      <c r="AJ3" s="156" t="s">
        <v>28</v>
      </c>
      <c r="AK3" s="157"/>
      <c r="AL3" s="158"/>
      <c r="AM3" s="156" t="s">
        <v>29</v>
      </c>
      <c r="AN3" s="157"/>
      <c r="AO3" s="157"/>
      <c r="AP3" s="157"/>
      <c r="AQ3" s="157"/>
      <c r="AR3" s="158"/>
      <c r="AS3" s="156" t="s">
        <v>27</v>
      </c>
      <c r="AT3" s="157"/>
      <c r="AU3" s="157"/>
      <c r="AV3" s="157"/>
      <c r="AW3" s="157"/>
      <c r="AX3" s="158"/>
      <c r="AY3" s="156" t="s">
        <v>28</v>
      </c>
      <c r="AZ3" s="157"/>
      <c r="BA3" s="158"/>
      <c r="BB3" s="156" t="s">
        <v>29</v>
      </c>
      <c r="BC3" s="157"/>
      <c r="BD3" s="157"/>
      <c r="BE3" s="157"/>
      <c r="BF3" s="157"/>
      <c r="BG3" s="158"/>
      <c r="BH3" s="156" t="s">
        <v>27</v>
      </c>
      <c r="BI3" s="157"/>
      <c r="BJ3" s="157"/>
      <c r="BK3" s="157"/>
      <c r="BL3" s="157"/>
      <c r="BM3" s="158"/>
    </row>
    <row r="4" spans="1:65" s="2" customFormat="1" ht="19.5" customHeight="1">
      <c r="A4" s="145"/>
      <c r="B4" s="145"/>
      <c r="C4" s="145" t="s">
        <v>23</v>
      </c>
      <c r="D4" s="145"/>
      <c r="E4" s="145"/>
      <c r="F4" s="145"/>
      <c r="G4" s="145"/>
      <c r="H4" s="145"/>
      <c r="I4" s="145" t="s">
        <v>24</v>
      </c>
      <c r="J4" s="145"/>
      <c r="K4" s="145"/>
      <c r="L4" s="145"/>
      <c r="M4" s="145"/>
      <c r="N4" s="145"/>
      <c r="O4" s="145" t="s">
        <v>25</v>
      </c>
      <c r="P4" s="145"/>
      <c r="Q4" s="145"/>
      <c r="R4" s="145"/>
      <c r="S4" s="145"/>
      <c r="T4" s="145"/>
      <c r="U4" s="165"/>
      <c r="V4" s="166"/>
      <c r="W4" s="167"/>
      <c r="X4" s="159"/>
      <c r="Y4" s="160"/>
      <c r="Z4" s="160"/>
      <c r="AA4" s="160"/>
      <c r="AB4" s="160"/>
      <c r="AC4" s="161"/>
      <c r="AD4" s="159"/>
      <c r="AE4" s="160"/>
      <c r="AF4" s="160"/>
      <c r="AG4" s="160"/>
      <c r="AH4" s="160"/>
      <c r="AI4" s="161"/>
      <c r="AJ4" s="165"/>
      <c r="AK4" s="166"/>
      <c r="AL4" s="167"/>
      <c r="AM4" s="159"/>
      <c r="AN4" s="160"/>
      <c r="AO4" s="160"/>
      <c r="AP4" s="160"/>
      <c r="AQ4" s="160"/>
      <c r="AR4" s="161"/>
      <c r="AS4" s="159"/>
      <c r="AT4" s="160"/>
      <c r="AU4" s="160"/>
      <c r="AV4" s="160"/>
      <c r="AW4" s="160"/>
      <c r="AX4" s="161"/>
      <c r="AY4" s="165"/>
      <c r="AZ4" s="166"/>
      <c r="BA4" s="167"/>
      <c r="BB4" s="159"/>
      <c r="BC4" s="160"/>
      <c r="BD4" s="160"/>
      <c r="BE4" s="160"/>
      <c r="BF4" s="160"/>
      <c r="BG4" s="161"/>
      <c r="BH4" s="159"/>
      <c r="BI4" s="160"/>
      <c r="BJ4" s="160"/>
      <c r="BK4" s="160"/>
      <c r="BL4" s="160"/>
      <c r="BM4" s="161"/>
    </row>
    <row r="5" spans="1:65" s="2" customFormat="1" ht="14.25" customHeight="1">
      <c r="A5" s="145"/>
      <c r="B5" s="145"/>
      <c r="C5" s="145" t="s">
        <v>2</v>
      </c>
      <c r="D5" s="145"/>
      <c r="E5" s="145"/>
      <c r="F5" s="145" t="s">
        <v>3</v>
      </c>
      <c r="G5" s="145"/>
      <c r="H5" s="145"/>
      <c r="I5" s="145" t="s">
        <v>2</v>
      </c>
      <c r="J5" s="145"/>
      <c r="K5" s="145"/>
      <c r="L5" s="145" t="s">
        <v>3</v>
      </c>
      <c r="M5" s="145"/>
      <c r="N5" s="145"/>
      <c r="O5" s="145" t="s">
        <v>2</v>
      </c>
      <c r="P5" s="145"/>
      <c r="Q5" s="145"/>
      <c r="R5" s="145" t="s">
        <v>3</v>
      </c>
      <c r="S5" s="145"/>
      <c r="T5" s="145"/>
      <c r="U5" s="159"/>
      <c r="V5" s="160"/>
      <c r="W5" s="161"/>
      <c r="X5" s="162" t="s">
        <v>30</v>
      </c>
      <c r="Y5" s="163"/>
      <c r="Z5" s="164"/>
      <c r="AA5" s="162" t="s">
        <v>31</v>
      </c>
      <c r="AB5" s="163"/>
      <c r="AC5" s="164"/>
      <c r="AD5" s="162" t="s">
        <v>30</v>
      </c>
      <c r="AE5" s="163"/>
      <c r="AF5" s="164"/>
      <c r="AG5" s="162" t="s">
        <v>31</v>
      </c>
      <c r="AH5" s="163"/>
      <c r="AI5" s="164"/>
      <c r="AJ5" s="159"/>
      <c r="AK5" s="160"/>
      <c r="AL5" s="161"/>
      <c r="AM5" s="162" t="s">
        <v>30</v>
      </c>
      <c r="AN5" s="163"/>
      <c r="AO5" s="164"/>
      <c r="AP5" s="162" t="s">
        <v>31</v>
      </c>
      <c r="AQ5" s="163"/>
      <c r="AR5" s="164"/>
      <c r="AS5" s="162" t="s">
        <v>30</v>
      </c>
      <c r="AT5" s="163"/>
      <c r="AU5" s="164"/>
      <c r="AV5" s="162" t="s">
        <v>31</v>
      </c>
      <c r="AW5" s="163"/>
      <c r="AX5" s="164"/>
      <c r="AY5" s="159"/>
      <c r="AZ5" s="160"/>
      <c r="BA5" s="161"/>
      <c r="BB5" s="162" t="s">
        <v>30</v>
      </c>
      <c r="BC5" s="163"/>
      <c r="BD5" s="164"/>
      <c r="BE5" s="162" t="s">
        <v>31</v>
      </c>
      <c r="BF5" s="163"/>
      <c r="BG5" s="164"/>
      <c r="BH5" s="162" t="s">
        <v>30</v>
      </c>
      <c r="BI5" s="163"/>
      <c r="BJ5" s="164"/>
      <c r="BK5" s="162" t="s">
        <v>31</v>
      </c>
      <c r="BL5" s="163"/>
      <c r="BM5" s="164"/>
    </row>
    <row r="6" spans="1:65" s="2" customFormat="1" ht="28.5" hidden="1" customHeight="1">
      <c r="A6" s="145"/>
      <c r="B6" s="145"/>
      <c r="C6" s="12" t="s">
        <v>5</v>
      </c>
      <c r="D6" s="12" t="s">
        <v>6</v>
      </c>
      <c r="E6" s="12" t="s">
        <v>7</v>
      </c>
      <c r="F6" s="12" t="s">
        <v>5</v>
      </c>
      <c r="G6" s="12" t="s">
        <v>6</v>
      </c>
      <c r="H6" s="12" t="s">
        <v>7</v>
      </c>
      <c r="I6" s="12" t="s">
        <v>5</v>
      </c>
      <c r="J6" s="12" t="s">
        <v>6</v>
      </c>
      <c r="K6" s="12" t="s">
        <v>7</v>
      </c>
      <c r="L6" s="12" t="s">
        <v>5</v>
      </c>
      <c r="M6" s="12" t="s">
        <v>6</v>
      </c>
      <c r="N6" s="12" t="s">
        <v>7</v>
      </c>
      <c r="O6" s="12" t="s">
        <v>5</v>
      </c>
      <c r="P6" s="12" t="s">
        <v>6</v>
      </c>
      <c r="Q6" s="12" t="s">
        <v>7</v>
      </c>
      <c r="R6" s="12" t="s">
        <v>5</v>
      </c>
      <c r="S6" s="12" t="s">
        <v>6</v>
      </c>
      <c r="T6" s="12" t="s">
        <v>7</v>
      </c>
      <c r="U6" s="7" t="s">
        <v>5</v>
      </c>
      <c r="V6" s="7" t="s">
        <v>6</v>
      </c>
      <c r="W6" s="7" t="s">
        <v>7</v>
      </c>
      <c r="X6" s="7" t="s">
        <v>5</v>
      </c>
      <c r="Y6" s="7" t="s">
        <v>6</v>
      </c>
      <c r="Z6" s="7" t="s">
        <v>7</v>
      </c>
      <c r="AA6" s="7" t="s">
        <v>5</v>
      </c>
      <c r="AB6" s="7" t="s">
        <v>6</v>
      </c>
      <c r="AC6" s="7" t="s">
        <v>7</v>
      </c>
      <c r="AD6" s="7" t="s">
        <v>5</v>
      </c>
      <c r="AE6" s="7" t="s">
        <v>6</v>
      </c>
      <c r="AF6" s="7" t="s">
        <v>7</v>
      </c>
      <c r="AG6" s="7" t="s">
        <v>5</v>
      </c>
      <c r="AH6" s="7" t="s">
        <v>6</v>
      </c>
      <c r="AI6" s="7" t="s">
        <v>7</v>
      </c>
      <c r="AJ6" s="7" t="s">
        <v>5</v>
      </c>
      <c r="AK6" s="7" t="s">
        <v>6</v>
      </c>
      <c r="AL6" s="7" t="s">
        <v>7</v>
      </c>
      <c r="AM6" s="7" t="s">
        <v>5</v>
      </c>
      <c r="AN6" s="7" t="s">
        <v>6</v>
      </c>
      <c r="AO6" s="7" t="s">
        <v>7</v>
      </c>
      <c r="AP6" s="7" t="s">
        <v>5</v>
      </c>
      <c r="AQ6" s="7" t="s">
        <v>6</v>
      </c>
      <c r="AR6" s="7" t="s">
        <v>7</v>
      </c>
      <c r="AS6" s="7" t="s">
        <v>5</v>
      </c>
      <c r="AT6" s="7" t="s">
        <v>6</v>
      </c>
      <c r="AU6" s="7" t="s">
        <v>7</v>
      </c>
      <c r="AV6" s="7" t="s">
        <v>5</v>
      </c>
      <c r="AW6" s="7" t="s">
        <v>6</v>
      </c>
      <c r="AX6" s="7" t="s">
        <v>7</v>
      </c>
      <c r="AY6" s="7" t="s">
        <v>5</v>
      </c>
      <c r="AZ6" s="7" t="s">
        <v>6</v>
      </c>
      <c r="BA6" s="7" t="s">
        <v>7</v>
      </c>
      <c r="BB6" s="7" t="s">
        <v>5</v>
      </c>
      <c r="BC6" s="7" t="s">
        <v>6</v>
      </c>
      <c r="BD6" s="7" t="s">
        <v>7</v>
      </c>
      <c r="BE6" s="7" t="s">
        <v>5</v>
      </c>
      <c r="BF6" s="7" t="s">
        <v>6</v>
      </c>
      <c r="BG6" s="7" t="s">
        <v>7</v>
      </c>
      <c r="BH6" s="7" t="s">
        <v>5</v>
      </c>
      <c r="BI6" s="7" t="s">
        <v>6</v>
      </c>
      <c r="BJ6" s="7" t="s">
        <v>7</v>
      </c>
      <c r="BK6" s="7" t="s">
        <v>5</v>
      </c>
      <c r="BL6" s="7" t="s">
        <v>6</v>
      </c>
      <c r="BM6" s="7" t="s">
        <v>7</v>
      </c>
    </row>
    <row r="7" spans="1:65" s="13" customFormat="1" ht="1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16">
        <v>3</v>
      </c>
      <c r="V7" s="16">
        <v>4</v>
      </c>
      <c r="W7" s="16">
        <v>5</v>
      </c>
      <c r="X7" s="16">
        <v>6</v>
      </c>
      <c r="Y7" s="16">
        <v>7</v>
      </c>
      <c r="Z7" s="16">
        <v>8</v>
      </c>
      <c r="AA7" s="16">
        <v>9</v>
      </c>
      <c r="AB7" s="16">
        <v>10</v>
      </c>
      <c r="AC7" s="16">
        <v>11</v>
      </c>
      <c r="AD7" s="16">
        <v>12</v>
      </c>
      <c r="AE7" s="16">
        <v>13</v>
      </c>
      <c r="AF7" s="16">
        <v>14</v>
      </c>
      <c r="AG7" s="16">
        <v>15</v>
      </c>
      <c r="AH7" s="16">
        <v>16</v>
      </c>
      <c r="AI7" s="16">
        <v>17</v>
      </c>
      <c r="AJ7" s="16">
        <v>3</v>
      </c>
      <c r="AK7" s="16">
        <v>4</v>
      </c>
      <c r="AL7" s="16">
        <v>5</v>
      </c>
      <c r="AM7" s="16">
        <v>6</v>
      </c>
      <c r="AN7" s="16">
        <v>7</v>
      </c>
      <c r="AO7" s="16">
        <v>8</v>
      </c>
      <c r="AP7" s="16">
        <v>9</v>
      </c>
      <c r="AQ7" s="16">
        <v>10</v>
      </c>
      <c r="AR7" s="16">
        <v>11</v>
      </c>
      <c r="AS7" s="16">
        <v>12</v>
      </c>
      <c r="AT7" s="16">
        <v>13</v>
      </c>
      <c r="AU7" s="16">
        <v>14</v>
      </c>
      <c r="AV7" s="16">
        <v>15</v>
      </c>
      <c r="AW7" s="16">
        <v>16</v>
      </c>
      <c r="AX7" s="16">
        <v>17</v>
      </c>
      <c r="AY7" s="16">
        <v>3</v>
      </c>
      <c r="AZ7" s="16">
        <v>4</v>
      </c>
      <c r="BA7" s="16">
        <v>5</v>
      </c>
      <c r="BB7" s="16">
        <v>6</v>
      </c>
      <c r="BC7" s="16">
        <v>7</v>
      </c>
      <c r="BD7" s="16">
        <v>8</v>
      </c>
      <c r="BE7" s="16">
        <v>9</v>
      </c>
      <c r="BF7" s="16">
        <v>10</v>
      </c>
      <c r="BG7" s="16">
        <v>11</v>
      </c>
      <c r="BH7" s="16">
        <v>12</v>
      </c>
      <c r="BI7" s="16">
        <v>13</v>
      </c>
      <c r="BJ7" s="16">
        <v>14</v>
      </c>
      <c r="BK7" s="16">
        <v>15</v>
      </c>
      <c r="BL7" s="16">
        <v>16</v>
      </c>
      <c r="BM7" s="16">
        <v>17</v>
      </c>
    </row>
    <row r="8" spans="1:65" s="37" customFormat="1" ht="36" customHeight="1">
      <c r="A8" s="140">
        <v>1</v>
      </c>
      <c r="B8" s="78" t="s">
        <v>72</v>
      </c>
      <c r="C8" s="80">
        <v>90534</v>
      </c>
      <c r="D8" s="80">
        <v>40612</v>
      </c>
      <c r="E8" s="81">
        <f t="shared" ref="E8:E12" si="0">C8+D8</f>
        <v>131146</v>
      </c>
      <c r="F8" s="80">
        <v>52910</v>
      </c>
      <c r="G8" s="80">
        <v>24736</v>
      </c>
      <c r="H8" s="81">
        <f t="shared" ref="H8:H12" si="1">F8+G8</f>
        <v>77646</v>
      </c>
      <c r="I8" s="80">
        <v>11124</v>
      </c>
      <c r="J8" s="80">
        <v>3764</v>
      </c>
      <c r="K8" s="81">
        <f t="shared" ref="K8:K12" si="2">I8+J8</f>
        <v>14888</v>
      </c>
      <c r="L8" s="80">
        <v>6130</v>
      </c>
      <c r="M8" s="80">
        <v>2203</v>
      </c>
      <c r="N8" s="81">
        <f t="shared" ref="N8:N12" si="3">L8+M8</f>
        <v>8333</v>
      </c>
      <c r="O8" s="80">
        <v>5944</v>
      </c>
      <c r="P8" s="80">
        <v>4990</v>
      </c>
      <c r="Q8" s="81">
        <f t="shared" ref="Q8:Q12" si="4">O8+P8</f>
        <v>10934</v>
      </c>
      <c r="R8" s="80">
        <v>3286</v>
      </c>
      <c r="S8" s="80">
        <v>2927</v>
      </c>
      <c r="T8" s="81">
        <f t="shared" ref="T8:T12" si="5">R8+S8</f>
        <v>6213</v>
      </c>
      <c r="U8" s="81">
        <f t="shared" ref="U8:W10" si="6">F8</f>
        <v>52910</v>
      </c>
      <c r="V8" s="81">
        <f t="shared" si="6"/>
        <v>24736</v>
      </c>
      <c r="W8" s="81">
        <f t="shared" si="6"/>
        <v>77646</v>
      </c>
      <c r="X8" s="81">
        <v>1050</v>
      </c>
      <c r="Y8" s="81">
        <v>565</v>
      </c>
      <c r="Z8" s="81">
        <f t="shared" ref="Z8" si="7">X8+Y8</f>
        <v>1615</v>
      </c>
      <c r="AA8" s="81">
        <v>11963</v>
      </c>
      <c r="AB8" s="81">
        <v>4829</v>
      </c>
      <c r="AC8" s="81">
        <f t="shared" ref="AC8:AC10" si="8">AA8+AB8</f>
        <v>16792</v>
      </c>
      <c r="AD8" s="82">
        <f t="shared" ref="AD8" si="9">X8/U8%</f>
        <v>1.9845019845019845</v>
      </c>
      <c r="AE8" s="82">
        <f t="shared" ref="AE8" si="10">Y8/V8%</f>
        <v>2.2841203104786545</v>
      </c>
      <c r="AF8" s="82">
        <f t="shared" ref="AF8" si="11">Z8/W8%</f>
        <v>2.079952605414316</v>
      </c>
      <c r="AG8" s="82">
        <f t="shared" ref="AG8" si="12">AA8/U8%</f>
        <v>22.610092610092607</v>
      </c>
      <c r="AH8" s="82">
        <f t="shared" ref="AH8" si="13">AB8/V8%</f>
        <v>19.522153945666233</v>
      </c>
      <c r="AI8" s="82">
        <f t="shared" ref="AI8" si="14">AC8/W8%</f>
        <v>21.626355510908482</v>
      </c>
      <c r="AJ8" s="81">
        <f t="shared" ref="AJ8:AL14" si="15">L8</f>
        <v>6130</v>
      </c>
      <c r="AK8" s="81">
        <f t="shared" si="15"/>
        <v>2203</v>
      </c>
      <c r="AL8" s="81">
        <f t="shared" si="15"/>
        <v>8333</v>
      </c>
      <c r="AM8" s="81">
        <v>77</v>
      </c>
      <c r="AN8" s="81">
        <v>31</v>
      </c>
      <c r="AO8" s="81">
        <f t="shared" ref="AO8" si="16">AM8+AN8</f>
        <v>108</v>
      </c>
      <c r="AP8" s="81">
        <v>1263</v>
      </c>
      <c r="AQ8" s="81">
        <v>394</v>
      </c>
      <c r="AR8" s="81">
        <f t="shared" ref="AR8" si="17">AP8+AQ8</f>
        <v>1657</v>
      </c>
      <c r="AS8" s="82">
        <f t="shared" ref="AS8" si="18">AM8/AJ8%</f>
        <v>1.2561174551386625</v>
      </c>
      <c r="AT8" s="82">
        <f t="shared" ref="AT8" si="19">AN8/AK8%</f>
        <v>1.4071720381298229</v>
      </c>
      <c r="AU8" s="82">
        <f t="shared" ref="AU8" si="20">AO8/AL8%</f>
        <v>1.2960518420736831</v>
      </c>
      <c r="AV8" s="82">
        <f t="shared" ref="AV8" si="21">AP8/AJ8%</f>
        <v>20.603588907014682</v>
      </c>
      <c r="AW8" s="82">
        <f t="shared" ref="AW8" si="22">AQ8/AK8%</f>
        <v>17.884702678166136</v>
      </c>
      <c r="AX8" s="82">
        <f t="shared" ref="AX8" si="23">AR8/AL8%</f>
        <v>19.884795391815672</v>
      </c>
      <c r="AY8" s="81">
        <f t="shared" ref="AY8:BA12" si="24">R8</f>
        <v>3286</v>
      </c>
      <c r="AZ8" s="81">
        <f t="shared" si="24"/>
        <v>2927</v>
      </c>
      <c r="BA8" s="81">
        <f t="shared" si="24"/>
        <v>6213</v>
      </c>
      <c r="BB8" s="81">
        <v>12</v>
      </c>
      <c r="BC8" s="81">
        <v>6</v>
      </c>
      <c r="BD8" s="81">
        <f t="shared" ref="BD8" si="25">BB8+BC8</f>
        <v>18</v>
      </c>
      <c r="BE8" s="81">
        <v>396</v>
      </c>
      <c r="BF8" s="81">
        <v>309</v>
      </c>
      <c r="BG8" s="81">
        <f t="shared" ref="BG8" si="26">BE8+BF8</f>
        <v>705</v>
      </c>
      <c r="BH8" s="82">
        <f t="shared" ref="BH8" si="27">BB8/AY8%</f>
        <v>0.36518563603164944</v>
      </c>
      <c r="BI8" s="82">
        <f t="shared" ref="BI8" si="28">BC8/AZ8%</f>
        <v>0.20498804236419543</v>
      </c>
      <c r="BJ8" s="82">
        <f t="shared" ref="BJ8" si="29">BD8/BA8%</f>
        <v>0.28971511347175277</v>
      </c>
      <c r="BK8" s="82">
        <f t="shared" ref="BK8" si="30">BE8/AY8%</f>
        <v>12.051125989044431</v>
      </c>
      <c r="BL8" s="82">
        <f t="shared" ref="BL8" si="31">BF8/AZ8%</f>
        <v>10.556884181756065</v>
      </c>
      <c r="BM8" s="82">
        <f t="shared" ref="BM8" si="32">BG8/BA8%</f>
        <v>11.34717527764365</v>
      </c>
    </row>
    <row r="9" spans="1:65" s="37" customFormat="1" ht="29.25" customHeight="1">
      <c r="A9" s="140">
        <v>2</v>
      </c>
      <c r="B9" s="78" t="s">
        <v>87</v>
      </c>
      <c r="C9" s="79">
        <v>32320</v>
      </c>
      <c r="D9" s="79">
        <v>15485</v>
      </c>
      <c r="E9" s="81">
        <f t="shared" si="0"/>
        <v>47805</v>
      </c>
      <c r="F9" s="79">
        <f>23699+2933</f>
        <v>26632</v>
      </c>
      <c r="G9" s="79">
        <f>12232+1257</f>
        <v>13489</v>
      </c>
      <c r="H9" s="81">
        <f t="shared" si="1"/>
        <v>40121</v>
      </c>
      <c r="I9" s="83">
        <v>7829</v>
      </c>
      <c r="J9" s="83">
        <v>4114</v>
      </c>
      <c r="K9" s="81">
        <f t="shared" si="2"/>
        <v>11943</v>
      </c>
      <c r="L9" s="83">
        <f>5912+644</f>
        <v>6556</v>
      </c>
      <c r="M9" s="83">
        <f>3281+293</f>
        <v>3574</v>
      </c>
      <c r="N9" s="81">
        <f t="shared" si="3"/>
        <v>10130</v>
      </c>
      <c r="O9" s="81">
        <v>2069</v>
      </c>
      <c r="P9" s="81">
        <v>1135</v>
      </c>
      <c r="Q9" s="81">
        <f t="shared" si="4"/>
        <v>3204</v>
      </c>
      <c r="R9" s="81">
        <f>1402+197</f>
        <v>1599</v>
      </c>
      <c r="S9" s="81">
        <f>790+109</f>
        <v>899</v>
      </c>
      <c r="T9" s="81">
        <f t="shared" si="5"/>
        <v>2498</v>
      </c>
      <c r="U9" s="81">
        <f t="shared" si="6"/>
        <v>26632</v>
      </c>
      <c r="V9" s="81">
        <f t="shared" si="6"/>
        <v>13489</v>
      </c>
      <c r="W9" s="81">
        <f t="shared" si="6"/>
        <v>40121</v>
      </c>
      <c r="X9" s="94"/>
      <c r="Y9" s="94"/>
      <c r="Z9" s="94"/>
      <c r="AA9" s="94"/>
      <c r="AB9" s="94"/>
      <c r="AC9" s="94"/>
      <c r="AD9" s="98"/>
      <c r="AE9" s="98"/>
      <c r="AF9" s="98"/>
      <c r="AG9" s="98"/>
      <c r="AH9" s="98"/>
      <c r="AI9" s="98"/>
      <c r="AJ9" s="81">
        <f t="shared" si="15"/>
        <v>6556</v>
      </c>
      <c r="AK9" s="81">
        <f t="shared" si="15"/>
        <v>3574</v>
      </c>
      <c r="AL9" s="81">
        <f t="shared" si="15"/>
        <v>10130</v>
      </c>
      <c r="AM9" s="94"/>
      <c r="AN9" s="94"/>
      <c r="AO9" s="94"/>
      <c r="AP9" s="94"/>
      <c r="AQ9" s="94"/>
      <c r="AR9" s="94"/>
      <c r="AS9" s="98"/>
      <c r="AT9" s="98"/>
      <c r="AU9" s="98"/>
      <c r="AV9" s="98"/>
      <c r="AW9" s="98"/>
      <c r="AX9" s="98"/>
      <c r="AY9" s="81">
        <f t="shared" si="24"/>
        <v>1599</v>
      </c>
      <c r="AZ9" s="81">
        <f t="shared" si="24"/>
        <v>899</v>
      </c>
      <c r="BA9" s="81">
        <f t="shared" si="24"/>
        <v>2498</v>
      </c>
      <c r="BB9" s="94"/>
      <c r="BC9" s="94"/>
      <c r="BD9" s="94"/>
      <c r="BE9" s="94"/>
      <c r="BF9" s="94"/>
      <c r="BG9" s="94"/>
      <c r="BH9" s="98"/>
      <c r="BI9" s="98"/>
      <c r="BJ9" s="98"/>
      <c r="BK9" s="98"/>
      <c r="BL9" s="98"/>
      <c r="BM9" s="98"/>
    </row>
    <row r="10" spans="1:65" s="37" customFormat="1" ht="36" customHeight="1">
      <c r="A10" s="140">
        <v>3</v>
      </c>
      <c r="B10" s="78" t="s">
        <v>73</v>
      </c>
      <c r="C10" s="80">
        <v>49677</v>
      </c>
      <c r="D10" s="80">
        <v>56400</v>
      </c>
      <c r="E10" s="81">
        <f t="shared" si="0"/>
        <v>106077</v>
      </c>
      <c r="F10" s="80">
        <f>30622+8490</f>
        <v>39112</v>
      </c>
      <c r="G10" s="80">
        <f>31312+4565</f>
        <v>35877</v>
      </c>
      <c r="H10" s="81">
        <f t="shared" si="1"/>
        <v>74989</v>
      </c>
      <c r="I10" s="80">
        <v>7926</v>
      </c>
      <c r="J10" s="80">
        <v>8854</v>
      </c>
      <c r="K10" s="81">
        <f t="shared" si="2"/>
        <v>16780</v>
      </c>
      <c r="L10" s="80">
        <f>4896+1472</f>
        <v>6368</v>
      </c>
      <c r="M10" s="80">
        <f>5050+1525</f>
        <v>6575</v>
      </c>
      <c r="N10" s="81">
        <f t="shared" si="3"/>
        <v>12943</v>
      </c>
      <c r="O10" s="80">
        <v>14983</v>
      </c>
      <c r="P10" s="80">
        <v>14355</v>
      </c>
      <c r="Q10" s="81">
        <f t="shared" si="4"/>
        <v>29338</v>
      </c>
      <c r="R10" s="80">
        <f>9142+1787</f>
        <v>10929</v>
      </c>
      <c r="S10" s="80">
        <f>8055+1605</f>
        <v>9660</v>
      </c>
      <c r="T10" s="81">
        <f t="shared" si="5"/>
        <v>20589</v>
      </c>
      <c r="U10" s="81">
        <f t="shared" si="6"/>
        <v>39112</v>
      </c>
      <c r="V10" s="81">
        <f t="shared" si="6"/>
        <v>35877</v>
      </c>
      <c r="W10" s="81">
        <f t="shared" si="6"/>
        <v>74989</v>
      </c>
      <c r="X10" s="81">
        <v>41</v>
      </c>
      <c r="Y10" s="81">
        <v>44</v>
      </c>
      <c r="Z10" s="81">
        <f>X10+Y10</f>
        <v>85</v>
      </c>
      <c r="AA10" s="81">
        <v>1948</v>
      </c>
      <c r="AB10" s="81">
        <v>1759</v>
      </c>
      <c r="AC10" s="81">
        <f t="shared" si="8"/>
        <v>3707</v>
      </c>
      <c r="AD10" s="82">
        <f t="shared" ref="AD10:AF10" si="33">X10/U10%</f>
        <v>0.1048271630190223</v>
      </c>
      <c r="AE10" s="82">
        <f t="shared" si="33"/>
        <v>0.12264124648103242</v>
      </c>
      <c r="AF10" s="82">
        <f t="shared" si="33"/>
        <v>0.1133499579938391</v>
      </c>
      <c r="AG10" s="82">
        <f>AA10/U10%</f>
        <v>4.9805686234403765</v>
      </c>
      <c r="AH10" s="82">
        <f>AB10/V10%</f>
        <v>4.9028625581849097</v>
      </c>
      <c r="AI10" s="82">
        <f>AC10/W10%</f>
        <v>4.9433916974489591</v>
      </c>
      <c r="AJ10" s="81">
        <f t="shared" si="15"/>
        <v>6368</v>
      </c>
      <c r="AK10" s="81">
        <f t="shared" si="15"/>
        <v>6575</v>
      </c>
      <c r="AL10" s="81">
        <f t="shared" si="15"/>
        <v>12943</v>
      </c>
      <c r="AM10" s="81">
        <v>5</v>
      </c>
      <c r="AN10" s="81">
        <v>4</v>
      </c>
      <c r="AO10" s="81">
        <f>AM10+AN10</f>
        <v>9</v>
      </c>
      <c r="AP10" s="81">
        <v>314</v>
      </c>
      <c r="AQ10" s="81">
        <v>295</v>
      </c>
      <c r="AR10" s="81">
        <f t="shared" ref="AR10" si="34">AP10+AQ10</f>
        <v>609</v>
      </c>
      <c r="AS10" s="82">
        <f t="shared" ref="AS10:AU14" si="35">AM10/AJ10%</f>
        <v>7.8517587939698499E-2</v>
      </c>
      <c r="AT10" s="82">
        <f t="shared" si="35"/>
        <v>6.0836501901140684E-2</v>
      </c>
      <c r="AU10" s="82">
        <f t="shared" si="35"/>
        <v>6.9535656339333993E-2</v>
      </c>
      <c r="AV10" s="82">
        <f t="shared" ref="AV10:AX14" si="36">AP10/AJ10%</f>
        <v>4.9309045226130657</v>
      </c>
      <c r="AW10" s="82">
        <f t="shared" si="36"/>
        <v>4.4866920152091252</v>
      </c>
      <c r="AX10" s="82">
        <f t="shared" si="36"/>
        <v>4.7052460789616006</v>
      </c>
      <c r="AY10" s="81">
        <f t="shared" si="24"/>
        <v>10929</v>
      </c>
      <c r="AZ10" s="81">
        <f t="shared" si="24"/>
        <v>9660</v>
      </c>
      <c r="BA10" s="81">
        <f t="shared" si="24"/>
        <v>20589</v>
      </c>
      <c r="BB10" s="81">
        <v>18</v>
      </c>
      <c r="BC10" s="81">
        <v>15</v>
      </c>
      <c r="BD10" s="81">
        <f>BB10+BC10</f>
        <v>33</v>
      </c>
      <c r="BE10" s="81">
        <v>694</v>
      </c>
      <c r="BF10" s="81">
        <v>541</v>
      </c>
      <c r="BG10" s="81">
        <f t="shared" ref="BG10" si="37">BE10+BF10</f>
        <v>1235</v>
      </c>
      <c r="BH10" s="82">
        <f t="shared" ref="BH10:BH14" si="38">BB10/AY10%</f>
        <v>0.16469942355201755</v>
      </c>
      <c r="BI10" s="82">
        <f t="shared" ref="BI10:BJ14" si="39">BC10/AZ10%</f>
        <v>0.15527950310559008</v>
      </c>
      <c r="BJ10" s="82">
        <f t="shared" si="39"/>
        <v>0.1602797610374472</v>
      </c>
      <c r="BK10" s="82">
        <f t="shared" ref="BK10:BK14" si="40">BE10/AY10%</f>
        <v>6.3500777747277883</v>
      </c>
      <c r="BL10" s="82">
        <f t="shared" ref="BL10:BM10" si="41">BF10/AZ10%</f>
        <v>5.600414078674949</v>
      </c>
      <c r="BM10" s="82">
        <f t="shared" si="41"/>
        <v>5.9983486327650688</v>
      </c>
    </row>
    <row r="11" spans="1:65" s="14" customFormat="1" ht="45" customHeight="1">
      <c r="A11" s="140">
        <v>4</v>
      </c>
      <c r="B11" s="78" t="s">
        <v>85</v>
      </c>
      <c r="C11" s="93"/>
      <c r="D11" s="93"/>
      <c r="E11" s="94"/>
      <c r="F11" s="93"/>
      <c r="G11" s="93"/>
      <c r="H11" s="94"/>
      <c r="I11" s="93"/>
      <c r="J11" s="93"/>
      <c r="K11" s="94"/>
      <c r="L11" s="93"/>
      <c r="M11" s="93"/>
      <c r="N11" s="94"/>
      <c r="O11" s="93"/>
      <c r="P11" s="93"/>
      <c r="Q11" s="94"/>
      <c r="R11" s="93"/>
      <c r="S11" s="93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8"/>
      <c r="AE11" s="98"/>
      <c r="AF11" s="98"/>
      <c r="AG11" s="98"/>
      <c r="AH11" s="98"/>
      <c r="AI11" s="98"/>
      <c r="AJ11" s="94"/>
      <c r="AK11" s="94"/>
      <c r="AL11" s="94"/>
      <c r="AM11" s="94"/>
      <c r="AN11" s="94"/>
      <c r="AO11" s="94"/>
      <c r="AP11" s="94"/>
      <c r="AQ11" s="94"/>
      <c r="AR11" s="94"/>
      <c r="AS11" s="98"/>
      <c r="AT11" s="98"/>
      <c r="AU11" s="98"/>
      <c r="AV11" s="98"/>
      <c r="AW11" s="98"/>
      <c r="AX11" s="98"/>
      <c r="AY11" s="94"/>
      <c r="AZ11" s="94"/>
      <c r="BA11" s="94"/>
      <c r="BB11" s="94"/>
      <c r="BC11" s="94"/>
      <c r="BD11" s="94"/>
      <c r="BE11" s="94"/>
      <c r="BF11" s="94"/>
      <c r="BG11" s="94"/>
      <c r="BH11" s="98"/>
      <c r="BI11" s="98"/>
      <c r="BJ11" s="98"/>
      <c r="BK11" s="98"/>
      <c r="BL11" s="98"/>
      <c r="BM11" s="98"/>
    </row>
    <row r="12" spans="1:65" s="37" customFormat="1" ht="45" customHeight="1">
      <c r="A12" s="140">
        <v>5</v>
      </c>
      <c r="B12" s="78" t="s">
        <v>74</v>
      </c>
      <c r="C12" s="80">
        <v>22522</v>
      </c>
      <c r="D12" s="80">
        <v>20681</v>
      </c>
      <c r="E12" s="81">
        <f t="shared" si="0"/>
        <v>43203</v>
      </c>
      <c r="F12" s="80">
        <f>9467+4493</f>
        <v>13960</v>
      </c>
      <c r="G12" s="80">
        <f>11750+5133</f>
        <v>16883</v>
      </c>
      <c r="H12" s="81">
        <f t="shared" si="1"/>
        <v>30843</v>
      </c>
      <c r="I12" s="80">
        <v>4514</v>
      </c>
      <c r="J12" s="80">
        <v>4125</v>
      </c>
      <c r="K12" s="81">
        <f t="shared" si="2"/>
        <v>8639</v>
      </c>
      <c r="L12" s="80">
        <f>1942+892</f>
        <v>2834</v>
      </c>
      <c r="M12" s="80">
        <f>2439+1099</f>
        <v>3538</v>
      </c>
      <c r="N12" s="81">
        <f t="shared" si="3"/>
        <v>6372</v>
      </c>
      <c r="O12" s="80">
        <v>3811</v>
      </c>
      <c r="P12" s="80">
        <v>3514</v>
      </c>
      <c r="Q12" s="81">
        <f t="shared" si="4"/>
        <v>7325</v>
      </c>
      <c r="R12" s="80">
        <f>1392+807</f>
        <v>2199</v>
      </c>
      <c r="S12" s="80">
        <f>1707+1019</f>
        <v>2726</v>
      </c>
      <c r="T12" s="81">
        <f t="shared" si="5"/>
        <v>4925</v>
      </c>
      <c r="U12" s="48">
        <f>F12</f>
        <v>13960</v>
      </c>
      <c r="V12" s="48">
        <f>G12</f>
        <v>16883</v>
      </c>
      <c r="W12" s="81">
        <f>H12</f>
        <v>30843</v>
      </c>
      <c r="X12" s="94"/>
      <c r="Y12" s="94"/>
      <c r="Z12" s="94"/>
      <c r="AA12" s="94"/>
      <c r="AB12" s="94"/>
      <c r="AC12" s="94"/>
      <c r="AD12" s="98"/>
      <c r="AE12" s="98"/>
      <c r="AF12" s="98"/>
      <c r="AG12" s="98"/>
      <c r="AH12" s="98"/>
      <c r="AI12" s="98"/>
      <c r="AJ12" s="81">
        <f t="shared" si="15"/>
        <v>2834</v>
      </c>
      <c r="AK12" s="81">
        <f t="shared" si="15"/>
        <v>3538</v>
      </c>
      <c r="AL12" s="81">
        <f t="shared" si="15"/>
        <v>6372</v>
      </c>
      <c r="AM12" s="94"/>
      <c r="AN12" s="94"/>
      <c r="AO12" s="94"/>
      <c r="AP12" s="94"/>
      <c r="AQ12" s="94"/>
      <c r="AR12" s="94"/>
      <c r="AS12" s="98"/>
      <c r="AT12" s="98"/>
      <c r="AU12" s="98"/>
      <c r="AV12" s="98"/>
      <c r="AW12" s="98"/>
      <c r="AX12" s="98"/>
      <c r="AY12" s="81">
        <f t="shared" si="24"/>
        <v>2199</v>
      </c>
      <c r="AZ12" s="81">
        <f t="shared" si="24"/>
        <v>2726</v>
      </c>
      <c r="BA12" s="81">
        <f t="shared" si="24"/>
        <v>4925</v>
      </c>
      <c r="BB12" s="94"/>
      <c r="BC12" s="94"/>
      <c r="BD12" s="94"/>
      <c r="BE12" s="94"/>
      <c r="BF12" s="94"/>
      <c r="BG12" s="94"/>
      <c r="BH12" s="98"/>
      <c r="BI12" s="98"/>
      <c r="BJ12" s="98"/>
      <c r="BK12" s="98"/>
      <c r="BL12" s="98"/>
      <c r="BM12" s="98"/>
    </row>
    <row r="13" spans="1:65" s="14" customFormat="1" ht="45" customHeight="1">
      <c r="A13" s="141">
        <v>6</v>
      </c>
      <c r="B13" s="87" t="s">
        <v>75</v>
      </c>
      <c r="C13" s="108"/>
      <c r="D13" s="108"/>
      <c r="E13" s="109"/>
      <c r="F13" s="108"/>
      <c r="G13" s="108"/>
      <c r="H13" s="109"/>
      <c r="I13" s="108"/>
      <c r="J13" s="108"/>
      <c r="K13" s="109"/>
      <c r="L13" s="108"/>
      <c r="M13" s="108"/>
      <c r="N13" s="109"/>
      <c r="O13" s="108"/>
      <c r="P13" s="108"/>
      <c r="Q13" s="109"/>
      <c r="R13" s="108"/>
      <c r="S13" s="108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98"/>
      <c r="AE13" s="98"/>
      <c r="AF13" s="98"/>
      <c r="AG13" s="98"/>
      <c r="AH13" s="98"/>
      <c r="AI13" s="98"/>
      <c r="AJ13" s="109"/>
      <c r="AK13" s="109"/>
      <c r="AL13" s="109"/>
      <c r="AM13" s="109"/>
      <c r="AN13" s="109"/>
      <c r="AO13" s="109"/>
      <c r="AP13" s="109"/>
      <c r="AQ13" s="109"/>
      <c r="AR13" s="109"/>
      <c r="AS13" s="98"/>
      <c r="AT13" s="98"/>
      <c r="AU13" s="98"/>
      <c r="AV13" s="98"/>
      <c r="AW13" s="98"/>
      <c r="AX13" s="98"/>
      <c r="AY13" s="109"/>
      <c r="AZ13" s="109"/>
      <c r="BA13" s="109"/>
      <c r="BB13" s="109"/>
      <c r="BC13" s="109"/>
      <c r="BD13" s="109"/>
      <c r="BE13" s="109"/>
      <c r="BF13" s="109"/>
      <c r="BG13" s="109"/>
      <c r="BH13" s="98"/>
      <c r="BI13" s="98"/>
      <c r="BJ13" s="98"/>
      <c r="BK13" s="98"/>
      <c r="BL13" s="98"/>
      <c r="BM13" s="98"/>
    </row>
    <row r="14" spans="1:65" s="126" customFormat="1" ht="30" customHeight="1">
      <c r="A14" s="171" t="s">
        <v>7</v>
      </c>
      <c r="B14" s="171"/>
      <c r="C14" s="63">
        <f t="shared" ref="C14:AC14" si="42">SUM(C8:C13)</f>
        <v>195053</v>
      </c>
      <c r="D14" s="63">
        <f t="shared" si="42"/>
        <v>133178</v>
      </c>
      <c r="E14" s="63">
        <f t="shared" si="42"/>
        <v>328231</v>
      </c>
      <c r="F14" s="63">
        <f t="shared" si="42"/>
        <v>132614</v>
      </c>
      <c r="G14" s="63">
        <f t="shared" si="42"/>
        <v>90985</v>
      </c>
      <c r="H14" s="63">
        <f t="shared" si="42"/>
        <v>223599</v>
      </c>
      <c r="I14" s="63">
        <f t="shared" si="42"/>
        <v>31393</v>
      </c>
      <c r="J14" s="63">
        <f t="shared" si="42"/>
        <v>20857</v>
      </c>
      <c r="K14" s="63">
        <f t="shared" si="42"/>
        <v>52250</v>
      </c>
      <c r="L14" s="63">
        <f t="shared" si="42"/>
        <v>21888</v>
      </c>
      <c r="M14" s="63">
        <f t="shared" si="42"/>
        <v>15890</v>
      </c>
      <c r="N14" s="63">
        <f t="shared" si="42"/>
        <v>37778</v>
      </c>
      <c r="O14" s="63">
        <f t="shared" si="42"/>
        <v>26807</v>
      </c>
      <c r="P14" s="63">
        <f t="shared" si="42"/>
        <v>23994</v>
      </c>
      <c r="Q14" s="63">
        <f t="shared" si="42"/>
        <v>50801</v>
      </c>
      <c r="R14" s="63">
        <f t="shared" si="42"/>
        <v>18013</v>
      </c>
      <c r="S14" s="63">
        <f t="shared" si="42"/>
        <v>16212</v>
      </c>
      <c r="T14" s="63">
        <f t="shared" si="42"/>
        <v>34225</v>
      </c>
      <c r="U14" s="63">
        <f>SUM(U8:U13)</f>
        <v>132614</v>
      </c>
      <c r="V14" s="63">
        <f t="shared" si="42"/>
        <v>90985</v>
      </c>
      <c r="W14" s="63">
        <f t="shared" si="42"/>
        <v>223599</v>
      </c>
      <c r="X14" s="63">
        <f t="shared" si="42"/>
        <v>1091</v>
      </c>
      <c r="Y14" s="63">
        <f t="shared" si="42"/>
        <v>609</v>
      </c>
      <c r="Z14" s="63">
        <f t="shared" si="42"/>
        <v>1700</v>
      </c>
      <c r="AA14" s="63">
        <f t="shared" si="42"/>
        <v>13911</v>
      </c>
      <c r="AB14" s="63">
        <f t="shared" si="42"/>
        <v>6588</v>
      </c>
      <c r="AC14" s="63">
        <f t="shared" si="42"/>
        <v>20499</v>
      </c>
      <c r="AD14" s="64">
        <f t="shared" ref="AD14:AF14" si="43">X14/U14%</f>
        <v>0.82268840393925224</v>
      </c>
      <c r="AE14" s="64">
        <f t="shared" si="43"/>
        <v>0.66934110018134851</v>
      </c>
      <c r="AF14" s="64">
        <f t="shared" si="43"/>
        <v>0.7602896256244438</v>
      </c>
      <c r="AG14" s="64">
        <f>AA14/U14%</f>
        <v>10.489842701373911</v>
      </c>
      <c r="AH14" s="64">
        <f>AB14/V14%</f>
        <v>7.240753970434687</v>
      </c>
      <c r="AI14" s="84">
        <f>AC14/W14%</f>
        <v>9.1677511974561607</v>
      </c>
      <c r="AJ14" s="63">
        <f t="shared" si="15"/>
        <v>21888</v>
      </c>
      <c r="AK14" s="63">
        <f>M14</f>
        <v>15890</v>
      </c>
      <c r="AL14" s="63">
        <f>N14</f>
        <v>37778</v>
      </c>
      <c r="AM14" s="63">
        <f t="shared" ref="AM14:AR14" si="44">SUM(AM8:AM13)</f>
        <v>82</v>
      </c>
      <c r="AN14" s="63">
        <f t="shared" si="44"/>
        <v>35</v>
      </c>
      <c r="AO14" s="63">
        <f t="shared" si="44"/>
        <v>117</v>
      </c>
      <c r="AP14" s="63">
        <f t="shared" si="44"/>
        <v>1577</v>
      </c>
      <c r="AQ14" s="63">
        <f t="shared" si="44"/>
        <v>689</v>
      </c>
      <c r="AR14" s="63">
        <f t="shared" si="44"/>
        <v>2266</v>
      </c>
      <c r="AS14" s="64">
        <f t="shared" si="35"/>
        <v>0.3746345029239766</v>
      </c>
      <c r="AT14" s="64">
        <f t="shared" si="35"/>
        <v>0.22026431718061673</v>
      </c>
      <c r="AU14" s="64">
        <f t="shared" si="35"/>
        <v>0.30970406056434963</v>
      </c>
      <c r="AV14" s="84">
        <f t="shared" si="36"/>
        <v>7.2048611111111116</v>
      </c>
      <c r="AW14" s="64">
        <f t="shared" si="36"/>
        <v>4.3360604153555693</v>
      </c>
      <c r="AX14" s="64">
        <f t="shared" si="36"/>
        <v>5.9982000105881736</v>
      </c>
      <c r="AY14" s="85">
        <f>R14</f>
        <v>18013</v>
      </c>
      <c r="AZ14" s="63">
        <f>S14</f>
        <v>16212</v>
      </c>
      <c r="BA14" s="63">
        <f>T14</f>
        <v>34225</v>
      </c>
      <c r="BB14" s="63">
        <f t="shared" ref="BB14:BG14" si="45">SUM(BB8:BB13)</f>
        <v>30</v>
      </c>
      <c r="BC14" s="63">
        <f t="shared" si="45"/>
        <v>21</v>
      </c>
      <c r="BD14" s="63">
        <f t="shared" si="45"/>
        <v>51</v>
      </c>
      <c r="BE14" s="63">
        <f t="shared" si="45"/>
        <v>1090</v>
      </c>
      <c r="BF14" s="63">
        <f t="shared" si="45"/>
        <v>850</v>
      </c>
      <c r="BG14" s="63">
        <f t="shared" si="45"/>
        <v>1940</v>
      </c>
      <c r="BH14" s="64">
        <f t="shared" si="38"/>
        <v>0.16654638316771223</v>
      </c>
      <c r="BI14" s="64">
        <f t="shared" si="39"/>
        <v>0.12953367875647667</v>
      </c>
      <c r="BJ14" s="64">
        <f t="shared" si="39"/>
        <v>0.14901387874360847</v>
      </c>
      <c r="BK14" s="64">
        <f t="shared" si="40"/>
        <v>6.0511852550935439</v>
      </c>
      <c r="BL14" s="64">
        <f>BF14/AZ14%</f>
        <v>5.2430298544288183</v>
      </c>
      <c r="BM14" s="64">
        <f>BG14/BA14%</f>
        <v>5.6683710737764788</v>
      </c>
    </row>
    <row r="15" spans="1:65" s="131" customFormat="1" ht="16.5">
      <c r="A15" s="128"/>
      <c r="B15" s="129"/>
      <c r="C15" s="132" t="s">
        <v>8</v>
      </c>
      <c r="D15" s="129"/>
      <c r="E15" s="129"/>
      <c r="F15" s="130"/>
      <c r="G15" s="129"/>
      <c r="H15" s="129"/>
      <c r="U15" s="132" t="s">
        <v>8</v>
      </c>
      <c r="AJ15" s="132" t="s">
        <v>8</v>
      </c>
      <c r="AY15" s="133" t="s">
        <v>8</v>
      </c>
    </row>
    <row r="16" spans="1:65" s="127" customFormat="1">
      <c r="C16" s="132" t="s">
        <v>80</v>
      </c>
      <c r="U16" s="132" t="s">
        <v>80</v>
      </c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132" t="s">
        <v>80</v>
      </c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133" t="s">
        <v>80</v>
      </c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</row>
    <row r="17" spans="3:65" s="127" customFormat="1">
      <c r="C17" s="133" t="s">
        <v>86</v>
      </c>
      <c r="U17" s="133" t="str">
        <f>C17</f>
        <v xml:space="preserve"> @ Examination has not been contained by Board</v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133" t="str">
        <f>U17</f>
        <v xml:space="preserve"> @ Examination has not been contained by Board</v>
      </c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133" t="str">
        <f>AJ17</f>
        <v xml:space="preserve"> @ Examination has not been contained by Board</v>
      </c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</row>
    <row r="18" spans="3:65" s="127" customFormat="1">
      <c r="C18" s="133"/>
      <c r="U18" s="13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13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13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</row>
    <row r="19" spans="3:65">
      <c r="U19" s="3" t="b">
        <f>F8=U8</f>
        <v>1</v>
      </c>
      <c r="V19" s="3" t="b">
        <f t="shared" ref="V19:W19" si="46">G8=V8</f>
        <v>1</v>
      </c>
      <c r="W19" s="3" t="b">
        <f t="shared" si="46"/>
        <v>1</v>
      </c>
      <c r="AJ19" s="3" t="b">
        <f>L8=AJ8</f>
        <v>1</v>
      </c>
      <c r="AK19" s="3" t="b">
        <f t="shared" ref="AK19:AL19" si="47">M8=AK8</f>
        <v>1</v>
      </c>
      <c r="AL19" s="3" t="b">
        <f t="shared" si="47"/>
        <v>1</v>
      </c>
      <c r="AY19" s="3" t="b">
        <f>R8=AY8</f>
        <v>1</v>
      </c>
      <c r="AZ19" s="3" t="b">
        <f t="shared" ref="AZ19:BA19" si="48">S8=AZ8</f>
        <v>1</v>
      </c>
      <c r="BA19" s="3" t="b">
        <f t="shared" si="48"/>
        <v>1</v>
      </c>
    </row>
    <row r="20" spans="3:65">
      <c r="U20" s="3" t="b">
        <f t="shared" ref="U20:U25" si="49">F9=U9</f>
        <v>1</v>
      </c>
      <c r="V20" s="3" t="b">
        <f t="shared" ref="V20:V25" si="50">G9=V9</f>
        <v>1</v>
      </c>
      <c r="W20" s="3" t="b">
        <f t="shared" ref="W20:W25" si="51">H9=W9</f>
        <v>1</v>
      </c>
      <c r="AJ20" s="3" t="b">
        <f t="shared" ref="AJ20:AJ23" si="52">L9=AJ9</f>
        <v>1</v>
      </c>
      <c r="AK20" s="3" t="b">
        <f t="shared" ref="AK20:AK25" si="53">M9=AK9</f>
        <v>1</v>
      </c>
      <c r="AL20" s="3" t="b">
        <f t="shared" ref="AL20:AL25" si="54">N9=AL9</f>
        <v>1</v>
      </c>
      <c r="AY20" s="3" t="b">
        <f t="shared" ref="AY20:AY24" si="55">R9=AY9</f>
        <v>1</v>
      </c>
      <c r="AZ20" s="3" t="b">
        <f t="shared" ref="AZ20:AZ25" si="56">S9=AZ9</f>
        <v>1</v>
      </c>
      <c r="BA20" s="3" t="b">
        <f t="shared" ref="BA20:BA25" si="57">T9=BA9</f>
        <v>1</v>
      </c>
    </row>
    <row r="21" spans="3:65">
      <c r="U21" s="3" t="b">
        <f t="shared" si="49"/>
        <v>1</v>
      </c>
      <c r="V21" s="3" t="b">
        <f t="shared" si="50"/>
        <v>1</v>
      </c>
      <c r="W21" s="3" t="b">
        <f t="shared" si="51"/>
        <v>1</v>
      </c>
      <c r="AJ21" s="3" t="b">
        <f t="shared" si="52"/>
        <v>1</v>
      </c>
      <c r="AK21" s="3" t="b">
        <f t="shared" si="53"/>
        <v>1</v>
      </c>
      <c r="AL21" s="3" t="b">
        <f t="shared" si="54"/>
        <v>1</v>
      </c>
      <c r="AY21" s="3" t="b">
        <f t="shared" si="55"/>
        <v>1</v>
      </c>
      <c r="AZ21" s="3" t="b">
        <f t="shared" si="56"/>
        <v>1</v>
      </c>
      <c r="BA21" s="3" t="b">
        <f t="shared" si="57"/>
        <v>1</v>
      </c>
    </row>
    <row r="22" spans="3:65">
      <c r="U22" s="3" t="b">
        <f t="shared" si="49"/>
        <v>1</v>
      </c>
      <c r="V22" s="3" t="b">
        <f t="shared" si="50"/>
        <v>1</v>
      </c>
      <c r="W22" s="3" t="b">
        <f t="shared" si="51"/>
        <v>1</v>
      </c>
      <c r="AJ22" s="3" t="b">
        <f t="shared" si="52"/>
        <v>1</v>
      </c>
      <c r="AK22" s="3" t="b">
        <f t="shared" si="53"/>
        <v>1</v>
      </c>
      <c r="AL22" s="3" t="b">
        <f t="shared" si="54"/>
        <v>1</v>
      </c>
      <c r="AY22" s="3" t="b">
        <f t="shared" si="55"/>
        <v>1</v>
      </c>
      <c r="AZ22" s="3" t="b">
        <f t="shared" si="56"/>
        <v>1</v>
      </c>
      <c r="BA22" s="3" t="b">
        <f t="shared" si="57"/>
        <v>1</v>
      </c>
    </row>
    <row r="23" spans="3:65">
      <c r="U23" s="3" t="b">
        <f t="shared" si="49"/>
        <v>1</v>
      </c>
      <c r="V23" s="3" t="b">
        <f t="shared" si="50"/>
        <v>1</v>
      </c>
      <c r="W23" s="3" t="b">
        <f t="shared" si="51"/>
        <v>1</v>
      </c>
      <c r="AJ23" s="3" t="b">
        <f t="shared" si="52"/>
        <v>1</v>
      </c>
      <c r="AK23" s="3" t="b">
        <f t="shared" si="53"/>
        <v>1</v>
      </c>
      <c r="AL23" s="3" t="b">
        <f t="shared" si="54"/>
        <v>1</v>
      </c>
      <c r="AY23" s="3" t="b">
        <f t="shared" si="55"/>
        <v>1</v>
      </c>
      <c r="AZ23" s="3" t="b">
        <f t="shared" si="56"/>
        <v>1</v>
      </c>
      <c r="BA23" s="3" t="b">
        <f t="shared" si="57"/>
        <v>1</v>
      </c>
    </row>
    <row r="24" spans="3:65">
      <c r="U24" s="3" t="b">
        <f t="shared" si="49"/>
        <v>1</v>
      </c>
      <c r="V24" s="3" t="b">
        <f t="shared" si="50"/>
        <v>1</v>
      </c>
      <c r="W24" s="3" t="b">
        <f t="shared" si="51"/>
        <v>1</v>
      </c>
      <c r="AJ24" s="3" t="b">
        <f>L13=AJ13</f>
        <v>1</v>
      </c>
      <c r="AK24" s="3" t="b">
        <f t="shared" si="53"/>
        <v>1</v>
      </c>
      <c r="AL24" s="3" t="b">
        <f t="shared" si="54"/>
        <v>1</v>
      </c>
      <c r="AY24" s="3" t="b">
        <f t="shared" si="55"/>
        <v>1</v>
      </c>
      <c r="AZ24" s="3" t="b">
        <f t="shared" si="56"/>
        <v>1</v>
      </c>
      <c r="BA24" s="3" t="b">
        <f t="shared" si="57"/>
        <v>1</v>
      </c>
    </row>
    <row r="25" spans="3:65">
      <c r="U25" s="3" t="b">
        <f t="shared" si="49"/>
        <v>1</v>
      </c>
      <c r="V25" s="3" t="b">
        <f t="shared" si="50"/>
        <v>1</v>
      </c>
      <c r="W25" s="3" t="b">
        <f t="shared" si="51"/>
        <v>1</v>
      </c>
      <c r="AJ25" s="3" t="b">
        <f>L14=AJ14</f>
        <v>1</v>
      </c>
      <c r="AK25" s="3" t="b">
        <f t="shared" si="53"/>
        <v>1</v>
      </c>
      <c r="AL25" s="3" t="b">
        <f t="shared" si="54"/>
        <v>1</v>
      </c>
      <c r="AY25" s="3" t="b">
        <f>R14=AY14</f>
        <v>1</v>
      </c>
      <c r="AZ25" s="3" t="b">
        <f t="shared" si="56"/>
        <v>1</v>
      </c>
      <c r="BA25" s="3" t="b">
        <f t="shared" si="57"/>
        <v>1</v>
      </c>
    </row>
  </sheetData>
  <mergeCells count="35">
    <mergeCell ref="C2:I2"/>
    <mergeCell ref="BK5:BM5"/>
    <mergeCell ref="BB3:BG4"/>
    <mergeCell ref="BH3:BM4"/>
    <mergeCell ref="BB5:BD5"/>
    <mergeCell ref="AJ3:AL5"/>
    <mergeCell ref="AM3:AR4"/>
    <mergeCell ref="AS3:AX4"/>
    <mergeCell ref="BE5:BG5"/>
    <mergeCell ref="BH5:BJ5"/>
    <mergeCell ref="AY3:BA5"/>
    <mergeCell ref="AS5:AU5"/>
    <mergeCell ref="AV5:AX5"/>
    <mergeCell ref="AM5:AO5"/>
    <mergeCell ref="I5:K5"/>
    <mergeCell ref="L5:N5"/>
    <mergeCell ref="I4:N4"/>
    <mergeCell ref="AP5:AR5"/>
    <mergeCell ref="U3:W5"/>
    <mergeCell ref="O4:T4"/>
    <mergeCell ref="O5:Q5"/>
    <mergeCell ref="R5:T5"/>
    <mergeCell ref="C3:T3"/>
    <mergeCell ref="X3:AC4"/>
    <mergeCell ref="AD3:AI4"/>
    <mergeCell ref="X5:Z5"/>
    <mergeCell ref="AA5:AC5"/>
    <mergeCell ref="AD5:AF5"/>
    <mergeCell ref="AG5:AI5"/>
    <mergeCell ref="A14:B14"/>
    <mergeCell ref="A3:A6"/>
    <mergeCell ref="B3:B6"/>
    <mergeCell ref="C4:H4"/>
    <mergeCell ref="C5:E5"/>
    <mergeCell ref="F5:H5"/>
  </mergeCells>
  <phoneticPr fontId="0" type="noConversion"/>
  <printOptions horizontalCentered="1"/>
  <pageMargins left="0.47244094488188981" right="7.874015748031496E-2" top="0.74803149606299213" bottom="0.74803149606299213" header="0.31496062992125984" footer="0.51181102362204722"/>
  <pageSetup paperSize="9" scale="70" firstPageNumber="25" orientation="landscape" useFirstPageNumber="1" horizontalDpi="4294967294" verticalDpi="4294967294" r:id="rId1"/>
  <headerFooter alignWithMargins="0">
    <oddFooter>&amp;C&amp;"Cambria,Regular"&amp;9X-&amp;P</oddFooter>
  </headerFooter>
  <colBreaks count="3" manualBreakCount="3">
    <brk id="20" max="16" man="1"/>
    <brk id="35" max="16" man="1"/>
    <brk id="50" max="16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Y17"/>
  <sheetViews>
    <sheetView view="pageBreakPreview" zoomScaleSheetLayoutView="100" workbookViewId="0">
      <pane xSplit="1" ySplit="5" topLeftCell="B13" activePane="bottomRight" state="frozen"/>
      <selection pane="topRight" activeCell="B1" sqref="B1"/>
      <selection pane="bottomLeft" activeCell="A6" sqref="A6"/>
      <selection pane="bottomRight" activeCell="F16" sqref="F16"/>
    </sheetView>
  </sheetViews>
  <sheetFormatPr defaultRowHeight="12.75"/>
  <cols>
    <col min="1" max="1" width="8.140625" customWidth="1"/>
    <col min="2" max="4" width="11.42578125" customWidth="1"/>
    <col min="5" max="6" width="10.85546875" customWidth="1"/>
    <col min="7" max="7" width="11.5703125" customWidth="1"/>
    <col min="8" max="10" width="11.42578125" customWidth="1"/>
    <col min="11" max="13" width="10.85546875" customWidth="1"/>
    <col min="14" max="16" width="11.42578125" customWidth="1"/>
    <col min="17" max="19" width="10.85546875" customWidth="1"/>
    <col min="20" max="22" width="11.42578125" hidden="1" customWidth="1"/>
    <col min="23" max="25" width="11.140625" hidden="1" customWidth="1"/>
  </cols>
  <sheetData>
    <row r="1" spans="1:25" s="1" customFormat="1" ht="30" customHeight="1">
      <c r="B1" s="24" t="s">
        <v>77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s="2" customFormat="1" ht="19.5" customHeight="1">
      <c r="A2" s="145" t="s">
        <v>26</v>
      </c>
      <c r="B2" s="145" t="s">
        <v>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 t="s">
        <v>1</v>
      </c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</row>
    <row r="3" spans="1:25" s="2" customFormat="1" ht="19.5" customHeight="1">
      <c r="A3" s="145"/>
      <c r="B3" s="145" t="s">
        <v>23</v>
      </c>
      <c r="C3" s="145"/>
      <c r="D3" s="145"/>
      <c r="E3" s="145"/>
      <c r="F3" s="145"/>
      <c r="G3" s="145"/>
      <c r="H3" s="145" t="s">
        <v>24</v>
      </c>
      <c r="I3" s="145"/>
      <c r="J3" s="145"/>
      <c r="K3" s="145"/>
      <c r="L3" s="145"/>
      <c r="M3" s="145"/>
      <c r="N3" s="145" t="s">
        <v>25</v>
      </c>
      <c r="O3" s="145"/>
      <c r="P3" s="145"/>
      <c r="Q3" s="145"/>
      <c r="R3" s="145"/>
      <c r="S3" s="145"/>
      <c r="T3" s="172" t="s">
        <v>32</v>
      </c>
      <c r="U3" s="173"/>
      <c r="V3" s="173"/>
      <c r="W3" s="173"/>
      <c r="X3" s="173"/>
      <c r="Y3" s="174"/>
    </row>
    <row r="4" spans="1:25" s="2" customFormat="1" ht="22.5" customHeight="1">
      <c r="A4" s="145"/>
      <c r="B4" s="145" t="s">
        <v>2</v>
      </c>
      <c r="C4" s="145"/>
      <c r="D4" s="145"/>
      <c r="E4" s="145" t="s">
        <v>3</v>
      </c>
      <c r="F4" s="145"/>
      <c r="G4" s="145"/>
      <c r="H4" s="145" t="s">
        <v>2</v>
      </c>
      <c r="I4" s="145"/>
      <c r="J4" s="145"/>
      <c r="K4" s="145" t="s">
        <v>3</v>
      </c>
      <c r="L4" s="145"/>
      <c r="M4" s="145"/>
      <c r="N4" s="145" t="s">
        <v>2</v>
      </c>
      <c r="O4" s="145"/>
      <c r="P4" s="145"/>
      <c r="Q4" s="145" t="s">
        <v>3</v>
      </c>
      <c r="R4" s="145"/>
      <c r="S4" s="145"/>
      <c r="T4" s="172" t="s">
        <v>2</v>
      </c>
      <c r="U4" s="173"/>
      <c r="V4" s="174"/>
      <c r="W4" s="172" t="s">
        <v>3</v>
      </c>
      <c r="X4" s="173"/>
      <c r="Y4" s="174"/>
    </row>
    <row r="5" spans="1:25" s="2" customFormat="1" ht="22.5" customHeight="1">
      <c r="A5" s="145"/>
      <c r="B5" s="12" t="s">
        <v>5</v>
      </c>
      <c r="C5" s="12" t="s">
        <v>6</v>
      </c>
      <c r="D5" s="12" t="s">
        <v>7</v>
      </c>
      <c r="E5" s="12" t="s">
        <v>5</v>
      </c>
      <c r="F5" s="12" t="s">
        <v>6</v>
      </c>
      <c r="G5" s="12" t="s">
        <v>7</v>
      </c>
      <c r="H5" s="12" t="s">
        <v>5</v>
      </c>
      <c r="I5" s="12" t="s">
        <v>6</v>
      </c>
      <c r="J5" s="12" t="s">
        <v>7</v>
      </c>
      <c r="K5" s="12" t="s">
        <v>5</v>
      </c>
      <c r="L5" s="12" t="s">
        <v>6</v>
      </c>
      <c r="M5" s="12" t="s">
        <v>7</v>
      </c>
      <c r="N5" s="12" t="s">
        <v>5</v>
      </c>
      <c r="O5" s="12" t="s">
        <v>6</v>
      </c>
      <c r="P5" s="12" t="s">
        <v>7</v>
      </c>
      <c r="Q5" s="12" t="s">
        <v>5</v>
      </c>
      <c r="R5" s="12" t="s">
        <v>6</v>
      </c>
      <c r="S5" s="12" t="s">
        <v>7</v>
      </c>
      <c r="T5" s="12" t="s">
        <v>5</v>
      </c>
      <c r="U5" s="12" t="s">
        <v>6</v>
      </c>
      <c r="V5" s="12" t="s">
        <v>7</v>
      </c>
      <c r="W5" s="12" t="s">
        <v>5</v>
      </c>
      <c r="X5" s="12" t="s">
        <v>6</v>
      </c>
      <c r="Y5" s="12" t="s">
        <v>7</v>
      </c>
    </row>
    <row r="6" spans="1:25" s="2" customFormat="1" ht="13.5" customHeight="1">
      <c r="A6" s="26">
        <v>1</v>
      </c>
      <c r="B6" s="26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  <c r="I6" s="26">
        <v>9</v>
      </c>
      <c r="J6" s="26">
        <v>10</v>
      </c>
      <c r="K6" s="26">
        <v>11</v>
      </c>
      <c r="L6" s="26">
        <v>12</v>
      </c>
      <c r="M6" s="26">
        <v>13</v>
      </c>
      <c r="N6" s="26">
        <v>14</v>
      </c>
      <c r="O6" s="26">
        <v>15</v>
      </c>
      <c r="P6" s="26">
        <v>16</v>
      </c>
      <c r="Q6" s="26">
        <v>17</v>
      </c>
      <c r="R6" s="26">
        <v>18</v>
      </c>
      <c r="S6" s="26">
        <v>19</v>
      </c>
      <c r="T6" s="26">
        <v>20</v>
      </c>
      <c r="U6" s="26">
        <v>21</v>
      </c>
      <c r="V6" s="26">
        <v>22</v>
      </c>
      <c r="W6" s="26">
        <v>23</v>
      </c>
      <c r="X6" s="26">
        <v>24</v>
      </c>
      <c r="Y6" s="26">
        <v>25</v>
      </c>
    </row>
    <row r="7" spans="1:25" s="14" customFormat="1" ht="45" customHeight="1">
      <c r="A7" s="20">
        <v>2005</v>
      </c>
      <c r="B7" s="25">
        <v>8090002</v>
      </c>
      <c r="C7" s="25">
        <v>5396738</v>
      </c>
      <c r="D7" s="25">
        <v>13486740</v>
      </c>
      <c r="E7" s="25">
        <v>4964179</v>
      </c>
      <c r="F7" s="25">
        <v>3645676</v>
      </c>
      <c r="G7" s="25">
        <v>8609855</v>
      </c>
      <c r="H7" s="25">
        <v>1288065</v>
      </c>
      <c r="I7" s="25">
        <v>777810</v>
      </c>
      <c r="J7" s="25">
        <v>2065875</v>
      </c>
      <c r="K7" s="25">
        <v>686378</v>
      </c>
      <c r="L7" s="25">
        <v>461759</v>
      </c>
      <c r="M7" s="25">
        <v>1148137</v>
      </c>
      <c r="N7" s="25">
        <v>405777</v>
      </c>
      <c r="O7" s="25">
        <v>256534</v>
      </c>
      <c r="P7" s="25">
        <v>662311</v>
      </c>
      <c r="Q7" s="25">
        <v>194989</v>
      </c>
      <c r="R7" s="25">
        <v>124737</v>
      </c>
      <c r="S7" s="25">
        <v>319726</v>
      </c>
      <c r="T7" s="176" t="s">
        <v>41</v>
      </c>
      <c r="U7" s="177"/>
      <c r="V7" s="177"/>
      <c r="W7" s="177"/>
      <c r="X7" s="177"/>
      <c r="Y7" s="178"/>
    </row>
    <row r="8" spans="1:25" s="14" customFormat="1" ht="45" customHeight="1">
      <c r="A8" s="20">
        <v>2006</v>
      </c>
      <c r="B8" s="25">
        <v>8196746</v>
      </c>
      <c r="C8" s="25">
        <v>5815061</v>
      </c>
      <c r="D8" s="25">
        <v>14011807</v>
      </c>
      <c r="E8" s="25">
        <v>5428736</v>
      </c>
      <c r="F8" s="25">
        <v>4079333</v>
      </c>
      <c r="G8" s="25">
        <v>9508069</v>
      </c>
      <c r="H8" s="25">
        <v>1431911</v>
      </c>
      <c r="I8" s="25">
        <v>928066</v>
      </c>
      <c r="J8" s="25">
        <v>2359977</v>
      </c>
      <c r="K8" s="25">
        <v>842860</v>
      </c>
      <c r="L8" s="25">
        <v>582173</v>
      </c>
      <c r="M8" s="25">
        <v>1425033</v>
      </c>
      <c r="N8" s="25">
        <v>478567</v>
      </c>
      <c r="O8" s="25">
        <v>310947</v>
      </c>
      <c r="P8" s="25">
        <v>789514</v>
      </c>
      <c r="Q8" s="25">
        <v>254503</v>
      </c>
      <c r="R8" s="25">
        <v>164256</v>
      </c>
      <c r="S8" s="25">
        <v>418759</v>
      </c>
      <c r="T8" s="179"/>
      <c r="U8" s="180"/>
      <c r="V8" s="180"/>
      <c r="W8" s="180"/>
      <c r="X8" s="180"/>
      <c r="Y8" s="181"/>
    </row>
    <row r="9" spans="1:25" s="14" customFormat="1" ht="45" customHeight="1">
      <c r="A9" s="20">
        <v>2007</v>
      </c>
      <c r="B9" s="25">
        <v>8490098</v>
      </c>
      <c r="C9" s="25">
        <v>6222331</v>
      </c>
      <c r="D9" s="25">
        <v>14712429</v>
      </c>
      <c r="E9" s="25">
        <v>5798647</v>
      </c>
      <c r="F9" s="25">
        <v>4546040</v>
      </c>
      <c r="G9" s="25">
        <v>10344687</v>
      </c>
      <c r="H9" s="25">
        <v>1301759</v>
      </c>
      <c r="I9" s="25">
        <v>906193</v>
      </c>
      <c r="J9" s="25">
        <v>2207952</v>
      </c>
      <c r="K9" s="25">
        <v>808748</v>
      </c>
      <c r="L9" s="25">
        <v>596255</v>
      </c>
      <c r="M9" s="25">
        <v>1405003</v>
      </c>
      <c r="N9" s="25">
        <v>510295</v>
      </c>
      <c r="O9" s="25">
        <v>348014</v>
      </c>
      <c r="P9" s="25">
        <v>858309</v>
      </c>
      <c r="Q9" s="25">
        <v>282064</v>
      </c>
      <c r="R9" s="25">
        <v>193468</v>
      </c>
      <c r="S9" s="25">
        <v>475532</v>
      </c>
      <c r="T9" s="179"/>
      <c r="U9" s="180"/>
      <c r="V9" s="180"/>
      <c r="W9" s="180"/>
      <c r="X9" s="180"/>
      <c r="Y9" s="181"/>
    </row>
    <row r="10" spans="1:25" s="14" customFormat="1" ht="45" customHeight="1">
      <c r="A10" s="20">
        <v>2008</v>
      </c>
      <c r="B10" s="25">
        <v>8532240</v>
      </c>
      <c r="C10" s="25">
        <v>6473905</v>
      </c>
      <c r="D10" s="25">
        <v>15006145</v>
      </c>
      <c r="E10" s="25">
        <v>5542036</v>
      </c>
      <c r="F10" s="25">
        <v>4566928</v>
      </c>
      <c r="G10" s="25">
        <v>10108964</v>
      </c>
      <c r="H10" s="25">
        <v>1321627</v>
      </c>
      <c r="I10" s="25">
        <v>950249</v>
      </c>
      <c r="J10" s="25">
        <v>2271876</v>
      </c>
      <c r="K10" s="25">
        <v>729564</v>
      </c>
      <c r="L10" s="25">
        <v>586372</v>
      </c>
      <c r="M10" s="25">
        <v>1315936</v>
      </c>
      <c r="N10" s="25">
        <v>562481</v>
      </c>
      <c r="O10" s="25">
        <v>404022</v>
      </c>
      <c r="P10" s="25">
        <v>966503</v>
      </c>
      <c r="Q10" s="25">
        <v>329711</v>
      </c>
      <c r="R10" s="25">
        <v>235928</v>
      </c>
      <c r="S10" s="25">
        <v>565639</v>
      </c>
      <c r="T10" s="179"/>
      <c r="U10" s="180"/>
      <c r="V10" s="180"/>
      <c r="W10" s="180"/>
      <c r="X10" s="180"/>
      <c r="Y10" s="181"/>
    </row>
    <row r="11" spans="1:25" s="14" customFormat="1" ht="45" customHeight="1">
      <c r="A11" s="20">
        <v>2009</v>
      </c>
      <c r="B11" s="25">
        <v>9837590</v>
      </c>
      <c r="C11" s="25">
        <v>7252068</v>
      </c>
      <c r="D11" s="25">
        <v>17089658</v>
      </c>
      <c r="E11" s="25">
        <v>6428279</v>
      </c>
      <c r="F11" s="25">
        <v>5391410</v>
      </c>
      <c r="G11" s="25">
        <v>11819689</v>
      </c>
      <c r="H11" s="25">
        <v>1487231</v>
      </c>
      <c r="I11" s="25">
        <v>1134667</v>
      </c>
      <c r="J11" s="25">
        <v>2621898</v>
      </c>
      <c r="K11" s="25">
        <v>898853</v>
      </c>
      <c r="L11" s="25">
        <v>740689</v>
      </c>
      <c r="M11" s="25">
        <v>1639542</v>
      </c>
      <c r="N11" s="25">
        <v>624640</v>
      </c>
      <c r="O11" s="25">
        <v>466551</v>
      </c>
      <c r="P11" s="25">
        <v>1091191</v>
      </c>
      <c r="Q11" s="25">
        <v>381086</v>
      </c>
      <c r="R11" s="25">
        <v>280274</v>
      </c>
      <c r="S11" s="25">
        <v>661360</v>
      </c>
      <c r="T11" s="179"/>
      <c r="U11" s="180"/>
      <c r="V11" s="180"/>
      <c r="W11" s="180"/>
      <c r="X11" s="180"/>
      <c r="Y11" s="181"/>
    </row>
    <row r="12" spans="1:25" s="14" customFormat="1" ht="45" customHeight="1">
      <c r="A12" s="20">
        <v>2010</v>
      </c>
      <c r="B12" s="25">
        <v>9684041</v>
      </c>
      <c r="C12" s="25">
        <v>7565925</v>
      </c>
      <c r="D12" s="25">
        <v>17249966</v>
      </c>
      <c r="E12" s="25">
        <v>7029237</v>
      </c>
      <c r="F12" s="25">
        <v>5793147</v>
      </c>
      <c r="G12" s="25">
        <v>12822384</v>
      </c>
      <c r="H12" s="25">
        <v>1562519</v>
      </c>
      <c r="I12" s="25">
        <v>1197413</v>
      </c>
      <c r="J12" s="25">
        <v>2759932</v>
      </c>
      <c r="K12" s="25">
        <v>1043901</v>
      </c>
      <c r="L12" s="25">
        <v>847979</v>
      </c>
      <c r="M12" s="25">
        <v>1891880</v>
      </c>
      <c r="N12" s="25">
        <v>643452</v>
      </c>
      <c r="O12" s="25">
        <v>502036</v>
      </c>
      <c r="P12" s="25">
        <v>1145488</v>
      </c>
      <c r="Q12" s="25">
        <v>396628</v>
      </c>
      <c r="R12" s="25">
        <v>305158</v>
      </c>
      <c r="S12" s="25">
        <v>701786</v>
      </c>
      <c r="T12" s="182"/>
      <c r="U12" s="183"/>
      <c r="V12" s="183"/>
      <c r="W12" s="183"/>
      <c r="X12" s="183"/>
      <c r="Y12" s="184"/>
    </row>
    <row r="13" spans="1:25" s="14" customFormat="1" ht="45" customHeight="1">
      <c r="A13" s="20">
        <v>2011</v>
      </c>
      <c r="B13" s="25">
        <v>10038095</v>
      </c>
      <c r="C13" s="25">
        <v>7981295</v>
      </c>
      <c r="D13" s="25">
        <v>18024161</v>
      </c>
      <c r="E13" s="25">
        <v>7362422</v>
      </c>
      <c r="F13" s="25">
        <v>6125134</v>
      </c>
      <c r="G13" s="25">
        <v>13489768</v>
      </c>
      <c r="H13" s="25">
        <v>1744179</v>
      </c>
      <c r="I13" s="25">
        <v>1414132</v>
      </c>
      <c r="J13" s="25">
        <v>3158311</v>
      </c>
      <c r="K13" s="25">
        <v>1180527</v>
      </c>
      <c r="L13" s="25">
        <v>995697</v>
      </c>
      <c r="M13" s="25">
        <v>2176224</v>
      </c>
      <c r="N13" s="25">
        <v>701018</v>
      </c>
      <c r="O13" s="25">
        <v>563996</v>
      </c>
      <c r="P13" s="25">
        <v>1265014</v>
      </c>
      <c r="Q13" s="25">
        <v>437101</v>
      </c>
      <c r="R13" s="25">
        <v>347875</v>
      </c>
      <c r="S13" s="25">
        <v>784976</v>
      </c>
      <c r="T13" s="39"/>
      <c r="U13" s="40"/>
      <c r="V13" s="40"/>
      <c r="W13" s="40"/>
      <c r="X13" s="40"/>
      <c r="Y13" s="41"/>
    </row>
    <row r="14" spans="1:25" s="14" customFormat="1" ht="45" customHeight="1">
      <c r="A14" s="20">
        <v>2012</v>
      </c>
      <c r="B14" s="25">
        <v>10274469</v>
      </c>
      <c r="C14" s="25">
        <v>8277738</v>
      </c>
      <c r="D14" s="25">
        <v>18552207</v>
      </c>
      <c r="E14" s="25">
        <v>7645447</v>
      </c>
      <c r="F14" s="25">
        <v>6459953</v>
      </c>
      <c r="G14" s="25">
        <v>14105400</v>
      </c>
      <c r="H14" s="25">
        <v>1652907</v>
      </c>
      <c r="I14" s="25">
        <v>1314988</v>
      </c>
      <c r="J14" s="25">
        <v>2967895</v>
      </c>
      <c r="K14" s="25">
        <v>1131975</v>
      </c>
      <c r="L14" s="25">
        <v>950308</v>
      </c>
      <c r="M14" s="25">
        <v>2082283</v>
      </c>
      <c r="N14" s="25">
        <v>677175</v>
      </c>
      <c r="O14" s="25">
        <v>574703</v>
      </c>
      <c r="P14" s="25">
        <v>1251878</v>
      </c>
      <c r="Q14" s="25">
        <v>416217</v>
      </c>
      <c r="R14" s="25">
        <v>351883</v>
      </c>
      <c r="S14" s="25">
        <v>768100</v>
      </c>
      <c r="T14" s="39"/>
      <c r="U14" s="40"/>
      <c r="V14" s="40"/>
      <c r="W14" s="40"/>
      <c r="X14" s="40"/>
      <c r="Y14" s="41"/>
    </row>
    <row r="15" spans="1:25" s="14" customFormat="1" ht="45" customHeight="1">
      <c r="A15" s="20">
        <v>2013</v>
      </c>
      <c r="B15" s="25">
        <v>11212357</v>
      </c>
      <c r="C15" s="25">
        <v>9103549</v>
      </c>
      <c r="D15" s="25">
        <v>20315906</v>
      </c>
      <c r="E15" s="25">
        <v>8503167</v>
      </c>
      <c r="F15" s="25">
        <v>7294138</v>
      </c>
      <c r="G15" s="25">
        <v>15797305</v>
      </c>
      <c r="H15" s="25">
        <v>1879478</v>
      </c>
      <c r="I15" s="25">
        <v>1537540</v>
      </c>
      <c r="J15" s="25">
        <v>3417018</v>
      </c>
      <c r="K15" s="25">
        <v>1302259</v>
      </c>
      <c r="L15" s="25">
        <v>1129562</v>
      </c>
      <c r="M15" s="25">
        <v>2431821</v>
      </c>
      <c r="N15" s="25">
        <v>815056</v>
      </c>
      <c r="O15" s="25">
        <v>714569</v>
      </c>
      <c r="P15" s="25">
        <v>1529625</v>
      </c>
      <c r="Q15" s="25">
        <v>523262</v>
      </c>
      <c r="R15" s="25">
        <v>462839</v>
      </c>
      <c r="S15" s="25">
        <v>986101</v>
      </c>
      <c r="T15" s="39"/>
      <c r="U15" s="40"/>
      <c r="V15" s="40"/>
      <c r="W15" s="40"/>
      <c r="X15" s="40"/>
      <c r="Y15" s="41"/>
    </row>
    <row r="16" spans="1:25" s="14" customFormat="1" ht="45" customHeight="1">
      <c r="A16" s="20">
        <v>2014</v>
      </c>
      <c r="B16" s="25">
        <v>10580485</v>
      </c>
      <c r="C16" s="25">
        <v>8840858</v>
      </c>
      <c r="D16" s="25">
        <v>19421343</v>
      </c>
      <c r="E16" s="25">
        <v>8214676</v>
      </c>
      <c r="F16" s="25">
        <v>7163576</v>
      </c>
      <c r="G16" s="25">
        <v>15378252</v>
      </c>
      <c r="H16" s="25">
        <v>1806068</v>
      </c>
      <c r="I16" s="25">
        <v>1515819</v>
      </c>
      <c r="J16" s="25">
        <v>3321887</v>
      </c>
      <c r="K16" s="25">
        <v>1294008</v>
      </c>
      <c r="L16" s="25">
        <v>1141473</v>
      </c>
      <c r="M16" s="25">
        <v>2435481</v>
      </c>
      <c r="N16" s="25">
        <v>799281</v>
      </c>
      <c r="O16" s="25">
        <v>733742</v>
      </c>
      <c r="P16" s="25">
        <v>1533023</v>
      </c>
      <c r="Q16" s="25">
        <v>520708</v>
      </c>
      <c r="R16" s="25">
        <v>468398</v>
      </c>
      <c r="S16" s="25">
        <v>989106</v>
      </c>
      <c r="T16" s="39"/>
      <c r="U16" s="40"/>
      <c r="V16" s="40"/>
      <c r="W16" s="40"/>
      <c r="X16" s="40"/>
      <c r="Y16" s="41"/>
    </row>
    <row r="17" spans="1:25" s="14" customFormat="1" ht="45" customHeight="1">
      <c r="A17" s="20">
        <v>2015</v>
      </c>
      <c r="B17" s="25">
        <f>Board!AG45+OpenBoard!C14</f>
        <v>10274712</v>
      </c>
      <c r="C17" s="25">
        <f>Board!AH45+OpenBoard!D14</f>
        <v>8841717</v>
      </c>
      <c r="D17" s="25">
        <f t="shared" ref="D17" si="0">B17+C17</f>
        <v>19116429</v>
      </c>
      <c r="E17" s="25">
        <f>Board!AP45+OpenBoard!F14</f>
        <v>7961828</v>
      </c>
      <c r="F17" s="25">
        <f>Board!AQ45+OpenBoard!G14</f>
        <v>7127450</v>
      </c>
      <c r="G17" s="25">
        <f t="shared" ref="G17" si="1">E17+F17</f>
        <v>15089278</v>
      </c>
      <c r="H17" s="25">
        <f>Board!BZ45+OpenBoard!I14</f>
        <v>1760439</v>
      </c>
      <c r="I17" s="25">
        <f>Board!CA45+OpenBoard!J14</f>
        <v>1516152</v>
      </c>
      <c r="J17" s="25">
        <f t="shared" ref="J17" si="2">H17+I17</f>
        <v>3276591</v>
      </c>
      <c r="K17" s="25">
        <f>Board!CI45+OpenBoard!L14</f>
        <v>1266082</v>
      </c>
      <c r="L17" s="25">
        <f>Board!CJ45+OpenBoard!M14</f>
        <v>1135289</v>
      </c>
      <c r="M17" s="25">
        <f t="shared" ref="M17" si="3">K17+L17</f>
        <v>2401371</v>
      </c>
      <c r="N17" s="25">
        <f>Board!DS45+OpenBoard!O14</f>
        <v>783219</v>
      </c>
      <c r="O17" s="25">
        <f>Board!DT45+OpenBoard!P14</f>
        <v>735663</v>
      </c>
      <c r="P17" s="25">
        <f>Board!DU45+OpenBoard!Q14</f>
        <v>1518882</v>
      </c>
      <c r="Q17" s="25">
        <f>Board!EB45+OpenBoard!R14</f>
        <v>508794</v>
      </c>
      <c r="R17" s="25">
        <f>Board!EC45+OpenBoard!S14</f>
        <v>464630</v>
      </c>
      <c r="S17" s="25">
        <f>Board!ED45+OpenBoard!T14</f>
        <v>973424</v>
      </c>
      <c r="T17" s="25" t="e">
        <f>Board!#REF!+OpenBoard!#REF!</f>
        <v>#REF!</v>
      </c>
      <c r="U17" s="25" t="e">
        <f>Board!#REF!+OpenBoard!#REF!</f>
        <v>#REF!</v>
      </c>
      <c r="V17" s="25" t="e">
        <f>Board!#REF!+OpenBoard!#REF!</f>
        <v>#REF!</v>
      </c>
      <c r="W17" s="25" t="e">
        <f>Board!#REF!+OpenBoard!#REF!</f>
        <v>#REF!</v>
      </c>
      <c r="X17" s="25" t="e">
        <f>Board!#REF!+OpenBoard!#REF!</f>
        <v>#REF!</v>
      </c>
      <c r="Y17" s="25" t="e">
        <f>Board!#REF!+OpenBoard!#REF!</f>
        <v>#REF!</v>
      </c>
    </row>
  </sheetData>
  <mergeCells count="16">
    <mergeCell ref="T7:Y12"/>
    <mergeCell ref="A2:A5"/>
    <mergeCell ref="K4:M4"/>
    <mergeCell ref="T3:Y3"/>
    <mergeCell ref="T4:V4"/>
    <mergeCell ref="W4:Y4"/>
    <mergeCell ref="B2:M2"/>
    <mergeCell ref="N2:Y2"/>
    <mergeCell ref="B3:G3"/>
    <mergeCell ref="H3:M3"/>
    <mergeCell ref="N3:S3"/>
    <mergeCell ref="B4:D4"/>
    <mergeCell ref="E4:G4"/>
    <mergeCell ref="H4:J4"/>
    <mergeCell ref="N4:P4"/>
    <mergeCell ref="Q4:S4"/>
  </mergeCells>
  <phoneticPr fontId="0" type="noConversion"/>
  <printOptions horizontalCentered="1"/>
  <pageMargins left="0" right="0" top="0" bottom="0.43307086614173229" header="0.31496062992125984" footer="0.59055118110236227"/>
  <pageSetup paperSize="9" scale="67" firstPageNumber="29" orientation="landscape" useFirstPageNumber="1" r:id="rId1"/>
  <headerFooter alignWithMargins="0">
    <oddFooter>&amp;C&amp;"Cambria,Regular"&amp;9X-&amp;P</oddFooter>
  </headerFooter>
  <colBreaks count="1" manualBreakCount="1">
    <brk id="19" max="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M14"/>
  <sheetViews>
    <sheetView view="pageBreakPreview" topLeftCell="A10" zoomScaleSheetLayoutView="100" workbookViewId="0">
      <selection activeCell="J14" sqref="J14"/>
    </sheetView>
  </sheetViews>
  <sheetFormatPr defaultRowHeight="12.75"/>
  <cols>
    <col min="1" max="1" width="6.85546875" customWidth="1"/>
    <col min="2" max="10" width="11.28515625" customWidth="1"/>
    <col min="11" max="13" width="11.28515625" hidden="1" customWidth="1"/>
  </cols>
  <sheetData>
    <row r="1" spans="1:13" s="1" customFormat="1" ht="30" customHeight="1">
      <c r="A1" s="155" t="s">
        <v>78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s="2" customFormat="1" ht="19.5" customHeight="1">
      <c r="A2" s="171" t="s">
        <v>26</v>
      </c>
      <c r="B2" s="172" t="s">
        <v>23</v>
      </c>
      <c r="C2" s="173"/>
      <c r="D2" s="174"/>
      <c r="E2" s="172" t="s">
        <v>24</v>
      </c>
      <c r="F2" s="173"/>
      <c r="G2" s="174"/>
      <c r="H2" s="172" t="s">
        <v>25</v>
      </c>
      <c r="I2" s="173"/>
      <c r="J2" s="174"/>
      <c r="K2" s="172" t="s">
        <v>32</v>
      </c>
      <c r="L2" s="173"/>
      <c r="M2" s="174"/>
    </row>
    <row r="3" spans="1:13" s="2" customFormat="1" ht="22.5" customHeight="1">
      <c r="A3" s="194"/>
      <c r="B3" s="12" t="s">
        <v>5</v>
      </c>
      <c r="C3" s="12" t="s">
        <v>6</v>
      </c>
      <c r="D3" s="12" t="s">
        <v>7</v>
      </c>
      <c r="E3" s="12" t="s">
        <v>5</v>
      </c>
      <c r="F3" s="12" t="s">
        <v>6</v>
      </c>
      <c r="G3" s="12" t="s">
        <v>7</v>
      </c>
      <c r="H3" s="12" t="s">
        <v>5</v>
      </c>
      <c r="I3" s="12" t="s">
        <v>6</v>
      </c>
      <c r="J3" s="12" t="s">
        <v>7</v>
      </c>
      <c r="K3" s="12" t="s">
        <v>5</v>
      </c>
      <c r="L3" s="12" t="s">
        <v>6</v>
      </c>
      <c r="M3" s="12" t="s">
        <v>7</v>
      </c>
    </row>
    <row r="4" spans="1:13" s="14" customFormat="1" ht="45" customHeight="1">
      <c r="A4" s="19">
        <v>2005</v>
      </c>
      <c r="B4" s="15">
        <v>61.361900775797089</v>
      </c>
      <c r="C4" s="15">
        <v>67.553325731210222</v>
      </c>
      <c r="D4" s="15">
        <v>63.839408189080537</v>
      </c>
      <c r="E4" s="15">
        <v>53.287528191512074</v>
      </c>
      <c r="F4" s="15">
        <v>59.366554814157695</v>
      </c>
      <c r="G4" s="15">
        <v>55.576305439583713</v>
      </c>
      <c r="H4" s="15">
        <v>48.053241065905659</v>
      </c>
      <c r="I4" s="15">
        <v>48.623964074937433</v>
      </c>
      <c r="J4" s="15">
        <v>48.27430013996446</v>
      </c>
      <c r="K4" s="185" t="s">
        <v>41</v>
      </c>
      <c r="L4" s="186"/>
      <c r="M4" s="187"/>
    </row>
    <row r="5" spans="1:13" s="14" customFormat="1" ht="45" customHeight="1">
      <c r="A5" s="20">
        <v>2006</v>
      </c>
      <c r="B5" s="15">
        <v>66.230379714096301</v>
      </c>
      <c r="C5" s="15">
        <v>70.1511643643979</v>
      </c>
      <c r="D5" s="15">
        <v>67.857550421583738</v>
      </c>
      <c r="E5" s="15">
        <v>58.862596907210012</v>
      </c>
      <c r="F5" s="15">
        <v>62.729698103367646</v>
      </c>
      <c r="G5" s="15">
        <v>60.383342719018025</v>
      </c>
      <c r="H5" s="15">
        <v>53.180223458784248</v>
      </c>
      <c r="I5" s="15">
        <v>52.82443631872956</v>
      </c>
      <c r="J5" s="15">
        <v>53.04009808565776</v>
      </c>
      <c r="K5" s="188"/>
      <c r="L5" s="189"/>
      <c r="M5" s="190"/>
    </row>
    <row r="6" spans="1:13" s="14" customFormat="1" ht="45" customHeight="1">
      <c r="A6" s="20">
        <v>2007</v>
      </c>
      <c r="B6" s="15">
        <v>68.298940718941054</v>
      </c>
      <c r="C6" s="15">
        <v>73.060079896103247</v>
      </c>
      <c r="D6" s="15">
        <v>70.312570412404369</v>
      </c>
      <c r="E6" s="15">
        <v>62.127321570275299</v>
      </c>
      <c r="F6" s="15">
        <v>65.797793626743967</v>
      </c>
      <c r="G6" s="15">
        <v>63.633765589107007</v>
      </c>
      <c r="H6" s="15">
        <v>55.274694049520377</v>
      </c>
      <c r="I6" s="15">
        <v>55.592016413132804</v>
      </c>
      <c r="J6" s="15">
        <v>55.403357066044975</v>
      </c>
      <c r="K6" s="188"/>
      <c r="L6" s="189"/>
      <c r="M6" s="190"/>
    </row>
    <row r="7" spans="1:13" s="14" customFormat="1" ht="45" customHeight="1">
      <c r="A7" s="20">
        <v>2008</v>
      </c>
      <c r="B7" s="15">
        <v>64.95405661350361</v>
      </c>
      <c r="C7" s="15">
        <v>70.543636336955828</v>
      </c>
      <c r="D7" s="15">
        <v>67.365495935165228</v>
      </c>
      <c r="E7" s="15">
        <v>55.201959403069097</v>
      </c>
      <c r="F7" s="15">
        <v>61.707194640562633</v>
      </c>
      <c r="G7" s="15">
        <v>57.92287959378065</v>
      </c>
      <c r="H7" s="15">
        <v>58.617268849970039</v>
      </c>
      <c r="I7" s="15">
        <v>58.39483988495676</v>
      </c>
      <c r="J7" s="15">
        <v>58.524288077740053</v>
      </c>
      <c r="K7" s="188"/>
      <c r="L7" s="189"/>
      <c r="M7" s="190"/>
    </row>
    <row r="8" spans="1:13" s="14" customFormat="1" ht="45" customHeight="1">
      <c r="A8" s="20">
        <v>2009</v>
      </c>
      <c r="B8" s="15">
        <v>65.344042595798371</v>
      </c>
      <c r="C8" s="15">
        <v>74.343070142199451</v>
      </c>
      <c r="D8" s="15">
        <v>69.162817652641152</v>
      </c>
      <c r="E8" s="15">
        <v>60.438022069201089</v>
      </c>
      <c r="F8" s="15">
        <v>65.278094806670154</v>
      </c>
      <c r="G8" s="15">
        <v>62.532638569463799</v>
      </c>
      <c r="H8" s="15">
        <v>61.008901127049185</v>
      </c>
      <c r="I8" s="15">
        <v>60.073603957552336</v>
      </c>
      <c r="J8" s="15">
        <v>60.609004289808112</v>
      </c>
      <c r="K8" s="188"/>
      <c r="L8" s="189"/>
      <c r="M8" s="190"/>
    </row>
    <row r="9" spans="1:13" s="14" customFormat="1" ht="45" customHeight="1">
      <c r="A9" s="20">
        <v>2010</v>
      </c>
      <c r="B9" s="15">
        <v>72.585783145693</v>
      </c>
      <c r="C9" s="15">
        <v>76.568919200229985</v>
      </c>
      <c r="D9" s="15">
        <v>74.332807380605857</v>
      </c>
      <c r="E9" s="15">
        <v>66.808851604364492</v>
      </c>
      <c r="F9" s="15">
        <v>70.817587582563419</v>
      </c>
      <c r="G9" s="15">
        <v>68.548065676980443</v>
      </c>
      <c r="H9" s="15">
        <v>61.64065074007074</v>
      </c>
      <c r="I9" s="15">
        <v>60.784087196934088</v>
      </c>
      <c r="J9" s="15">
        <v>61.265242411967655</v>
      </c>
      <c r="K9" s="191"/>
      <c r="L9" s="192"/>
      <c r="M9" s="193"/>
    </row>
    <row r="10" spans="1:13" s="14" customFormat="1" ht="45" customHeight="1">
      <c r="A10" s="20">
        <v>2011</v>
      </c>
      <c r="B10" s="15">
        <v>73.344812935123642</v>
      </c>
      <c r="C10" s="15">
        <v>76.743611155833733</v>
      </c>
      <c r="D10" s="15">
        <v>74.842695868062876</v>
      </c>
      <c r="E10" s="15">
        <v>67.683821442638632</v>
      </c>
      <c r="F10" s="15">
        <v>70.410470875420401</v>
      </c>
      <c r="G10" s="15">
        <v>68.904677215131755</v>
      </c>
      <c r="H10" s="15">
        <v>62.352321908995201</v>
      </c>
      <c r="I10" s="15">
        <v>61.680401988666588</v>
      </c>
      <c r="J10" s="15">
        <v>62.052751985353524</v>
      </c>
      <c r="K10" s="42"/>
      <c r="L10" s="43"/>
      <c r="M10" s="44"/>
    </row>
    <row r="11" spans="1:13" s="14" customFormat="1" ht="45" customHeight="1">
      <c r="A11" s="20">
        <v>2012</v>
      </c>
      <c r="B11" s="15">
        <v>74.412088838848987</v>
      </c>
      <c r="C11" s="15">
        <v>78.040075682511329</v>
      </c>
      <c r="D11" s="15">
        <v>76.03084635698599</v>
      </c>
      <c r="E11" s="15">
        <v>68.483889293227023</v>
      </c>
      <c r="F11" s="15">
        <v>72.267427535460399</v>
      </c>
      <c r="G11" s="15">
        <v>70.160265103718288</v>
      </c>
      <c r="H11" s="15">
        <v>61.463727987595526</v>
      </c>
      <c r="I11" s="15">
        <v>61.228669417072823</v>
      </c>
      <c r="J11" s="15">
        <v>61.35581901750809</v>
      </c>
      <c r="K11" s="42"/>
      <c r="L11" s="43"/>
      <c r="M11" s="44"/>
    </row>
    <row r="12" spans="1:13" s="14" customFormat="1" ht="45" customHeight="1">
      <c r="A12" s="20">
        <v>2013</v>
      </c>
      <c r="B12" s="15">
        <v>75.837462185693866</v>
      </c>
      <c r="C12" s="15">
        <v>80.124114232811834</v>
      </c>
      <c r="D12" s="15">
        <v>77.75830917902455</v>
      </c>
      <c r="E12" s="15">
        <v>69.288334314102116</v>
      </c>
      <c r="F12" s="15">
        <v>73.465535855977734</v>
      </c>
      <c r="G12" s="15">
        <v>71.167930634254773</v>
      </c>
      <c r="H12" s="15">
        <v>64.19951512534108</v>
      </c>
      <c r="I12" s="15">
        <v>64.771771515416987</v>
      </c>
      <c r="J12" s="15">
        <v>64.466846449293129</v>
      </c>
      <c r="K12" s="42"/>
      <c r="L12" s="43"/>
      <c r="M12" s="44"/>
    </row>
    <row r="13" spans="1:13" s="14" customFormat="1" ht="45" customHeight="1">
      <c r="A13" s="20">
        <v>2014</v>
      </c>
      <c r="B13" s="15">
        <v>77.639881347594169</v>
      </c>
      <c r="C13" s="15">
        <v>81.028063113331299</v>
      </c>
      <c r="D13" s="15">
        <v>79.18222751124884</v>
      </c>
      <c r="E13" s="15">
        <v>71.647800636520884</v>
      </c>
      <c r="F13" s="15">
        <v>75.30404355665155</v>
      </c>
      <c r="G13" s="15">
        <v>73.316190466442706</v>
      </c>
      <c r="H13" s="15">
        <v>65.14705091200716</v>
      </c>
      <c r="I13" s="15">
        <v>63.836879993240132</v>
      </c>
      <c r="J13" s="15">
        <v>64.519971324631143</v>
      </c>
      <c r="K13" s="42"/>
      <c r="L13" s="43"/>
      <c r="M13" s="44"/>
    </row>
    <row r="14" spans="1:13" s="14" customFormat="1" ht="45" customHeight="1">
      <c r="A14" s="20">
        <v>2015</v>
      </c>
      <c r="B14" s="15">
        <v>77.489549098797127</v>
      </c>
      <c r="C14" s="15">
        <v>80.611605189354066</v>
      </c>
      <c r="D14" s="15">
        <v>78.933560237636428</v>
      </c>
      <c r="E14" s="15">
        <v>71.918538500908014</v>
      </c>
      <c r="F14" s="15">
        <v>74.879629483059745</v>
      </c>
      <c r="G14" s="15">
        <v>73.288701580392555</v>
      </c>
      <c r="H14" s="15">
        <v>64.961907206030503</v>
      </c>
      <c r="I14" s="15">
        <v>63.157994897120012</v>
      </c>
      <c r="J14" s="15">
        <v>64.088191182725197</v>
      </c>
      <c r="K14" s="15" t="e">
        <v>#REF!</v>
      </c>
      <c r="L14" s="15" t="e">
        <v>#REF!</v>
      </c>
      <c r="M14" s="15" t="e">
        <v>#REF!</v>
      </c>
    </row>
  </sheetData>
  <mergeCells count="7">
    <mergeCell ref="K4:M9"/>
    <mergeCell ref="A1:M1"/>
    <mergeCell ref="A2:A3"/>
    <mergeCell ref="B2:D2"/>
    <mergeCell ref="E2:G2"/>
    <mergeCell ref="H2:J2"/>
    <mergeCell ref="K2:M2"/>
  </mergeCells>
  <phoneticPr fontId="0" type="noConversion"/>
  <printOptions horizontalCentered="1"/>
  <pageMargins left="0.59055118110236227" right="7.874015748031496E-2" top="0.74803149606299213" bottom="0.74803149606299213" header="0.31496062992125984" footer="0.31496062992125984"/>
  <pageSetup paperSize="9" scale="88" firstPageNumber="30" orientation="landscape" useFirstPageNumber="1" r:id="rId1"/>
  <headerFooter alignWithMargins="0">
    <oddFooter>&amp;C&amp;"Cambria,Regular"&amp;9X-&amp;P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A3" sqref="A3"/>
    </sheetView>
  </sheetViews>
  <sheetFormatPr defaultRowHeight="12.75"/>
  <cols>
    <col min="1" max="1" width="56.28515625" customWidth="1"/>
    <col min="2" max="2" width="26.5703125" bestFit="1" customWidth="1"/>
    <col min="3" max="3" width="24" bestFit="1" customWidth="1"/>
  </cols>
  <sheetData>
    <row r="1" spans="1:3">
      <c r="A1" s="27" t="s">
        <v>33</v>
      </c>
      <c r="B1" t="s">
        <v>9</v>
      </c>
    </row>
    <row r="3" spans="1:3">
      <c r="B3" s="27" t="s">
        <v>37</v>
      </c>
    </row>
    <row r="4" spans="1:3">
      <c r="A4" s="27" t="s">
        <v>34</v>
      </c>
      <c r="B4" t="s">
        <v>36</v>
      </c>
      <c r="C4" t="s">
        <v>38</v>
      </c>
    </row>
    <row r="5" spans="1:3">
      <c r="A5" s="28" t="s">
        <v>21</v>
      </c>
      <c r="B5" s="29">
        <v>0</v>
      </c>
      <c r="C5" s="29">
        <v>0</v>
      </c>
    </row>
    <row r="6" spans="1:3">
      <c r="A6" s="28" t="s">
        <v>22</v>
      </c>
      <c r="B6" s="29">
        <v>0</v>
      </c>
      <c r="C6" s="29">
        <v>0</v>
      </c>
    </row>
    <row r="7" spans="1:3">
      <c r="A7" s="28" t="s">
        <v>35</v>
      </c>
      <c r="B7" s="29">
        <v>0</v>
      </c>
      <c r="C7" s="29">
        <v>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Board</vt:lpstr>
      <vt:lpstr>OpenBoard</vt:lpstr>
      <vt:lpstr>TS</vt:lpstr>
      <vt:lpstr>Pass%TS</vt:lpstr>
      <vt:lpstr>Sheet1</vt:lpstr>
      <vt:lpstr>Board!Print_Area</vt:lpstr>
      <vt:lpstr>OpenBoard!Print_Area</vt:lpstr>
      <vt:lpstr>'Pass%TS'!Print_Area</vt:lpstr>
      <vt:lpstr>TS!Print_Area</vt:lpstr>
      <vt:lpstr>Board!Print_Titles</vt:lpstr>
      <vt:lpstr>OpenBoard!Print_Titles</vt:lpstr>
      <vt:lpstr>TS!Print_Titles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chanderkant</dc:creator>
  <cp:lastModifiedBy>Krishna Kumaran E</cp:lastModifiedBy>
  <cp:lastPrinted>2017-06-30T04:24:08Z</cp:lastPrinted>
  <dcterms:created xsi:type="dcterms:W3CDTF">2006-10-19T05:00:05Z</dcterms:created>
  <dcterms:modified xsi:type="dcterms:W3CDTF">2017-07-06T05:36:37Z</dcterms:modified>
</cp:coreProperties>
</file>