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180" yWindow="150" windowWidth="9735" windowHeight="8445" activeTab="1"/>
  </bookViews>
  <sheets>
    <sheet name="Board" sheetId="56" r:id="rId1"/>
    <sheet name="OpenBoard" sheetId="57" r:id="rId2"/>
    <sheet name="TS" sheetId="58" r:id="rId3"/>
    <sheet name="Pass%TS" sheetId="59" r:id="rId4"/>
    <sheet name="Sheet1" sheetId="62" state="hidden" r:id="rId5"/>
  </sheets>
  <definedNames>
    <definedName name="_xlnm.Print_Area" localSheetId="0">Board!$A$1:$FZ$48</definedName>
    <definedName name="_xlnm.Print_Area" localSheetId="1">OpenBoard!$A$1:$BM$16</definedName>
    <definedName name="_xlnm.Print_Area" localSheetId="3">'Pass%TS'!$A$1:$M$13</definedName>
    <definedName name="_xlnm.Print_Area" localSheetId="2">TS!$A$1:$S$16</definedName>
    <definedName name="_xlnm.Print_Titles" localSheetId="0">Board!$A:$B,Board!$1:$7</definedName>
    <definedName name="_xlnm.Print_Titles" localSheetId="1">OpenBoard!$A:$B</definedName>
    <definedName name="_xlnm.Print_Titles" localSheetId="2">TS!$A:$A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B10" i="59"/>
  <c r="C10"/>
  <c r="D10"/>
  <c r="E10"/>
  <c r="F10"/>
  <c r="G10"/>
  <c r="H10"/>
  <c r="I10"/>
  <c r="J10"/>
  <c r="B11"/>
  <c r="C11"/>
  <c r="D11"/>
  <c r="E11"/>
  <c r="F11"/>
  <c r="G11"/>
  <c r="H11"/>
  <c r="I11"/>
  <c r="J11"/>
  <c r="B12"/>
  <c r="C12"/>
  <c r="D12"/>
  <c r="E12"/>
  <c r="F12"/>
  <c r="G12"/>
  <c r="H12"/>
  <c r="I12"/>
  <c r="J12"/>
  <c r="S12" i="57" l="1"/>
  <c r="R12"/>
  <c r="M12"/>
  <c r="L12"/>
  <c r="G12"/>
  <c r="F12"/>
  <c r="AS10" l="1"/>
  <c r="AY9"/>
  <c r="AZ9"/>
  <c r="AY10"/>
  <c r="AZ10"/>
  <c r="AY12"/>
  <c r="AZ12"/>
  <c r="P8"/>
  <c r="O8"/>
  <c r="J8"/>
  <c r="K8" s="1"/>
  <c r="K14" s="1"/>
  <c r="I8"/>
  <c r="D8"/>
  <c r="C8"/>
  <c r="AO11"/>
  <c r="AU11" s="1"/>
  <c r="Z11"/>
  <c r="AF11" s="1"/>
  <c r="S11"/>
  <c r="AZ11" s="1"/>
  <c r="BL11" s="1"/>
  <c r="R11"/>
  <c r="AY11" s="1"/>
  <c r="BK11" s="1"/>
  <c r="M11"/>
  <c r="L11"/>
  <c r="G11"/>
  <c r="V11"/>
  <c r="F11"/>
  <c r="K9"/>
  <c r="BG10"/>
  <c r="H10"/>
  <c r="H14" s="1"/>
  <c r="U10"/>
  <c r="AZ8"/>
  <c r="U8"/>
  <c r="BE14"/>
  <c r="P14"/>
  <c r="C14"/>
  <c r="Y14"/>
  <c r="Z8"/>
  <c r="Z14" s="1"/>
  <c r="Z10"/>
  <c r="X14"/>
  <c r="BC14"/>
  <c r="BD8"/>
  <c r="BD10"/>
  <c r="T9"/>
  <c r="BA9" s="1"/>
  <c r="T12"/>
  <c r="BA12" s="1"/>
  <c r="BB14"/>
  <c r="BG8"/>
  <c r="BG11"/>
  <c r="AR8"/>
  <c r="AR10"/>
  <c r="AX10" s="1"/>
  <c r="AR11"/>
  <c r="AX11" s="1"/>
  <c r="N9"/>
  <c r="AL9" s="1"/>
  <c r="N12"/>
  <c r="AL12" s="1"/>
  <c r="AC8"/>
  <c r="AC10"/>
  <c r="AC11"/>
  <c r="H8"/>
  <c r="W8"/>
  <c r="H9"/>
  <c r="W9" s="1"/>
  <c r="H12"/>
  <c r="W12" s="1"/>
  <c r="AM14"/>
  <c r="V8"/>
  <c r="AE8" s="1"/>
  <c r="V9"/>
  <c r="V10"/>
  <c r="V12"/>
  <c r="U9"/>
  <c r="U12"/>
  <c r="AO8"/>
  <c r="AO10"/>
  <c r="AU10" s="1"/>
  <c r="AN14"/>
  <c r="Q8"/>
  <c r="Q14" s="1"/>
  <c r="Q9"/>
  <c r="Q10"/>
  <c r="Q11"/>
  <c r="Q12"/>
  <c r="K10"/>
  <c r="K11"/>
  <c r="K12"/>
  <c r="E8"/>
  <c r="E9"/>
  <c r="E10"/>
  <c r="E11"/>
  <c r="E12"/>
  <c r="K2" i="59"/>
  <c r="AJ9" i="57"/>
  <c r="AK9"/>
  <c r="AJ11"/>
  <c r="AS11" s="1"/>
  <c r="AJ12"/>
  <c r="AK12"/>
  <c r="AK8"/>
  <c r="B9" i="59"/>
  <c r="C9"/>
  <c r="E9"/>
  <c r="F9"/>
  <c r="H9"/>
  <c r="I9"/>
  <c r="J9"/>
  <c r="G9"/>
  <c r="B8"/>
  <c r="C8"/>
  <c r="E8"/>
  <c r="F8"/>
  <c r="H8"/>
  <c r="I8"/>
  <c r="D8"/>
  <c r="C1" i="57"/>
  <c r="U1" s="1"/>
  <c r="AJ1" s="1"/>
  <c r="AY1" s="1"/>
  <c r="E7" i="59"/>
  <c r="B7"/>
  <c r="I6"/>
  <c r="H6"/>
  <c r="F6"/>
  <c r="E6"/>
  <c r="C6"/>
  <c r="B6"/>
  <c r="I5"/>
  <c r="H5"/>
  <c r="F5"/>
  <c r="E5"/>
  <c r="C5"/>
  <c r="B5"/>
  <c r="I4"/>
  <c r="H4"/>
  <c r="F4"/>
  <c r="E4"/>
  <c r="C4"/>
  <c r="B4"/>
  <c r="J6"/>
  <c r="G6"/>
  <c r="J4"/>
  <c r="D4"/>
  <c r="D9"/>
  <c r="J8"/>
  <c r="AG10" i="57"/>
  <c r="AD10"/>
  <c r="O14"/>
  <c r="BH10"/>
  <c r="AP14"/>
  <c r="AR14"/>
  <c r="T10"/>
  <c r="BA10" s="1"/>
  <c r="S14"/>
  <c r="AZ14" s="1"/>
  <c r="BL10"/>
  <c r="N8"/>
  <c r="AL8" s="1"/>
  <c r="AJ8"/>
  <c r="AH10"/>
  <c r="AE10"/>
  <c r="U11"/>
  <c r="H11"/>
  <c r="W11" s="1"/>
  <c r="AA14"/>
  <c r="AQ14"/>
  <c r="AG8"/>
  <c r="AD8"/>
  <c r="BL8"/>
  <c r="BI8"/>
  <c r="T8"/>
  <c r="AY8"/>
  <c r="BK8"/>
  <c r="AK10"/>
  <c r="AT10" s="1"/>
  <c r="M14"/>
  <c r="AK14" s="1"/>
  <c r="N11"/>
  <c r="N14" s="1"/>
  <c r="AL14" s="1"/>
  <c r="AL11"/>
  <c r="AK11"/>
  <c r="AT11" s="1"/>
  <c r="F14"/>
  <c r="AV8"/>
  <c r="AS8"/>
  <c r="AB14"/>
  <c r="BF14"/>
  <c r="L14"/>
  <c r="AJ14" s="1"/>
  <c r="AJ10"/>
  <c r="AV10" s="1"/>
  <c r="N10"/>
  <c r="AL10" s="1"/>
  <c r="D14"/>
  <c r="E14"/>
  <c r="I14"/>
  <c r="H16" i="58" s="1"/>
  <c r="BI10" i="57"/>
  <c r="AW8"/>
  <c r="AT8"/>
  <c r="BG14"/>
  <c r="BA8"/>
  <c r="BM8" s="1"/>
  <c r="AC14"/>
  <c r="BH8"/>
  <c r="H7" i="59"/>
  <c r="G8"/>
  <c r="V14" i="57"/>
  <c r="AE14" s="1"/>
  <c r="G14"/>
  <c r="AI8"/>
  <c r="BK10"/>
  <c r="AU8"/>
  <c r="AX8"/>
  <c r="AT14" l="1"/>
  <c r="AW14"/>
  <c r="AF8"/>
  <c r="J14"/>
  <c r="I16" i="58" s="1"/>
  <c r="AH8" i="57"/>
  <c r="AW11"/>
  <c r="W10"/>
  <c r="T11"/>
  <c r="BA11" s="1"/>
  <c r="BM11" s="1"/>
  <c r="BJ8"/>
  <c r="AV11"/>
  <c r="AO14"/>
  <c r="AU14" s="1"/>
  <c r="BD14"/>
  <c r="AW10"/>
  <c r="R14"/>
  <c r="AY14" s="1"/>
  <c r="U14"/>
  <c r="AG14" s="1"/>
  <c r="W14"/>
  <c r="G4" i="59"/>
  <c r="J5"/>
  <c r="G5"/>
  <c r="G7"/>
  <c r="D5"/>
  <c r="C7"/>
  <c r="I7"/>
  <c r="D6"/>
  <c r="F7"/>
  <c r="AH14" i="57"/>
  <c r="AF14"/>
  <c r="AI14"/>
  <c r="AX14"/>
  <c r="O16" i="58"/>
  <c r="N16"/>
  <c r="AV14" i="57"/>
  <c r="AS14"/>
  <c r="BJ10"/>
  <c r="BM10"/>
  <c r="BL14"/>
  <c r="BI14"/>
  <c r="J7" i="59"/>
  <c r="T14" i="57" l="1"/>
  <c r="BA14" s="1"/>
  <c r="BM14" s="1"/>
  <c r="BK14"/>
  <c r="BH14"/>
  <c r="AF10"/>
  <c r="AI10"/>
  <c r="AD14"/>
  <c r="D7" i="59"/>
  <c r="J16" i="58"/>
  <c r="K13" i="59"/>
  <c r="F16" i="58"/>
  <c r="C16"/>
  <c r="B16"/>
  <c r="BJ14" i="57" l="1"/>
  <c r="C13" i="59"/>
  <c r="L13"/>
  <c r="R16" i="58"/>
  <c r="I13" i="59" s="1"/>
  <c r="P16" i="58"/>
  <c r="Q16"/>
  <c r="H13" i="59" s="1"/>
  <c r="E16" i="58"/>
  <c r="B13" i="59" s="1"/>
  <c r="D16" i="58"/>
  <c r="L16"/>
  <c r="F13" i="59" s="1"/>
  <c r="K16" i="58"/>
  <c r="E13" i="59" s="1"/>
  <c r="M13"/>
  <c r="S16" i="58" l="1"/>
  <c r="G16"/>
  <c r="D13" i="59" s="1"/>
  <c r="M16" i="58"/>
  <c r="G13" i="59" s="1"/>
  <c r="J13" l="1"/>
</calcChain>
</file>

<file path=xl/sharedStrings.xml><?xml version="1.0" encoding="utf-8"?>
<sst xmlns="http://schemas.openxmlformats.org/spreadsheetml/2006/main" count="607" uniqueCount="96">
  <si>
    <t>Name of the Board</t>
  </si>
  <si>
    <t>Number of Students</t>
  </si>
  <si>
    <t>Appeared</t>
  </si>
  <si>
    <t>Passed</t>
  </si>
  <si>
    <t>Pass %age</t>
  </si>
  <si>
    <t>Boys</t>
  </si>
  <si>
    <t>Girls</t>
  </si>
  <si>
    <t>Total</t>
  </si>
  <si>
    <t xml:space="preserve">Note: In Open Schooling System, candidates are not classified as 'Regular' or 'Private". </t>
  </si>
  <si>
    <t>Central Boards</t>
  </si>
  <si>
    <t>State Boards</t>
  </si>
  <si>
    <t>Table 1- Annual and Supplementary Examination Results - Regular Students - All Categories</t>
  </si>
  <si>
    <t>Table 2 -Annual and Supplementary Examination Results - Private Students - All Categories</t>
  </si>
  <si>
    <t>Table 4 -Annual and Supplementary Examination Results - Regular SC Students</t>
  </si>
  <si>
    <t>Table 5 -Annual and Supplementary Examination Results - Private SC Students</t>
  </si>
  <si>
    <t>Table 7 -Annual and Supplementary Examination Results - Regular ST Students</t>
  </si>
  <si>
    <t>Table 8 -Annual and Supplementary Examination Results - Private ST Students</t>
  </si>
  <si>
    <t>Sl. No.</t>
  </si>
  <si>
    <t>Annual</t>
  </si>
  <si>
    <t>Supplementary</t>
  </si>
  <si>
    <t>Annual + Supplementary</t>
  </si>
  <si>
    <t>Central Board of Secondary Education, New Delhi</t>
  </si>
  <si>
    <t>Council for the Indian School Certificate Examinations, New Delhi</t>
  </si>
  <si>
    <t>All Categories</t>
  </si>
  <si>
    <t>Scheduled Caste</t>
  </si>
  <si>
    <t>Scheduled Tribe</t>
  </si>
  <si>
    <t>Year</t>
  </si>
  <si>
    <t>Percentage of Students passed with marks</t>
  </si>
  <si>
    <t>Total Number of Students Passed</t>
  </si>
  <si>
    <t>Out of the Total, Number of Students passed with marks</t>
  </si>
  <si>
    <t>75% &amp; above</t>
  </si>
  <si>
    <t>60% to below 75%</t>
  </si>
  <si>
    <t>Type of the Board</t>
  </si>
  <si>
    <t>Row Labels</t>
  </si>
  <si>
    <t>Grand Total</t>
  </si>
  <si>
    <t>Sum of TotalTotalAppeared</t>
  </si>
  <si>
    <t>Values</t>
  </si>
  <si>
    <t>Sum of TotalTotalPassed</t>
  </si>
  <si>
    <t xml:space="preserve">                                                                              </t>
  </si>
  <si>
    <t>** Figures pertains to 'ALIM' and 'High Madarsa' as both are equivalent to High School Examination.</t>
  </si>
  <si>
    <t>Data not collected prior to 2011</t>
  </si>
  <si>
    <t># The Institute is mainly meant for Women, Boys enrolment pertains to wards of the staff.</t>
  </si>
  <si>
    <t>Board of Secondary Education Assam</t>
  </si>
  <si>
    <t>Assam Sankrit Board</t>
  </si>
  <si>
    <t>Banasthali Vidyapith,  Rajasthan #</t>
  </si>
  <si>
    <t>Bihar School Education Board</t>
  </si>
  <si>
    <t>Bihar State Madrasa Education Board</t>
  </si>
  <si>
    <t>Chhattisgarh Board of Secondary Education</t>
  </si>
  <si>
    <t>Chhatisgarh Madrasa Board</t>
  </si>
  <si>
    <t>Chhatisgarh Sanskriti Vidya Mandalam</t>
  </si>
  <si>
    <t>Goa Board of Secondary &amp; Higher Secondary Education</t>
  </si>
  <si>
    <t>Gujarat Secondary &amp; Higher Secondary Education Board</t>
  </si>
  <si>
    <t>H.P. Board of School Education</t>
  </si>
  <si>
    <t>J.K State Board of School Education</t>
  </si>
  <si>
    <t>Jharkhand Academic Council, Ranchi</t>
  </si>
  <si>
    <t>Karnataka Secondary Education Examination Board</t>
  </si>
  <si>
    <t>Kerala Board of Public Examination</t>
  </si>
  <si>
    <t>Maharasthra State Board of Secondary &amp; Higher Secondary Education</t>
  </si>
  <si>
    <t>Board of Secondary Education, Madhya Pradesh</t>
  </si>
  <si>
    <t>Board of Secondary Education, Manipur</t>
  </si>
  <si>
    <t>Meghalaya Board of School Education</t>
  </si>
  <si>
    <t>Mizoram Board of School Education</t>
  </si>
  <si>
    <t>Nagaland Board of School Education</t>
  </si>
  <si>
    <t>Board of Secondary Education, Orissa</t>
  </si>
  <si>
    <t>Punjab School Education Board</t>
  </si>
  <si>
    <t>Board of Secondary Education, Rajasthan</t>
  </si>
  <si>
    <t>Tamil Nadu State Board of School Examination</t>
  </si>
  <si>
    <t>Tripura Board of Secondary Education</t>
  </si>
  <si>
    <t>West Bengal Board of Secondary Education</t>
  </si>
  <si>
    <t>Board of Madarsa Education, West Bengal, Kolkata **</t>
  </si>
  <si>
    <t>Statement 1 - SECONDARY EXAMINATION RESULTS DURING 2005 - 2014</t>
  </si>
  <si>
    <t>Board of School Education, Uttarakhand</t>
  </si>
  <si>
    <t>Table 3 -Annual and Supplementary Examination Results - Regular &amp; Private Students - All Categories</t>
  </si>
  <si>
    <t>Table 6 -Annual and Supplementary Examination Results - Regular &amp; Private SC Students</t>
  </si>
  <si>
    <t>Table 9 -Annual and Supplementary Examination Results - Regular &amp; Private ST Students</t>
  </si>
  <si>
    <t>Board of School Education, Haryana</t>
  </si>
  <si>
    <t>Board of Secondary Education, Andhra Pradesh</t>
  </si>
  <si>
    <t>Board of Secondary Education, Telangana</t>
  </si>
  <si>
    <t>UP Board of High School &amp; Intermediate Education</t>
  </si>
  <si>
    <t>Black cell indicates that either system does not exist or information is not available.</t>
  </si>
  <si>
    <t>Table 10 -Annual and Supplementary Examination Results - Performance-wise-All Categories</t>
  </si>
  <si>
    <t>Table 11 -Annual and Supplementary Examination Results - Performance-wise-SC Students</t>
  </si>
  <si>
    <t>Table 12 -Annual and Supplementary Examination Results -Performance-wise-ST Students</t>
  </si>
  <si>
    <t>Table 13- Secondary Open Examination Board Results</t>
  </si>
  <si>
    <t>Table 14 -Secondary Open Examination Board Results -Performance-wise-All Categories</t>
  </si>
  <si>
    <t>Table 15 -Secondary Open Examination Board Results - Performance-wise-SC Students</t>
  </si>
  <si>
    <t>Table 16 -Secondary Open Examination Board Results - Performance-wise-ST Students</t>
  </si>
  <si>
    <t>National Institute of Open Schooling, New Delhi</t>
  </si>
  <si>
    <t>A.P. Open School Society, Hyderabad@</t>
  </si>
  <si>
    <t>Chhattisgarh State Open School</t>
  </si>
  <si>
    <t xml:space="preserve">M.P. State Open School Board of Secondary Education, Bhopal </t>
  </si>
  <si>
    <t>Rajasthan State Open School, Rajasthan</t>
  </si>
  <si>
    <t>Rabindra Mukta Vidyalaya (West Bengal State Open School), Kolkata</t>
  </si>
  <si>
    <t/>
  </si>
  <si>
    <t>Statement 2 - SECONDARY EXAMINATION PASS PERCENTAGE DURING 2005 - 2014</t>
  </si>
  <si>
    <t>RESULTS OF SECONDARY  EXAMINATION- 2014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</si>
</sst>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</font>
    <font>
      <sz val="11"/>
      <name val="Arial Narrow"/>
      <family val="2"/>
    </font>
    <font>
      <sz val="14"/>
      <name val="Arial Narrow"/>
      <family val="2"/>
    </font>
    <font>
      <b/>
      <sz val="11"/>
      <name val="Cambria"/>
      <family val="1"/>
    </font>
    <font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i/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2"/>
      <name val="Cambria"/>
      <family val="1"/>
    </font>
    <font>
      <i/>
      <sz val="9"/>
      <color indexed="8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b/>
      <sz val="13"/>
      <name val="Cambria"/>
      <family val="1"/>
    </font>
    <font>
      <sz val="10"/>
      <name val="Arial"/>
      <family val="2"/>
    </font>
    <font>
      <sz val="11"/>
      <color indexed="10"/>
      <name val="Cambria"/>
      <family val="1"/>
    </font>
    <font>
      <sz val="9"/>
      <name val="Cambria"/>
      <family val="1"/>
    </font>
    <font>
      <i/>
      <sz val="8"/>
      <name val="Cambria"/>
      <family val="1"/>
      <scheme val="major"/>
    </font>
    <font>
      <sz val="8"/>
      <name val="Cambria"/>
      <family val="1"/>
      <scheme val="major"/>
    </font>
    <font>
      <b/>
      <sz val="9"/>
      <color indexed="12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4" fontId="12" fillId="2" borderId="11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 applyProtection="1">
      <alignment horizontal="right" vertical="center"/>
      <protection locked="0"/>
    </xf>
    <xf numFmtId="164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 applyProtection="1">
      <alignment horizontal="right" vertical="center"/>
      <protection locked="0"/>
    </xf>
    <xf numFmtId="1" fontId="4" fillId="4" borderId="1" xfId="0" quotePrefix="1" applyNumberFormat="1" applyFont="1" applyFill="1" applyBorder="1" applyAlignment="1">
      <alignment horizontal="right" vertical="center"/>
    </xf>
    <xf numFmtId="0" fontId="4" fillId="4" borderId="1" xfId="0" quotePrefix="1" applyFont="1" applyFill="1" applyBorder="1" applyAlignment="1" applyProtection="1">
      <alignment vertical="center"/>
      <protection locked="0"/>
    </xf>
    <xf numFmtId="3" fontId="4" fillId="4" borderId="1" xfId="0" quotePrefix="1" applyNumberFormat="1" applyFont="1" applyFill="1" applyBorder="1" applyAlignment="1" applyProtection="1">
      <alignment horizontal="right" vertical="center"/>
      <protection locked="0"/>
    </xf>
    <xf numFmtId="0" fontId="4" fillId="4" borderId="1" xfId="0" quotePrefix="1" applyNumberFormat="1" applyFont="1" applyFill="1" applyBorder="1" applyAlignment="1" applyProtection="1">
      <alignment horizontal="right" vertical="center"/>
      <protection locked="0"/>
    </xf>
    <xf numFmtId="0" fontId="4" fillId="4" borderId="10" xfId="0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4" fillId="8" borderId="1" xfId="0" applyFont="1" applyFill="1" applyBorder="1" applyAlignment="1">
      <alignment horizontal="right" vertical="center"/>
    </xf>
    <xf numFmtId="0" fontId="4" fillId="8" borderId="1" xfId="0" applyFont="1" applyFill="1" applyBorder="1" applyAlignment="1" applyProtection="1">
      <alignment vertical="center"/>
      <protection locked="0"/>
    </xf>
    <xf numFmtId="0" fontId="4" fillId="8" borderId="1" xfId="0" applyFont="1" applyFill="1" applyBorder="1" applyAlignment="1" applyProtection="1">
      <alignment horizontal="right" vertical="center"/>
      <protection locked="0"/>
    </xf>
    <xf numFmtId="0" fontId="4" fillId="8" borderId="1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 applyProtection="1">
      <alignment vertical="center"/>
      <protection locked="0"/>
    </xf>
    <xf numFmtId="0" fontId="4" fillId="8" borderId="1" xfId="0" applyFont="1" applyFill="1" applyBorder="1" applyAlignment="1">
      <alignment vertical="center" wrapText="1"/>
    </xf>
    <xf numFmtId="0" fontId="4" fillId="9" borderId="1" xfId="0" applyFont="1" applyFill="1" applyBorder="1" applyAlignment="1" applyProtection="1">
      <alignment vertical="center"/>
      <protection locked="0"/>
    </xf>
    <xf numFmtId="0" fontId="4" fillId="9" borderId="1" xfId="0" applyFont="1" applyFill="1" applyBorder="1" applyAlignment="1">
      <alignment vertical="center"/>
    </xf>
    <xf numFmtId="0" fontId="4" fillId="9" borderId="1" xfId="0" quotePrefix="1" applyFont="1" applyFill="1" applyBorder="1" applyAlignment="1" applyProtection="1">
      <alignment horizontal="right" vertical="center"/>
      <protection locked="0"/>
    </xf>
    <xf numFmtId="0" fontId="4" fillId="9" borderId="1" xfId="0" applyFont="1" applyFill="1" applyBorder="1" applyAlignment="1" applyProtection="1">
      <alignment horizontal="right" vertical="center"/>
      <protection locked="0"/>
    </xf>
    <xf numFmtId="164" fontId="4" fillId="9" borderId="1" xfId="0" applyNumberFormat="1" applyFont="1" applyFill="1" applyBorder="1" applyAlignment="1">
      <alignment vertical="center"/>
    </xf>
    <xf numFmtId="3" fontId="4" fillId="9" borderId="1" xfId="0" quotePrefix="1" applyNumberFormat="1" applyFont="1" applyFill="1" applyBorder="1" applyAlignment="1" applyProtection="1">
      <alignment horizontal="right" vertical="center"/>
      <protection locked="0"/>
    </xf>
    <xf numFmtId="0" fontId="4" fillId="9" borderId="1" xfId="0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vertical="center"/>
    </xf>
    <xf numFmtId="0" fontId="4" fillId="9" borderId="1" xfId="0" quotePrefix="1" applyFont="1" applyFill="1" applyBorder="1" applyAlignment="1">
      <alignment horizontal="right" vertical="center"/>
    </xf>
    <xf numFmtId="1" fontId="4" fillId="9" borderId="1" xfId="0" quotePrefix="1" applyNumberFormat="1" applyFont="1" applyFill="1" applyBorder="1" applyAlignment="1">
      <alignment horizontal="center" vertical="center"/>
    </xf>
    <xf numFmtId="1" fontId="4" fillId="9" borderId="1" xfId="0" quotePrefix="1" applyNumberFormat="1" applyFont="1" applyFill="1" applyBorder="1" applyAlignment="1" applyProtection="1">
      <alignment horizontal="center" vertical="center"/>
      <protection locked="0"/>
    </xf>
    <xf numFmtId="2" fontId="4" fillId="9" borderId="1" xfId="0" quotePrefix="1" applyNumberFormat="1" applyFont="1" applyFill="1" applyBorder="1" applyAlignment="1">
      <alignment horizontal="right" vertical="center"/>
    </xf>
    <xf numFmtId="2" fontId="4" fillId="9" borderId="1" xfId="0" applyNumberFormat="1" applyFont="1" applyFill="1" applyBorder="1" applyAlignment="1">
      <alignment horizontal="right" vertical="center"/>
    </xf>
    <xf numFmtId="164" fontId="4" fillId="9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/>
    </xf>
    <xf numFmtId="164" fontId="19" fillId="9" borderId="1" xfId="0" applyNumberFormat="1" applyFont="1" applyFill="1" applyBorder="1" applyAlignment="1">
      <alignment vertical="center"/>
    </xf>
    <xf numFmtId="164" fontId="19" fillId="9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0" fontId="5" fillId="9" borderId="8" xfId="0" applyFont="1" applyFill="1" applyBorder="1" applyAlignment="1" applyProtection="1">
      <alignment vertical="center"/>
      <protection locked="0"/>
    </xf>
    <xf numFmtId="0" fontId="5" fillId="9" borderId="8" xfId="0" applyFont="1" applyFill="1" applyBorder="1" applyAlignment="1">
      <alignment vertical="center"/>
    </xf>
    <xf numFmtId="164" fontId="5" fillId="9" borderId="8" xfId="0" applyNumberFormat="1" applyFont="1" applyFill="1" applyBorder="1" applyAlignment="1">
      <alignment vertical="center"/>
    </xf>
    <xf numFmtId="164" fontId="5" fillId="9" borderId="8" xfId="0" applyNumberFormat="1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164" fontId="5" fillId="9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vertical="center"/>
    </xf>
    <xf numFmtId="164" fontId="10" fillId="6" borderId="1" xfId="0" applyNumberFormat="1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 applyProtection="1">
      <alignment vertical="center"/>
      <protection locked="0"/>
    </xf>
    <xf numFmtId="0" fontId="4" fillId="9" borderId="4" xfId="0" applyFont="1" applyFill="1" applyBorder="1" applyAlignment="1" applyProtection="1">
      <alignment vertical="center"/>
      <protection locked="0"/>
    </xf>
    <xf numFmtId="0" fontId="4" fillId="4" borderId="4" xfId="0" applyFont="1" applyFill="1" applyBorder="1" applyAlignment="1" applyProtection="1">
      <alignment horizontal="right" vertical="center"/>
      <protection locked="0"/>
    </xf>
    <xf numFmtId="0" fontId="10" fillId="6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14" fillId="8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10" borderId="4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12" fillId="2" borderId="12" xfId="0" applyNumberFormat="1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164" fontId="12" fillId="2" borderId="14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rishna%20Kumaran%20E/Downloads/Final%20sheetX%2020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jay" refreshedDate="41266.464658217592" createdVersion="3" refreshedVersion="3" minRefreshableVersion="3" recordCount="90">
  <cacheSource type="worksheet">
    <worksheetSource ref="A6:AA134" sheet="State-wise" r:id="rId2"/>
  </cacheSource>
  <cacheFields count="27">
    <cacheField name="Name of the Board" numFmtId="0">
      <sharedItems containsBlank="1" count="41">
        <s v="Board of Secondary Education, Andhra Pradesh"/>
        <s v="Board of Secondary Education Assam"/>
        <s v="Assam Sanskrit Board"/>
        <s v="Bihar School Education Board"/>
        <s v="Bihar State Madrasa Education Board"/>
        <s v="Chhattisgarh Board of Secondary Education"/>
        <s v="Chhatisgarh Madrasa Board"/>
        <s v="Chhatisgarh Sanskriti Vidya Mandalam"/>
        <s v="Goa Board of Secondary &amp; Higher Secondary Education"/>
        <s v="Gujarat Secondary &amp; Higher Secondary Education Board"/>
        <s v="Board of School Education Haryana"/>
        <s v="H.P. Board of School Education"/>
        <s v="J.K State Board of School Education"/>
        <s v="Jharkhand Academic Council, Ranchi"/>
        <s v="Karnataka Secondary Education Examination Board"/>
        <s v="Kerala Board of Public Examination"/>
        <s v="Board of Secondary Education, Madhya Pradesh"/>
        <s v="Maharasthra State Board of Secondary &amp; Higher Secondary Education"/>
        <s v="Board of Secondary Education, Manipur"/>
        <s v="Meghalaya Board of School Education"/>
        <s v="Mizoram Board of School Education"/>
        <s v="Nagaland Board of School Education"/>
        <s v="Board of Secondary Education, Orissa"/>
        <s v="Punjab School Education Board"/>
        <s v="Banasthali Vidyapith,  Rajasthan"/>
        <s v="Board of Secondary Education, Rajasthan"/>
        <s v="Tamil Nadu State Board of School Examination"/>
        <s v="Tripura Board of Secondary Education"/>
        <s v="UP Board of High School &amp; Intermediate Education"/>
        <s v="Uttranchal Shiksha Evm Pariksha Parishad"/>
        <s v="West Bengal Board of Secondary Education"/>
        <s v="Board of Madarsa Education, West Bengal, Kolkata *"/>
        <s v="National Institute of Open Schooling, New Delhi"/>
        <s v="A.P. Open School Society, Hyderabad"/>
        <s v="Chhattisgarh State Open School"/>
        <s v="M.P. State Open School Board of Secondary Education, Bhopal "/>
        <s v="Rajasthan State Open School, Rajasthan"/>
        <s v="Rabindra Mukta Vidyalaya (West Bengal State Open School), Kolkata"/>
        <s v="Central Board of Secondary Education, New Delhi"/>
        <s v="Council for the Indian School Certificate Examinations, New Delhi"/>
        <m/>
      </sharedItems>
    </cacheField>
    <cacheField name="Type of the Board" numFmtId="0">
      <sharedItems containsBlank="1" count="4">
        <s v="State Boards"/>
        <s v="Open Boards"/>
        <s v="Central Boards"/>
        <m/>
      </sharedItems>
    </cacheField>
    <cacheField name="Name of the State" numFmtId="0">
      <sharedItems containsBlank="1"/>
    </cacheField>
    <cacheField name="TotalBoysAppeared" numFmtId="0">
      <sharedItems containsNonDate="0" containsString="0" containsBlank="1"/>
    </cacheField>
    <cacheField name="TotalBoysPassed" numFmtId="0">
      <sharedItems containsNonDate="0" containsString="0" containsBlank="1"/>
    </cacheField>
    <cacheField name="TotalGirlsAppeared" numFmtId="0">
      <sharedItems containsNonDate="0" containsString="0" containsBlank="1"/>
    </cacheField>
    <cacheField name="TotalGirlsPassed" numFmtId="0">
      <sharedItems containsNonDate="0" containsString="0" containsBlank="1"/>
    </cacheField>
    <cacheField name="TotalTotalAppeared" numFmtId="0">
      <sharedItems containsString="0" containsBlank="1" containsNumber="1" containsInteger="1" minValue="0" maxValue="0"/>
    </cacheField>
    <cacheField name="TotalTotalPassed" numFmtId="0">
      <sharedItems containsString="0" containsBlank="1" containsNumber="1" containsInteger="1" minValue="0" maxValue="0"/>
    </cacheField>
    <cacheField name="SCBoysAppeared" numFmtId="0">
      <sharedItems containsNonDate="0" containsString="0" containsBlank="1"/>
    </cacheField>
    <cacheField name="SCBoysPassed" numFmtId="0">
      <sharedItems containsNonDate="0" containsString="0" containsBlank="1"/>
    </cacheField>
    <cacheField name="SCGirlsAppeared" numFmtId="0">
      <sharedItems containsNonDate="0" containsString="0" containsBlank="1"/>
    </cacheField>
    <cacheField name="SCGirlsPassed" numFmtId="0">
      <sharedItems containsNonDate="0" containsString="0" containsBlank="1"/>
    </cacheField>
    <cacheField name="SCTotalAppeared" numFmtId="0">
      <sharedItems containsString="0" containsBlank="1" containsNumber="1" containsInteger="1" minValue="0" maxValue="0"/>
    </cacheField>
    <cacheField name="SCTotalPassed" numFmtId="0">
      <sharedItems containsString="0" containsBlank="1" containsNumber="1" containsInteger="1" minValue="0" maxValue="0"/>
    </cacheField>
    <cacheField name="STBoysAppeared" numFmtId="0">
      <sharedItems containsNonDate="0" containsString="0" containsBlank="1"/>
    </cacheField>
    <cacheField name="STBoysPassed" numFmtId="0">
      <sharedItems containsNonDate="0" containsString="0" containsBlank="1"/>
    </cacheField>
    <cacheField name="STGirlsAppeared" numFmtId="0">
      <sharedItems containsNonDate="0" containsString="0" containsBlank="1"/>
    </cacheField>
    <cacheField name="STGirlsPassed" numFmtId="0">
      <sharedItems containsNonDate="0" containsString="0" containsBlank="1"/>
    </cacheField>
    <cacheField name="STTotalAppeared" numFmtId="0">
      <sharedItems containsString="0" containsBlank="1" containsNumber="1" containsInteger="1" minValue="0" maxValue="0"/>
    </cacheField>
    <cacheField name="STTotalPassed" numFmtId="0">
      <sharedItems containsString="0" containsBlank="1" containsNumber="1" containsInteger="1" minValue="0" maxValue="0"/>
    </cacheField>
    <cacheField name="OBCBoysAppeared" numFmtId="0">
      <sharedItems containsNonDate="0" containsString="0" containsBlank="1"/>
    </cacheField>
    <cacheField name="OBCBoysPassed" numFmtId="0">
      <sharedItems containsNonDate="0" containsString="0" containsBlank="1"/>
    </cacheField>
    <cacheField name="OBCGirlsAppeared" numFmtId="0">
      <sharedItems containsNonDate="0" containsString="0" containsBlank="1"/>
    </cacheField>
    <cacheField name="OBCGirlsPassed" numFmtId="0">
      <sharedItems containsNonDate="0" containsString="0" containsBlank="1"/>
    </cacheField>
    <cacheField name="OBCTotalAppeared" numFmtId="0">
      <sharedItems containsString="0" containsBlank="1" containsNumber="1" containsInteger="1" minValue="0" maxValue="0"/>
    </cacheField>
    <cacheField name="OBCTotalPassed" numFmtId="0">
      <sharedItems containsString="0" containsBlank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x v="0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"/>
    <x v="0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"/>
    <x v="0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"/>
    <x v="0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4"/>
    <x v="0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5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6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7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8"/>
    <x v="0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9"/>
    <x v="0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0"/>
    <x v="0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1"/>
    <x v="0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2"/>
    <x v="0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3"/>
    <x v="0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4"/>
    <x v="0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5"/>
    <x v="0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6"/>
    <x v="0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7"/>
    <x v="0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8"/>
    <x v="0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9"/>
    <x v="0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0"/>
    <x v="0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1"/>
    <x v="0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2"/>
    <x v="0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3"/>
    <x v="0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4"/>
    <x v="0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5"/>
    <x v="0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6"/>
    <x v="0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7"/>
    <x v="0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8"/>
    <x v="0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9"/>
    <x v="0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0"/>
    <x v="0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1"/>
    <x v="0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2"/>
    <x v="1"/>
    <s v="Delhi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3"/>
    <x v="1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4"/>
    <x v="1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5"/>
    <x v="1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6"/>
    <x v="1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7"/>
    <x v="1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40"/>
    <x v="3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7" firstHeaderRow="1" firstDataRow="2" firstDataCol="1" rowPageCount="1" colPageCount="1"/>
  <pivotFields count="27">
    <pivotField axis="axisRow" showAll="0">
      <items count="42">
        <item x="33"/>
        <item x="2"/>
        <item x="24"/>
        <item x="3"/>
        <item x="4"/>
        <item x="31"/>
        <item x="10"/>
        <item x="1"/>
        <item x="0"/>
        <item x="16"/>
        <item x="18"/>
        <item x="22"/>
        <item x="25"/>
        <item x="38"/>
        <item x="6"/>
        <item x="7"/>
        <item x="5"/>
        <item x="34"/>
        <item x="39"/>
        <item x="8"/>
        <item x="9"/>
        <item x="11"/>
        <item x="12"/>
        <item x="13"/>
        <item x="14"/>
        <item x="15"/>
        <item x="35"/>
        <item x="17"/>
        <item x="19"/>
        <item x="20"/>
        <item x="21"/>
        <item x="32"/>
        <item x="23"/>
        <item x="37"/>
        <item x="36"/>
        <item x="26"/>
        <item x="27"/>
        <item x="28"/>
        <item x="29"/>
        <item x="30"/>
        <item x="40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 v="13"/>
    </i>
    <i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1" item="0" hier="0"/>
  </pageFields>
  <dataFields count="2">
    <dataField name="Sum of TotalTotalAppeared" fld="7" baseField="0" baseItem="0"/>
    <dataField name="Sum of TotalTotalPassed" fld="8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A48"/>
  <sheetViews>
    <sheetView view="pageBreakPreview" zoomScale="98" zoomScaleSheetLayoutView="98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"/>
    </sheetView>
  </sheetViews>
  <sheetFormatPr defaultRowHeight="14.25"/>
  <cols>
    <col min="1" max="1" width="6" style="13" customWidth="1"/>
    <col min="2" max="2" width="34.42578125" style="7" customWidth="1"/>
    <col min="3" max="3" width="10.28515625" style="7" bestFit="1" customWidth="1"/>
    <col min="4" max="4" width="10.28515625" style="7" customWidth="1"/>
    <col min="5" max="5" width="11.42578125" style="7" customWidth="1"/>
    <col min="6" max="6" width="11" style="7" customWidth="1"/>
    <col min="7" max="7" width="9.7109375" style="7" bestFit="1" customWidth="1"/>
    <col min="8" max="8" width="11" style="7" customWidth="1"/>
    <col min="9" max="9" width="9.42578125" style="7" customWidth="1"/>
    <col min="10" max="10" width="8.7109375" style="7" customWidth="1"/>
    <col min="11" max="11" width="9.85546875" style="7" customWidth="1"/>
    <col min="12" max="12" width="9.7109375" style="7" bestFit="1" customWidth="1"/>
    <col min="13" max="13" width="10" style="7" customWidth="1"/>
    <col min="14" max="14" width="12.85546875" style="7" customWidth="1"/>
    <col min="15" max="15" width="7.42578125" style="45" customWidth="1"/>
    <col min="16" max="16" width="7.7109375" style="45" customWidth="1"/>
    <col min="17" max="17" width="6.85546875" style="45" customWidth="1"/>
    <col min="18" max="18" width="9.42578125" style="7" customWidth="1"/>
    <col min="19" max="19" width="8.85546875" style="7" customWidth="1"/>
    <col min="20" max="20" width="11" style="7" customWidth="1"/>
    <col min="21" max="21" width="10.28515625" style="7" customWidth="1"/>
    <col min="22" max="22" width="9.42578125" style="7" customWidth="1"/>
    <col min="23" max="23" width="8.85546875" style="7" customWidth="1"/>
    <col min="24" max="24" width="8.140625" style="7" customWidth="1"/>
    <col min="25" max="25" width="7.7109375" style="7" customWidth="1"/>
    <col min="26" max="26" width="8.140625" style="7" customWidth="1"/>
    <col min="27" max="27" width="9.7109375" style="7" customWidth="1"/>
    <col min="28" max="28" width="10" style="7" customWidth="1"/>
    <col min="29" max="29" width="9" style="7" customWidth="1"/>
    <col min="30" max="32" width="6.85546875" style="45" customWidth="1"/>
    <col min="33" max="34" width="11.5703125" style="7" customWidth="1"/>
    <col min="35" max="35" width="11.28515625" style="7" customWidth="1"/>
    <col min="36" max="36" width="9.85546875" style="7" customWidth="1"/>
    <col min="37" max="37" width="10.42578125" style="7" customWidth="1"/>
    <col min="38" max="38" width="12.42578125" style="7" customWidth="1"/>
    <col min="39" max="39" width="8.5703125" style="7" customWidth="1"/>
    <col min="40" max="40" width="8.85546875" style="7" customWidth="1"/>
    <col min="41" max="41" width="10.85546875" style="7" customWidth="1"/>
    <col min="42" max="42" width="10.7109375" style="7" customWidth="1"/>
    <col min="43" max="43" width="9.7109375" style="7" bestFit="1" customWidth="1"/>
    <col min="44" max="44" width="11.42578125" style="7" customWidth="1"/>
    <col min="45" max="45" width="6.28515625" style="45" customWidth="1"/>
    <col min="46" max="47" width="5.5703125" style="45" customWidth="1"/>
    <col min="48" max="48" width="10.140625" style="7" customWidth="1"/>
    <col min="49" max="49" width="10" style="7" customWidth="1"/>
    <col min="50" max="50" width="9.85546875" style="7" customWidth="1"/>
    <col min="51" max="51" width="10.5703125" style="7" customWidth="1"/>
    <col min="52" max="53" width="9.7109375" style="7" customWidth="1"/>
    <col min="54" max="55" width="7" style="7" customWidth="1"/>
    <col min="56" max="56" width="7.7109375" style="7" customWidth="1"/>
    <col min="57" max="57" width="10" style="7" customWidth="1"/>
    <col min="58" max="58" width="11.85546875" style="7" customWidth="1"/>
    <col min="59" max="59" width="11.140625" style="7" customWidth="1"/>
    <col min="60" max="61" width="6.140625" style="45" customWidth="1"/>
    <col min="62" max="62" width="6.7109375" style="45" customWidth="1"/>
    <col min="63" max="63" width="8.85546875" style="7" customWidth="1"/>
    <col min="64" max="64" width="9.5703125" style="7" customWidth="1"/>
    <col min="65" max="65" width="9.28515625" style="7" customWidth="1"/>
    <col min="66" max="66" width="9" style="7" customWidth="1"/>
    <col min="67" max="67" width="9.140625" style="7"/>
    <col min="68" max="68" width="8.85546875" style="7" customWidth="1"/>
    <col min="69" max="69" width="7.5703125" style="7" customWidth="1"/>
    <col min="70" max="70" width="7.7109375" style="7" customWidth="1"/>
    <col min="71" max="71" width="8.85546875" style="7" customWidth="1"/>
    <col min="72" max="72" width="9.42578125" style="7" customWidth="1"/>
    <col min="73" max="73" width="7.85546875" style="7" customWidth="1"/>
    <col min="74" max="74" width="9" style="7" customWidth="1"/>
    <col min="75" max="75" width="6.28515625" style="45" customWidth="1"/>
    <col min="76" max="77" width="6.85546875" style="45" customWidth="1"/>
    <col min="78" max="78" width="9.85546875" style="7" customWidth="1"/>
    <col min="79" max="79" width="10" style="7" customWidth="1"/>
    <col min="80" max="80" width="9.85546875" style="7" customWidth="1"/>
    <col min="81" max="81" width="10.28515625" style="7" customWidth="1"/>
    <col min="82" max="82" width="10" style="7" customWidth="1"/>
    <col min="83" max="83" width="9.85546875" style="7" customWidth="1"/>
    <col min="84" max="84" width="9.140625" style="7"/>
    <col min="85" max="85" width="7.7109375" style="7" customWidth="1"/>
    <col min="86" max="86" width="8.140625" style="7" customWidth="1"/>
    <col min="87" max="87" width="9.7109375" style="7" customWidth="1"/>
    <col min="88" max="88" width="10.140625" style="7" customWidth="1"/>
    <col min="89" max="89" width="10.5703125" style="7" customWidth="1"/>
    <col min="90" max="90" width="7" style="45" customWidth="1"/>
    <col min="91" max="92" width="6.85546875" style="45" customWidth="1"/>
    <col min="93" max="93" width="8.85546875" style="7" customWidth="1"/>
    <col min="94" max="94" width="9.5703125" style="7" customWidth="1"/>
    <col min="95" max="95" width="10.140625" style="7" customWidth="1"/>
    <col min="96" max="96" width="10.28515625" style="7" customWidth="1"/>
    <col min="97" max="97" width="9.42578125" style="7" customWidth="1"/>
    <col min="98" max="98" width="8.85546875" style="7" customWidth="1"/>
    <col min="99" max="99" width="7.5703125" style="7" customWidth="1"/>
    <col min="100" max="100" width="6.7109375" style="7" customWidth="1"/>
    <col min="101" max="101" width="7.7109375" style="7" customWidth="1"/>
    <col min="102" max="102" width="9.42578125" style="7" customWidth="1"/>
    <col min="103" max="103" width="9.140625" style="7"/>
    <col min="104" max="104" width="9.7109375" style="7" customWidth="1"/>
    <col min="105" max="107" width="6.85546875" style="45" customWidth="1"/>
    <col min="108" max="108" width="8.85546875" style="7" customWidth="1"/>
    <col min="109" max="109" width="9.5703125" style="7" customWidth="1"/>
    <col min="110" max="110" width="9.28515625" style="7" customWidth="1"/>
    <col min="111" max="111" width="9" style="7" customWidth="1"/>
    <col min="112" max="112" width="9.140625" style="7"/>
    <col min="113" max="113" width="9.42578125" style="7" customWidth="1"/>
    <col min="114" max="114" width="7.5703125" style="7" customWidth="1"/>
    <col min="115" max="115" width="7.7109375" style="7" customWidth="1"/>
    <col min="116" max="116" width="8.85546875" style="7" customWidth="1"/>
    <col min="117" max="117" width="8.140625" style="7" customWidth="1"/>
    <col min="118" max="118" width="7.7109375" style="7" customWidth="1"/>
    <col min="119" max="119" width="8.5703125" style="7" customWidth="1"/>
    <col min="120" max="122" width="6.85546875" style="45" customWidth="1"/>
    <col min="123" max="123" width="8.85546875" style="7" customWidth="1"/>
    <col min="124" max="124" width="9.5703125" style="7" customWidth="1"/>
    <col min="125" max="125" width="9.85546875" style="7" customWidth="1"/>
    <col min="126" max="126" width="9" style="7" customWidth="1"/>
    <col min="127" max="127" width="9.140625" style="7"/>
    <col min="128" max="128" width="8.85546875" style="7" customWidth="1"/>
    <col min="129" max="129" width="7.5703125" style="7" customWidth="1"/>
    <col min="130" max="130" width="7.7109375" style="7" customWidth="1"/>
    <col min="131" max="131" width="7.28515625" style="7" customWidth="1"/>
    <col min="132" max="132" width="8.5703125" style="7" customWidth="1"/>
    <col min="133" max="133" width="9.140625" style="7"/>
    <col min="134" max="134" width="8.85546875" style="7" customWidth="1"/>
    <col min="135" max="137" width="6.85546875" style="7" customWidth="1"/>
    <col min="138" max="138" width="10.42578125" style="7" customWidth="1"/>
    <col min="139" max="139" width="10.5703125" style="7" customWidth="1"/>
    <col min="140" max="140" width="11" style="7" customWidth="1"/>
    <col min="141" max="141" width="8.7109375" style="7" customWidth="1"/>
    <col min="142" max="142" width="10" style="7" customWidth="1"/>
    <col min="143" max="143" width="11.42578125" style="7" customWidth="1"/>
    <col min="144" max="144" width="11.5703125" style="7" customWidth="1"/>
    <col min="145" max="145" width="9.85546875" style="7" customWidth="1"/>
    <col min="146" max="146" width="10.140625" style="7" customWidth="1"/>
    <col min="147" max="152" width="8.140625" style="7" customWidth="1"/>
    <col min="153" max="154" width="10.85546875" style="7" customWidth="1"/>
    <col min="155" max="155" width="10.140625" style="7" customWidth="1"/>
    <col min="156" max="157" width="8.7109375" style="7" customWidth="1"/>
    <col min="158" max="158" width="9.5703125" style="7" customWidth="1"/>
    <col min="159" max="160" width="8.7109375" style="7" customWidth="1"/>
    <col min="161" max="161" width="9.5703125" style="7" customWidth="1"/>
    <col min="162" max="164" width="8.140625" style="7" customWidth="1"/>
    <col min="165" max="165" width="5.7109375" style="7" customWidth="1"/>
    <col min="166" max="166" width="6.42578125" style="7" customWidth="1"/>
    <col min="167" max="167" width="6.5703125" style="7" bestFit="1" customWidth="1"/>
    <col min="168" max="170" width="9.5703125" style="7" customWidth="1"/>
    <col min="171" max="172" width="8.7109375" style="7" customWidth="1"/>
    <col min="173" max="173" width="9.5703125" style="7" customWidth="1"/>
    <col min="174" max="175" width="8.7109375" style="7" customWidth="1"/>
    <col min="176" max="176" width="9.5703125" style="7" customWidth="1"/>
    <col min="177" max="177" width="6.85546875" style="7" customWidth="1"/>
    <col min="178" max="178" width="7" style="7" customWidth="1"/>
    <col min="179" max="179" width="6.85546875" style="7" customWidth="1"/>
    <col min="180" max="180" width="5.5703125" style="7" customWidth="1"/>
    <col min="181" max="181" width="5.7109375" style="7" customWidth="1"/>
    <col min="182" max="182" width="8.28515625" style="7" customWidth="1"/>
    <col min="183" max="16384" width="9.140625" style="7"/>
  </cols>
  <sheetData>
    <row r="1" spans="1:182" ht="18" customHeight="1">
      <c r="A1" s="7"/>
      <c r="B1" s="124"/>
      <c r="C1" s="22" t="s">
        <v>95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51"/>
      <c r="P1" s="51"/>
      <c r="Q1" s="51"/>
      <c r="R1" s="155" t="s">
        <v>95</v>
      </c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 t="s">
        <v>95</v>
      </c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 t="s">
        <v>95</v>
      </c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 t="s">
        <v>95</v>
      </c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 t="s">
        <v>95</v>
      </c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 t="s">
        <v>95</v>
      </c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 t="s">
        <v>95</v>
      </c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 t="s">
        <v>95</v>
      </c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22" t="s">
        <v>95</v>
      </c>
      <c r="EI1" s="22"/>
      <c r="EJ1" s="22"/>
      <c r="EW1" s="22" t="s">
        <v>95</v>
      </c>
      <c r="EX1" s="22"/>
      <c r="EY1" s="22"/>
      <c r="FL1" s="22" t="s">
        <v>95</v>
      </c>
      <c r="FM1" s="22"/>
      <c r="FN1" s="22"/>
    </row>
    <row r="2" spans="1:182" s="8" customFormat="1" ht="15.75" customHeight="1">
      <c r="B2" s="125"/>
      <c r="C2" s="156" t="s">
        <v>11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 t="s">
        <v>12</v>
      </c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 t="s">
        <v>72</v>
      </c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 t="s">
        <v>13</v>
      </c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 t="s">
        <v>14</v>
      </c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 t="s">
        <v>73</v>
      </c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 t="s">
        <v>15</v>
      </c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 t="s">
        <v>16</v>
      </c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 t="s">
        <v>74</v>
      </c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26" t="s">
        <v>80</v>
      </c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157" t="s">
        <v>81</v>
      </c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 t="s">
        <v>82</v>
      </c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</row>
    <row r="3" spans="1:182" ht="14.25" customHeight="1">
      <c r="A3" s="153" t="s">
        <v>17</v>
      </c>
      <c r="B3" s="154" t="s">
        <v>38</v>
      </c>
      <c r="C3" s="150" t="s">
        <v>1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 t="s">
        <v>4</v>
      </c>
      <c r="P3" s="151"/>
      <c r="Q3" s="151"/>
      <c r="R3" s="150" t="s">
        <v>1</v>
      </c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1" t="s">
        <v>4</v>
      </c>
      <c r="AE3" s="151"/>
      <c r="AF3" s="151"/>
      <c r="AG3" s="150" t="s">
        <v>1</v>
      </c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1" t="s">
        <v>4</v>
      </c>
      <c r="AT3" s="151"/>
      <c r="AU3" s="151"/>
      <c r="AV3" s="150" t="s">
        <v>1</v>
      </c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1" t="s">
        <v>4</v>
      </c>
      <c r="BI3" s="151"/>
      <c r="BJ3" s="151"/>
      <c r="BK3" s="150" t="s">
        <v>1</v>
      </c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1" t="s">
        <v>4</v>
      </c>
      <c r="BX3" s="151"/>
      <c r="BY3" s="151"/>
      <c r="BZ3" s="150" t="s">
        <v>1</v>
      </c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1" t="s">
        <v>4</v>
      </c>
      <c r="CM3" s="151"/>
      <c r="CN3" s="151"/>
      <c r="CO3" s="150" t="s">
        <v>1</v>
      </c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1" t="s">
        <v>4</v>
      </c>
      <c r="DB3" s="151"/>
      <c r="DC3" s="151"/>
      <c r="DD3" s="150" t="s">
        <v>1</v>
      </c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1" t="s">
        <v>4</v>
      </c>
      <c r="DQ3" s="151"/>
      <c r="DR3" s="151"/>
      <c r="DS3" s="150" t="s">
        <v>1</v>
      </c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 t="s">
        <v>4</v>
      </c>
      <c r="EF3" s="150"/>
      <c r="EG3" s="150"/>
      <c r="EH3" s="158" t="s">
        <v>28</v>
      </c>
      <c r="EI3" s="159"/>
      <c r="EJ3" s="160"/>
      <c r="EK3" s="158" t="s">
        <v>29</v>
      </c>
      <c r="EL3" s="159"/>
      <c r="EM3" s="159"/>
      <c r="EN3" s="159"/>
      <c r="EO3" s="159"/>
      <c r="EP3" s="160"/>
      <c r="EQ3" s="158" t="s">
        <v>27</v>
      </c>
      <c r="ER3" s="159"/>
      <c r="ES3" s="159"/>
      <c r="ET3" s="159"/>
      <c r="EU3" s="159"/>
      <c r="EV3" s="160"/>
      <c r="EW3" s="158" t="s">
        <v>28</v>
      </c>
      <c r="EX3" s="159"/>
      <c r="EY3" s="160"/>
      <c r="EZ3" s="158" t="s">
        <v>29</v>
      </c>
      <c r="FA3" s="159"/>
      <c r="FB3" s="159"/>
      <c r="FC3" s="159"/>
      <c r="FD3" s="159"/>
      <c r="FE3" s="160"/>
      <c r="FF3" s="158" t="s">
        <v>27</v>
      </c>
      <c r="FG3" s="159"/>
      <c r="FH3" s="159"/>
      <c r="FI3" s="159"/>
      <c r="FJ3" s="159"/>
      <c r="FK3" s="160"/>
      <c r="FL3" s="158" t="s">
        <v>28</v>
      </c>
      <c r="FM3" s="159"/>
      <c r="FN3" s="160"/>
      <c r="FO3" s="158" t="s">
        <v>29</v>
      </c>
      <c r="FP3" s="159"/>
      <c r="FQ3" s="159"/>
      <c r="FR3" s="159"/>
      <c r="FS3" s="159"/>
      <c r="FT3" s="160"/>
      <c r="FU3" s="158" t="s">
        <v>27</v>
      </c>
      <c r="FV3" s="159"/>
      <c r="FW3" s="159"/>
      <c r="FX3" s="159"/>
      <c r="FY3" s="159"/>
      <c r="FZ3" s="160"/>
    </row>
    <row r="4" spans="1:182">
      <c r="A4" s="153"/>
      <c r="B4" s="150"/>
      <c r="C4" s="150" t="s">
        <v>2</v>
      </c>
      <c r="D4" s="150"/>
      <c r="E4" s="150"/>
      <c r="F4" s="150" t="s">
        <v>3</v>
      </c>
      <c r="G4" s="150"/>
      <c r="H4" s="150"/>
      <c r="I4" s="150"/>
      <c r="J4" s="150"/>
      <c r="K4" s="150"/>
      <c r="L4" s="150"/>
      <c r="M4" s="150"/>
      <c r="N4" s="150"/>
      <c r="O4" s="151"/>
      <c r="P4" s="151"/>
      <c r="Q4" s="151"/>
      <c r="R4" s="150" t="s">
        <v>2</v>
      </c>
      <c r="S4" s="150"/>
      <c r="T4" s="150"/>
      <c r="U4" s="150" t="s">
        <v>3</v>
      </c>
      <c r="V4" s="150"/>
      <c r="W4" s="150"/>
      <c r="X4" s="150"/>
      <c r="Y4" s="150"/>
      <c r="Z4" s="150"/>
      <c r="AA4" s="150"/>
      <c r="AB4" s="150"/>
      <c r="AC4" s="150"/>
      <c r="AD4" s="151"/>
      <c r="AE4" s="151"/>
      <c r="AF4" s="151"/>
      <c r="AG4" s="150" t="s">
        <v>2</v>
      </c>
      <c r="AH4" s="150"/>
      <c r="AI4" s="150"/>
      <c r="AJ4" s="150" t="s">
        <v>3</v>
      </c>
      <c r="AK4" s="150"/>
      <c r="AL4" s="150"/>
      <c r="AM4" s="150"/>
      <c r="AN4" s="150"/>
      <c r="AO4" s="150"/>
      <c r="AP4" s="150"/>
      <c r="AQ4" s="150"/>
      <c r="AR4" s="150"/>
      <c r="AS4" s="151"/>
      <c r="AT4" s="151"/>
      <c r="AU4" s="151"/>
      <c r="AV4" s="150" t="s">
        <v>2</v>
      </c>
      <c r="AW4" s="150"/>
      <c r="AX4" s="150"/>
      <c r="AY4" s="150" t="s">
        <v>3</v>
      </c>
      <c r="AZ4" s="150"/>
      <c r="BA4" s="150"/>
      <c r="BB4" s="150"/>
      <c r="BC4" s="150"/>
      <c r="BD4" s="150"/>
      <c r="BE4" s="150"/>
      <c r="BF4" s="150"/>
      <c r="BG4" s="150"/>
      <c r="BH4" s="151"/>
      <c r="BI4" s="151"/>
      <c r="BJ4" s="151"/>
      <c r="BK4" s="150" t="s">
        <v>2</v>
      </c>
      <c r="BL4" s="150"/>
      <c r="BM4" s="150"/>
      <c r="BN4" s="150" t="s">
        <v>3</v>
      </c>
      <c r="BO4" s="150"/>
      <c r="BP4" s="150"/>
      <c r="BQ4" s="150"/>
      <c r="BR4" s="150"/>
      <c r="BS4" s="150"/>
      <c r="BT4" s="150"/>
      <c r="BU4" s="150"/>
      <c r="BV4" s="150"/>
      <c r="BW4" s="151"/>
      <c r="BX4" s="151"/>
      <c r="BY4" s="151"/>
      <c r="BZ4" s="150" t="s">
        <v>2</v>
      </c>
      <c r="CA4" s="150"/>
      <c r="CB4" s="150"/>
      <c r="CC4" s="150" t="s">
        <v>3</v>
      </c>
      <c r="CD4" s="150"/>
      <c r="CE4" s="150"/>
      <c r="CF4" s="150"/>
      <c r="CG4" s="150"/>
      <c r="CH4" s="150"/>
      <c r="CI4" s="150"/>
      <c r="CJ4" s="150"/>
      <c r="CK4" s="150"/>
      <c r="CL4" s="151"/>
      <c r="CM4" s="151"/>
      <c r="CN4" s="151"/>
      <c r="CO4" s="150" t="s">
        <v>2</v>
      </c>
      <c r="CP4" s="150"/>
      <c r="CQ4" s="150"/>
      <c r="CR4" s="150" t="s">
        <v>3</v>
      </c>
      <c r="CS4" s="150"/>
      <c r="CT4" s="150"/>
      <c r="CU4" s="150"/>
      <c r="CV4" s="150"/>
      <c r="CW4" s="150"/>
      <c r="CX4" s="150"/>
      <c r="CY4" s="150"/>
      <c r="CZ4" s="150"/>
      <c r="DA4" s="151"/>
      <c r="DB4" s="151"/>
      <c r="DC4" s="151"/>
      <c r="DD4" s="150" t="s">
        <v>2</v>
      </c>
      <c r="DE4" s="150"/>
      <c r="DF4" s="150"/>
      <c r="DG4" s="150" t="s">
        <v>3</v>
      </c>
      <c r="DH4" s="150"/>
      <c r="DI4" s="150"/>
      <c r="DJ4" s="150"/>
      <c r="DK4" s="150"/>
      <c r="DL4" s="150"/>
      <c r="DM4" s="150"/>
      <c r="DN4" s="150"/>
      <c r="DO4" s="150"/>
      <c r="DP4" s="151"/>
      <c r="DQ4" s="151"/>
      <c r="DR4" s="151"/>
      <c r="DS4" s="150" t="s">
        <v>2</v>
      </c>
      <c r="DT4" s="150"/>
      <c r="DU4" s="150"/>
      <c r="DV4" s="150" t="s">
        <v>3</v>
      </c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70"/>
      <c r="EI4" s="171"/>
      <c r="EJ4" s="172"/>
      <c r="EK4" s="161"/>
      <c r="EL4" s="162"/>
      <c r="EM4" s="162"/>
      <c r="EN4" s="162"/>
      <c r="EO4" s="162"/>
      <c r="EP4" s="163"/>
      <c r="EQ4" s="161"/>
      <c r="ER4" s="162"/>
      <c r="ES4" s="162"/>
      <c r="ET4" s="162"/>
      <c r="EU4" s="162"/>
      <c r="EV4" s="163"/>
      <c r="EW4" s="170"/>
      <c r="EX4" s="171"/>
      <c r="EY4" s="172"/>
      <c r="EZ4" s="161"/>
      <c r="FA4" s="162"/>
      <c r="FB4" s="162"/>
      <c r="FC4" s="162"/>
      <c r="FD4" s="162"/>
      <c r="FE4" s="163"/>
      <c r="FF4" s="161"/>
      <c r="FG4" s="162"/>
      <c r="FH4" s="162"/>
      <c r="FI4" s="162"/>
      <c r="FJ4" s="162"/>
      <c r="FK4" s="163"/>
      <c r="FL4" s="170"/>
      <c r="FM4" s="171"/>
      <c r="FN4" s="172"/>
      <c r="FO4" s="161"/>
      <c r="FP4" s="162"/>
      <c r="FQ4" s="162"/>
      <c r="FR4" s="162"/>
      <c r="FS4" s="162"/>
      <c r="FT4" s="163"/>
      <c r="FU4" s="161"/>
      <c r="FV4" s="162"/>
      <c r="FW4" s="162"/>
      <c r="FX4" s="162"/>
      <c r="FY4" s="162"/>
      <c r="FZ4" s="163"/>
    </row>
    <row r="5" spans="1:182" ht="14.25" customHeight="1">
      <c r="A5" s="153"/>
      <c r="B5" s="150"/>
      <c r="C5" s="150"/>
      <c r="D5" s="150"/>
      <c r="E5" s="150"/>
      <c r="F5" s="150" t="s">
        <v>18</v>
      </c>
      <c r="G5" s="150"/>
      <c r="H5" s="150"/>
      <c r="I5" s="150" t="s">
        <v>19</v>
      </c>
      <c r="J5" s="150"/>
      <c r="K5" s="150"/>
      <c r="L5" s="150" t="s">
        <v>20</v>
      </c>
      <c r="M5" s="150"/>
      <c r="N5" s="150"/>
      <c r="O5" s="151"/>
      <c r="P5" s="151"/>
      <c r="Q5" s="151"/>
      <c r="R5" s="150"/>
      <c r="S5" s="150"/>
      <c r="T5" s="150"/>
      <c r="U5" s="150" t="s">
        <v>18</v>
      </c>
      <c r="V5" s="150"/>
      <c r="W5" s="150"/>
      <c r="X5" s="150" t="s">
        <v>19</v>
      </c>
      <c r="Y5" s="150"/>
      <c r="Z5" s="150"/>
      <c r="AA5" s="150" t="s">
        <v>20</v>
      </c>
      <c r="AB5" s="150"/>
      <c r="AC5" s="150"/>
      <c r="AD5" s="151"/>
      <c r="AE5" s="151"/>
      <c r="AF5" s="151"/>
      <c r="AG5" s="150"/>
      <c r="AH5" s="150"/>
      <c r="AI5" s="150"/>
      <c r="AJ5" s="150" t="s">
        <v>18</v>
      </c>
      <c r="AK5" s="150"/>
      <c r="AL5" s="150"/>
      <c r="AM5" s="150" t="s">
        <v>19</v>
      </c>
      <c r="AN5" s="150"/>
      <c r="AO5" s="150"/>
      <c r="AP5" s="150" t="s">
        <v>20</v>
      </c>
      <c r="AQ5" s="150"/>
      <c r="AR5" s="150"/>
      <c r="AS5" s="151"/>
      <c r="AT5" s="151"/>
      <c r="AU5" s="151"/>
      <c r="AV5" s="150"/>
      <c r="AW5" s="150"/>
      <c r="AX5" s="150"/>
      <c r="AY5" s="150" t="s">
        <v>18</v>
      </c>
      <c r="AZ5" s="150"/>
      <c r="BA5" s="150"/>
      <c r="BB5" s="150" t="s">
        <v>19</v>
      </c>
      <c r="BC5" s="150"/>
      <c r="BD5" s="150"/>
      <c r="BE5" s="150" t="s">
        <v>20</v>
      </c>
      <c r="BF5" s="150"/>
      <c r="BG5" s="150"/>
      <c r="BH5" s="151"/>
      <c r="BI5" s="151"/>
      <c r="BJ5" s="151"/>
      <c r="BK5" s="150"/>
      <c r="BL5" s="150"/>
      <c r="BM5" s="150"/>
      <c r="BN5" s="150" t="s">
        <v>18</v>
      </c>
      <c r="BO5" s="150"/>
      <c r="BP5" s="150"/>
      <c r="BQ5" s="150" t="s">
        <v>19</v>
      </c>
      <c r="BR5" s="150"/>
      <c r="BS5" s="150"/>
      <c r="BT5" s="150" t="s">
        <v>20</v>
      </c>
      <c r="BU5" s="150"/>
      <c r="BV5" s="150"/>
      <c r="BW5" s="151"/>
      <c r="BX5" s="151"/>
      <c r="BY5" s="151"/>
      <c r="BZ5" s="150"/>
      <c r="CA5" s="150"/>
      <c r="CB5" s="150"/>
      <c r="CC5" s="150" t="s">
        <v>18</v>
      </c>
      <c r="CD5" s="150"/>
      <c r="CE5" s="150"/>
      <c r="CF5" s="150" t="s">
        <v>19</v>
      </c>
      <c r="CG5" s="150"/>
      <c r="CH5" s="150"/>
      <c r="CI5" s="150" t="s">
        <v>20</v>
      </c>
      <c r="CJ5" s="150"/>
      <c r="CK5" s="150"/>
      <c r="CL5" s="151"/>
      <c r="CM5" s="151"/>
      <c r="CN5" s="151"/>
      <c r="CO5" s="150"/>
      <c r="CP5" s="150"/>
      <c r="CQ5" s="150"/>
      <c r="CR5" s="150" t="s">
        <v>18</v>
      </c>
      <c r="CS5" s="150"/>
      <c r="CT5" s="150"/>
      <c r="CU5" s="150" t="s">
        <v>19</v>
      </c>
      <c r="CV5" s="150"/>
      <c r="CW5" s="150"/>
      <c r="CX5" s="150" t="s">
        <v>20</v>
      </c>
      <c r="CY5" s="150"/>
      <c r="CZ5" s="150"/>
      <c r="DA5" s="151"/>
      <c r="DB5" s="151"/>
      <c r="DC5" s="151"/>
      <c r="DD5" s="150"/>
      <c r="DE5" s="150"/>
      <c r="DF5" s="150"/>
      <c r="DG5" s="150" t="s">
        <v>18</v>
      </c>
      <c r="DH5" s="150"/>
      <c r="DI5" s="150"/>
      <c r="DJ5" s="150" t="s">
        <v>19</v>
      </c>
      <c r="DK5" s="150"/>
      <c r="DL5" s="150"/>
      <c r="DM5" s="150" t="s">
        <v>20</v>
      </c>
      <c r="DN5" s="150"/>
      <c r="DO5" s="150"/>
      <c r="DP5" s="151"/>
      <c r="DQ5" s="151"/>
      <c r="DR5" s="151"/>
      <c r="DS5" s="150"/>
      <c r="DT5" s="150"/>
      <c r="DU5" s="150"/>
      <c r="DV5" s="150" t="s">
        <v>18</v>
      </c>
      <c r="DW5" s="150"/>
      <c r="DX5" s="150"/>
      <c r="DY5" s="150" t="s">
        <v>19</v>
      </c>
      <c r="DZ5" s="150"/>
      <c r="EA5" s="150"/>
      <c r="EB5" s="150" t="s">
        <v>20</v>
      </c>
      <c r="EC5" s="150"/>
      <c r="ED5" s="150"/>
      <c r="EE5" s="150"/>
      <c r="EF5" s="150"/>
      <c r="EG5" s="150"/>
      <c r="EH5" s="161"/>
      <c r="EI5" s="162"/>
      <c r="EJ5" s="163"/>
      <c r="EK5" s="164" t="s">
        <v>30</v>
      </c>
      <c r="EL5" s="165"/>
      <c r="EM5" s="166"/>
      <c r="EN5" s="164" t="s">
        <v>31</v>
      </c>
      <c r="EO5" s="165"/>
      <c r="EP5" s="166"/>
      <c r="EQ5" s="164" t="s">
        <v>30</v>
      </c>
      <c r="ER5" s="165"/>
      <c r="ES5" s="166"/>
      <c r="ET5" s="164" t="s">
        <v>31</v>
      </c>
      <c r="EU5" s="165"/>
      <c r="EV5" s="166"/>
      <c r="EW5" s="161"/>
      <c r="EX5" s="162"/>
      <c r="EY5" s="163"/>
      <c r="EZ5" s="164" t="s">
        <v>30</v>
      </c>
      <c r="FA5" s="165"/>
      <c r="FB5" s="166"/>
      <c r="FC5" s="164" t="s">
        <v>31</v>
      </c>
      <c r="FD5" s="165"/>
      <c r="FE5" s="166"/>
      <c r="FF5" s="164" t="s">
        <v>30</v>
      </c>
      <c r="FG5" s="165"/>
      <c r="FH5" s="166"/>
      <c r="FI5" s="164" t="s">
        <v>31</v>
      </c>
      <c r="FJ5" s="165"/>
      <c r="FK5" s="166"/>
      <c r="FL5" s="161"/>
      <c r="FM5" s="162"/>
      <c r="FN5" s="163"/>
      <c r="FO5" s="164" t="s">
        <v>30</v>
      </c>
      <c r="FP5" s="165"/>
      <c r="FQ5" s="166"/>
      <c r="FR5" s="164" t="s">
        <v>31</v>
      </c>
      <c r="FS5" s="165"/>
      <c r="FT5" s="166"/>
      <c r="FU5" s="164" t="s">
        <v>30</v>
      </c>
      <c r="FV5" s="165"/>
      <c r="FW5" s="166"/>
      <c r="FX5" s="164" t="s">
        <v>31</v>
      </c>
      <c r="FY5" s="165"/>
      <c r="FZ5" s="166"/>
    </row>
    <row r="6" spans="1:182">
      <c r="A6" s="153"/>
      <c r="B6" s="150"/>
      <c r="C6" s="118" t="s">
        <v>5</v>
      </c>
      <c r="D6" s="9" t="s">
        <v>6</v>
      </c>
      <c r="E6" s="9" t="s">
        <v>7</v>
      </c>
      <c r="F6" s="9" t="s">
        <v>5</v>
      </c>
      <c r="G6" s="9" t="s">
        <v>6</v>
      </c>
      <c r="H6" s="9" t="s">
        <v>7</v>
      </c>
      <c r="I6" s="9" t="s">
        <v>5</v>
      </c>
      <c r="J6" s="9" t="s">
        <v>6</v>
      </c>
      <c r="K6" s="9" t="s">
        <v>7</v>
      </c>
      <c r="L6" s="9" t="s">
        <v>5</v>
      </c>
      <c r="M6" s="9" t="s">
        <v>6</v>
      </c>
      <c r="N6" s="9" t="s">
        <v>7</v>
      </c>
      <c r="O6" s="43" t="s">
        <v>5</v>
      </c>
      <c r="P6" s="43" t="s">
        <v>6</v>
      </c>
      <c r="Q6" s="43" t="s">
        <v>7</v>
      </c>
      <c r="R6" s="9" t="s">
        <v>5</v>
      </c>
      <c r="S6" s="9" t="s">
        <v>6</v>
      </c>
      <c r="T6" s="9" t="s">
        <v>7</v>
      </c>
      <c r="U6" s="9" t="s">
        <v>5</v>
      </c>
      <c r="V6" s="9" t="s">
        <v>6</v>
      </c>
      <c r="W6" s="9" t="s">
        <v>7</v>
      </c>
      <c r="X6" s="9" t="s">
        <v>5</v>
      </c>
      <c r="Y6" s="9" t="s">
        <v>6</v>
      </c>
      <c r="Z6" s="9" t="s">
        <v>7</v>
      </c>
      <c r="AA6" s="9" t="s">
        <v>5</v>
      </c>
      <c r="AB6" s="9" t="s">
        <v>6</v>
      </c>
      <c r="AC6" s="9" t="s">
        <v>7</v>
      </c>
      <c r="AD6" s="43" t="s">
        <v>5</v>
      </c>
      <c r="AE6" s="43" t="s">
        <v>6</v>
      </c>
      <c r="AF6" s="43" t="s">
        <v>7</v>
      </c>
      <c r="AG6" s="9" t="s">
        <v>5</v>
      </c>
      <c r="AH6" s="9" t="s">
        <v>6</v>
      </c>
      <c r="AI6" s="9" t="s">
        <v>7</v>
      </c>
      <c r="AJ6" s="9" t="s">
        <v>5</v>
      </c>
      <c r="AK6" s="9" t="s">
        <v>6</v>
      </c>
      <c r="AL6" s="9" t="s">
        <v>7</v>
      </c>
      <c r="AM6" s="9" t="s">
        <v>5</v>
      </c>
      <c r="AN6" s="9" t="s">
        <v>6</v>
      </c>
      <c r="AO6" s="9" t="s">
        <v>7</v>
      </c>
      <c r="AP6" s="9" t="s">
        <v>5</v>
      </c>
      <c r="AQ6" s="9" t="s">
        <v>6</v>
      </c>
      <c r="AR6" s="9" t="s">
        <v>7</v>
      </c>
      <c r="AS6" s="43" t="s">
        <v>5</v>
      </c>
      <c r="AT6" s="43" t="s">
        <v>6</v>
      </c>
      <c r="AU6" s="43" t="s">
        <v>7</v>
      </c>
      <c r="AV6" s="9" t="s">
        <v>5</v>
      </c>
      <c r="AW6" s="9" t="s">
        <v>6</v>
      </c>
      <c r="AX6" s="9" t="s">
        <v>7</v>
      </c>
      <c r="AY6" s="9" t="s">
        <v>5</v>
      </c>
      <c r="AZ6" s="9" t="s">
        <v>6</v>
      </c>
      <c r="BA6" s="9" t="s">
        <v>7</v>
      </c>
      <c r="BB6" s="9" t="s">
        <v>5</v>
      </c>
      <c r="BC6" s="9" t="s">
        <v>6</v>
      </c>
      <c r="BD6" s="9" t="s">
        <v>7</v>
      </c>
      <c r="BE6" s="9" t="s">
        <v>5</v>
      </c>
      <c r="BF6" s="9" t="s">
        <v>6</v>
      </c>
      <c r="BG6" s="9" t="s">
        <v>7</v>
      </c>
      <c r="BH6" s="43" t="s">
        <v>5</v>
      </c>
      <c r="BI6" s="43" t="s">
        <v>6</v>
      </c>
      <c r="BJ6" s="43" t="s">
        <v>7</v>
      </c>
      <c r="BK6" s="9" t="s">
        <v>5</v>
      </c>
      <c r="BL6" s="9" t="s">
        <v>6</v>
      </c>
      <c r="BM6" s="9" t="s">
        <v>7</v>
      </c>
      <c r="BN6" s="9" t="s">
        <v>5</v>
      </c>
      <c r="BO6" s="9" t="s">
        <v>6</v>
      </c>
      <c r="BP6" s="9" t="s">
        <v>7</v>
      </c>
      <c r="BQ6" s="9" t="s">
        <v>5</v>
      </c>
      <c r="BR6" s="9" t="s">
        <v>6</v>
      </c>
      <c r="BS6" s="9" t="s">
        <v>7</v>
      </c>
      <c r="BT6" s="9" t="s">
        <v>5</v>
      </c>
      <c r="BU6" s="9" t="s">
        <v>6</v>
      </c>
      <c r="BV6" s="9" t="s">
        <v>7</v>
      </c>
      <c r="BW6" s="43" t="s">
        <v>5</v>
      </c>
      <c r="BX6" s="43" t="s">
        <v>6</v>
      </c>
      <c r="BY6" s="43" t="s">
        <v>7</v>
      </c>
      <c r="BZ6" s="9" t="s">
        <v>5</v>
      </c>
      <c r="CA6" s="9" t="s">
        <v>6</v>
      </c>
      <c r="CB6" s="9" t="s">
        <v>7</v>
      </c>
      <c r="CC6" s="9" t="s">
        <v>5</v>
      </c>
      <c r="CD6" s="9" t="s">
        <v>6</v>
      </c>
      <c r="CE6" s="9" t="s">
        <v>7</v>
      </c>
      <c r="CF6" s="9" t="s">
        <v>5</v>
      </c>
      <c r="CG6" s="9" t="s">
        <v>6</v>
      </c>
      <c r="CH6" s="9" t="s">
        <v>7</v>
      </c>
      <c r="CI6" s="9" t="s">
        <v>5</v>
      </c>
      <c r="CJ6" s="9" t="s">
        <v>6</v>
      </c>
      <c r="CK6" s="9" t="s">
        <v>7</v>
      </c>
      <c r="CL6" s="43" t="s">
        <v>5</v>
      </c>
      <c r="CM6" s="43" t="s">
        <v>6</v>
      </c>
      <c r="CN6" s="43" t="s">
        <v>7</v>
      </c>
      <c r="CO6" s="9" t="s">
        <v>5</v>
      </c>
      <c r="CP6" s="9" t="s">
        <v>6</v>
      </c>
      <c r="CQ6" s="9" t="s">
        <v>7</v>
      </c>
      <c r="CR6" s="9" t="s">
        <v>5</v>
      </c>
      <c r="CS6" s="9" t="s">
        <v>6</v>
      </c>
      <c r="CT6" s="9" t="s">
        <v>7</v>
      </c>
      <c r="CU6" s="9" t="s">
        <v>5</v>
      </c>
      <c r="CV6" s="9" t="s">
        <v>6</v>
      </c>
      <c r="CW6" s="9" t="s">
        <v>7</v>
      </c>
      <c r="CX6" s="9" t="s">
        <v>5</v>
      </c>
      <c r="CY6" s="9" t="s">
        <v>6</v>
      </c>
      <c r="CZ6" s="9" t="s">
        <v>7</v>
      </c>
      <c r="DA6" s="43" t="s">
        <v>5</v>
      </c>
      <c r="DB6" s="43" t="s">
        <v>6</v>
      </c>
      <c r="DC6" s="43" t="s">
        <v>7</v>
      </c>
      <c r="DD6" s="9" t="s">
        <v>5</v>
      </c>
      <c r="DE6" s="9" t="s">
        <v>6</v>
      </c>
      <c r="DF6" s="9" t="s">
        <v>7</v>
      </c>
      <c r="DG6" s="9" t="s">
        <v>5</v>
      </c>
      <c r="DH6" s="9" t="s">
        <v>6</v>
      </c>
      <c r="DI6" s="9" t="s">
        <v>7</v>
      </c>
      <c r="DJ6" s="9" t="s">
        <v>5</v>
      </c>
      <c r="DK6" s="9" t="s">
        <v>6</v>
      </c>
      <c r="DL6" s="9" t="s">
        <v>7</v>
      </c>
      <c r="DM6" s="9" t="s">
        <v>5</v>
      </c>
      <c r="DN6" s="9" t="s">
        <v>6</v>
      </c>
      <c r="DO6" s="9" t="s">
        <v>7</v>
      </c>
      <c r="DP6" s="43" t="s">
        <v>5</v>
      </c>
      <c r="DQ6" s="43" t="s">
        <v>6</v>
      </c>
      <c r="DR6" s="43" t="s">
        <v>7</v>
      </c>
      <c r="DS6" s="9" t="s">
        <v>5</v>
      </c>
      <c r="DT6" s="9" t="s">
        <v>6</v>
      </c>
      <c r="DU6" s="9" t="s">
        <v>7</v>
      </c>
      <c r="DV6" s="9" t="s">
        <v>5</v>
      </c>
      <c r="DW6" s="9" t="s">
        <v>6</v>
      </c>
      <c r="DX6" s="9" t="s">
        <v>7</v>
      </c>
      <c r="DY6" s="9" t="s">
        <v>5</v>
      </c>
      <c r="DZ6" s="9" t="s">
        <v>6</v>
      </c>
      <c r="EA6" s="9" t="s">
        <v>7</v>
      </c>
      <c r="EB6" s="9" t="s">
        <v>5</v>
      </c>
      <c r="EC6" s="9" t="s">
        <v>6</v>
      </c>
      <c r="ED6" s="9" t="s">
        <v>7</v>
      </c>
      <c r="EE6" s="9" t="s">
        <v>5</v>
      </c>
      <c r="EF6" s="9" t="s">
        <v>6</v>
      </c>
      <c r="EG6" s="9" t="s">
        <v>7</v>
      </c>
      <c r="EH6" s="9" t="s">
        <v>5</v>
      </c>
      <c r="EI6" s="9" t="s">
        <v>6</v>
      </c>
      <c r="EJ6" s="9" t="s">
        <v>7</v>
      </c>
      <c r="EK6" s="9" t="s">
        <v>5</v>
      </c>
      <c r="EL6" s="9" t="s">
        <v>6</v>
      </c>
      <c r="EM6" s="9" t="s">
        <v>7</v>
      </c>
      <c r="EN6" s="9" t="s">
        <v>5</v>
      </c>
      <c r="EO6" s="9" t="s">
        <v>6</v>
      </c>
      <c r="EP6" s="9" t="s">
        <v>7</v>
      </c>
      <c r="EQ6" s="9" t="s">
        <v>5</v>
      </c>
      <c r="ER6" s="9" t="s">
        <v>6</v>
      </c>
      <c r="ES6" s="9" t="s">
        <v>7</v>
      </c>
      <c r="ET6" s="9" t="s">
        <v>5</v>
      </c>
      <c r="EU6" s="9" t="s">
        <v>6</v>
      </c>
      <c r="EV6" s="9" t="s">
        <v>7</v>
      </c>
      <c r="EW6" s="9" t="s">
        <v>5</v>
      </c>
      <c r="EX6" s="9" t="s">
        <v>6</v>
      </c>
      <c r="EY6" s="9" t="s">
        <v>7</v>
      </c>
      <c r="EZ6" s="9" t="s">
        <v>5</v>
      </c>
      <c r="FA6" s="9" t="s">
        <v>6</v>
      </c>
      <c r="FB6" s="9" t="s">
        <v>7</v>
      </c>
      <c r="FC6" s="9" t="s">
        <v>5</v>
      </c>
      <c r="FD6" s="9" t="s">
        <v>6</v>
      </c>
      <c r="FE6" s="9" t="s">
        <v>7</v>
      </c>
      <c r="FF6" s="9" t="s">
        <v>5</v>
      </c>
      <c r="FG6" s="9" t="s">
        <v>6</v>
      </c>
      <c r="FH6" s="9" t="s">
        <v>7</v>
      </c>
      <c r="FI6" s="9" t="s">
        <v>5</v>
      </c>
      <c r="FJ6" s="9" t="s">
        <v>6</v>
      </c>
      <c r="FK6" s="9" t="s">
        <v>7</v>
      </c>
      <c r="FL6" s="9" t="s">
        <v>5</v>
      </c>
      <c r="FM6" s="9" t="s">
        <v>6</v>
      </c>
      <c r="FN6" s="9" t="s">
        <v>7</v>
      </c>
      <c r="FO6" s="9" t="s">
        <v>5</v>
      </c>
      <c r="FP6" s="9" t="s">
        <v>6</v>
      </c>
      <c r="FQ6" s="9" t="s">
        <v>7</v>
      </c>
      <c r="FR6" s="9" t="s">
        <v>5</v>
      </c>
      <c r="FS6" s="9" t="s">
        <v>6</v>
      </c>
      <c r="FT6" s="9" t="s">
        <v>7</v>
      </c>
      <c r="FU6" s="9" t="s">
        <v>5</v>
      </c>
      <c r="FV6" s="9" t="s">
        <v>6</v>
      </c>
      <c r="FW6" s="9" t="s">
        <v>7</v>
      </c>
      <c r="FX6" s="9" t="s">
        <v>5</v>
      </c>
      <c r="FY6" s="9" t="s">
        <v>6</v>
      </c>
      <c r="FZ6" s="9" t="s">
        <v>7</v>
      </c>
    </row>
    <row r="7" spans="1:182" s="11" customFormat="1" ht="12">
      <c r="A7" s="115">
        <v>1</v>
      </c>
      <c r="B7" s="10">
        <v>2</v>
      </c>
      <c r="C7" s="119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44">
        <v>15</v>
      </c>
      <c r="P7" s="44">
        <v>16</v>
      </c>
      <c r="Q7" s="44">
        <v>17</v>
      </c>
      <c r="R7" s="10">
        <v>3</v>
      </c>
      <c r="S7" s="10">
        <v>4</v>
      </c>
      <c r="T7" s="10">
        <v>5</v>
      </c>
      <c r="U7" s="10">
        <v>6</v>
      </c>
      <c r="V7" s="10">
        <v>7</v>
      </c>
      <c r="W7" s="10">
        <v>8</v>
      </c>
      <c r="X7" s="10">
        <v>9</v>
      </c>
      <c r="Y7" s="10">
        <v>10</v>
      </c>
      <c r="Z7" s="10">
        <v>11</v>
      </c>
      <c r="AA7" s="10">
        <v>12</v>
      </c>
      <c r="AB7" s="10">
        <v>13</v>
      </c>
      <c r="AC7" s="10">
        <v>14</v>
      </c>
      <c r="AD7" s="44">
        <v>15</v>
      </c>
      <c r="AE7" s="44">
        <v>16</v>
      </c>
      <c r="AF7" s="44">
        <v>17</v>
      </c>
      <c r="AG7" s="10">
        <v>3</v>
      </c>
      <c r="AH7" s="10">
        <v>4</v>
      </c>
      <c r="AI7" s="10">
        <v>5</v>
      </c>
      <c r="AJ7" s="10">
        <v>6</v>
      </c>
      <c r="AK7" s="10">
        <v>7</v>
      </c>
      <c r="AL7" s="10">
        <v>8</v>
      </c>
      <c r="AM7" s="10">
        <v>9</v>
      </c>
      <c r="AN7" s="10">
        <v>10</v>
      </c>
      <c r="AO7" s="10">
        <v>11</v>
      </c>
      <c r="AP7" s="10">
        <v>12</v>
      </c>
      <c r="AQ7" s="10">
        <v>13</v>
      </c>
      <c r="AR7" s="10">
        <v>14</v>
      </c>
      <c r="AS7" s="44">
        <v>15</v>
      </c>
      <c r="AT7" s="44">
        <v>16</v>
      </c>
      <c r="AU7" s="44">
        <v>17</v>
      </c>
      <c r="AV7" s="10">
        <v>3</v>
      </c>
      <c r="AW7" s="10">
        <v>4</v>
      </c>
      <c r="AX7" s="10">
        <v>5</v>
      </c>
      <c r="AY7" s="10">
        <v>6</v>
      </c>
      <c r="AZ7" s="10">
        <v>7</v>
      </c>
      <c r="BA7" s="10">
        <v>8</v>
      </c>
      <c r="BB7" s="10">
        <v>9</v>
      </c>
      <c r="BC7" s="10">
        <v>10</v>
      </c>
      <c r="BD7" s="10">
        <v>11</v>
      </c>
      <c r="BE7" s="10">
        <v>12</v>
      </c>
      <c r="BF7" s="10">
        <v>13</v>
      </c>
      <c r="BG7" s="10">
        <v>14</v>
      </c>
      <c r="BH7" s="44">
        <v>15</v>
      </c>
      <c r="BI7" s="44">
        <v>16</v>
      </c>
      <c r="BJ7" s="44">
        <v>17</v>
      </c>
      <c r="BK7" s="10">
        <v>3</v>
      </c>
      <c r="BL7" s="10">
        <v>4</v>
      </c>
      <c r="BM7" s="10">
        <v>5</v>
      </c>
      <c r="BN7" s="10">
        <v>6</v>
      </c>
      <c r="BO7" s="10">
        <v>7</v>
      </c>
      <c r="BP7" s="10">
        <v>8</v>
      </c>
      <c r="BQ7" s="10">
        <v>9</v>
      </c>
      <c r="BR7" s="10">
        <v>10</v>
      </c>
      <c r="BS7" s="10">
        <v>11</v>
      </c>
      <c r="BT7" s="10">
        <v>12</v>
      </c>
      <c r="BU7" s="10">
        <v>13</v>
      </c>
      <c r="BV7" s="10">
        <v>14</v>
      </c>
      <c r="BW7" s="44">
        <v>15</v>
      </c>
      <c r="BX7" s="44">
        <v>16</v>
      </c>
      <c r="BY7" s="44">
        <v>17</v>
      </c>
      <c r="BZ7" s="10">
        <v>3</v>
      </c>
      <c r="CA7" s="10">
        <v>4</v>
      </c>
      <c r="CB7" s="10">
        <v>5</v>
      </c>
      <c r="CC7" s="10">
        <v>6</v>
      </c>
      <c r="CD7" s="10">
        <v>7</v>
      </c>
      <c r="CE7" s="10">
        <v>8</v>
      </c>
      <c r="CF7" s="10">
        <v>9</v>
      </c>
      <c r="CG7" s="10">
        <v>10</v>
      </c>
      <c r="CH7" s="10">
        <v>11</v>
      </c>
      <c r="CI7" s="10">
        <v>12</v>
      </c>
      <c r="CJ7" s="10">
        <v>13</v>
      </c>
      <c r="CK7" s="10">
        <v>14</v>
      </c>
      <c r="CL7" s="44">
        <v>15</v>
      </c>
      <c r="CM7" s="44">
        <v>16</v>
      </c>
      <c r="CN7" s="44">
        <v>17</v>
      </c>
      <c r="CO7" s="10">
        <v>3</v>
      </c>
      <c r="CP7" s="10">
        <v>4</v>
      </c>
      <c r="CQ7" s="10">
        <v>5</v>
      </c>
      <c r="CR7" s="10">
        <v>6</v>
      </c>
      <c r="CS7" s="10">
        <v>7</v>
      </c>
      <c r="CT7" s="10">
        <v>8</v>
      </c>
      <c r="CU7" s="10">
        <v>9</v>
      </c>
      <c r="CV7" s="10">
        <v>10</v>
      </c>
      <c r="CW7" s="10">
        <v>11</v>
      </c>
      <c r="CX7" s="10">
        <v>12</v>
      </c>
      <c r="CY7" s="10">
        <v>13</v>
      </c>
      <c r="CZ7" s="10">
        <v>14</v>
      </c>
      <c r="DA7" s="44">
        <v>15</v>
      </c>
      <c r="DB7" s="44">
        <v>16</v>
      </c>
      <c r="DC7" s="44">
        <v>17</v>
      </c>
      <c r="DD7" s="10">
        <v>3</v>
      </c>
      <c r="DE7" s="10">
        <v>4</v>
      </c>
      <c r="DF7" s="10">
        <v>5</v>
      </c>
      <c r="DG7" s="10">
        <v>6</v>
      </c>
      <c r="DH7" s="10">
        <v>7</v>
      </c>
      <c r="DI7" s="10">
        <v>8</v>
      </c>
      <c r="DJ7" s="10">
        <v>9</v>
      </c>
      <c r="DK7" s="10">
        <v>10</v>
      </c>
      <c r="DL7" s="10">
        <v>11</v>
      </c>
      <c r="DM7" s="10">
        <v>12</v>
      </c>
      <c r="DN7" s="10">
        <v>13</v>
      </c>
      <c r="DO7" s="10">
        <v>14</v>
      </c>
      <c r="DP7" s="44">
        <v>15</v>
      </c>
      <c r="DQ7" s="44">
        <v>16</v>
      </c>
      <c r="DR7" s="44">
        <v>17</v>
      </c>
      <c r="DS7" s="10">
        <v>3</v>
      </c>
      <c r="DT7" s="10">
        <v>4</v>
      </c>
      <c r="DU7" s="10">
        <v>5</v>
      </c>
      <c r="DV7" s="10">
        <v>6</v>
      </c>
      <c r="DW7" s="10">
        <v>7</v>
      </c>
      <c r="DX7" s="10">
        <v>8</v>
      </c>
      <c r="DY7" s="10">
        <v>9</v>
      </c>
      <c r="DZ7" s="10">
        <v>10</v>
      </c>
      <c r="EA7" s="10">
        <v>11</v>
      </c>
      <c r="EB7" s="10">
        <v>12</v>
      </c>
      <c r="EC7" s="10">
        <v>13</v>
      </c>
      <c r="ED7" s="10">
        <v>14</v>
      </c>
      <c r="EE7" s="10">
        <v>15</v>
      </c>
      <c r="EF7" s="10">
        <v>16</v>
      </c>
      <c r="EG7" s="10">
        <v>17</v>
      </c>
      <c r="EH7" s="19">
        <v>3</v>
      </c>
      <c r="EI7" s="19">
        <v>4</v>
      </c>
      <c r="EJ7" s="19">
        <v>5</v>
      </c>
      <c r="EK7" s="19">
        <v>6</v>
      </c>
      <c r="EL7" s="19">
        <v>7</v>
      </c>
      <c r="EM7" s="19">
        <v>8</v>
      </c>
      <c r="EN7" s="19">
        <v>9</v>
      </c>
      <c r="EO7" s="19">
        <v>10</v>
      </c>
      <c r="EP7" s="19">
        <v>11</v>
      </c>
      <c r="EQ7" s="19">
        <v>12</v>
      </c>
      <c r="ER7" s="19">
        <v>13</v>
      </c>
      <c r="ES7" s="19">
        <v>14</v>
      </c>
      <c r="ET7" s="19">
        <v>15</v>
      </c>
      <c r="EU7" s="19">
        <v>16</v>
      </c>
      <c r="EV7" s="19">
        <v>17</v>
      </c>
      <c r="EW7" s="19">
        <v>3</v>
      </c>
      <c r="EX7" s="19">
        <v>4</v>
      </c>
      <c r="EY7" s="19">
        <v>5</v>
      </c>
      <c r="EZ7" s="19">
        <v>6</v>
      </c>
      <c r="FA7" s="19">
        <v>7</v>
      </c>
      <c r="FB7" s="19">
        <v>8</v>
      </c>
      <c r="FC7" s="19">
        <v>9</v>
      </c>
      <c r="FD7" s="19">
        <v>10</v>
      </c>
      <c r="FE7" s="19">
        <v>11</v>
      </c>
      <c r="FF7" s="19">
        <v>12</v>
      </c>
      <c r="FG7" s="19">
        <v>13</v>
      </c>
      <c r="FH7" s="19">
        <v>14</v>
      </c>
      <c r="FI7" s="19">
        <v>15</v>
      </c>
      <c r="FJ7" s="19">
        <v>16</v>
      </c>
      <c r="FK7" s="19">
        <v>17</v>
      </c>
      <c r="FL7" s="19">
        <v>3</v>
      </c>
      <c r="FM7" s="19">
        <v>4</v>
      </c>
      <c r="FN7" s="19">
        <v>5</v>
      </c>
      <c r="FO7" s="19">
        <v>6</v>
      </c>
      <c r="FP7" s="19">
        <v>7</v>
      </c>
      <c r="FQ7" s="19">
        <v>8</v>
      </c>
      <c r="FR7" s="19">
        <v>9</v>
      </c>
      <c r="FS7" s="19">
        <v>10</v>
      </c>
      <c r="FT7" s="19">
        <v>11</v>
      </c>
      <c r="FU7" s="19">
        <v>12</v>
      </c>
      <c r="FV7" s="19">
        <v>13</v>
      </c>
      <c r="FW7" s="19">
        <v>14</v>
      </c>
      <c r="FX7" s="19">
        <v>15</v>
      </c>
      <c r="FY7" s="19">
        <v>16</v>
      </c>
      <c r="FZ7" s="19">
        <v>17</v>
      </c>
    </row>
    <row r="8" spans="1:182" s="12" customFormat="1" ht="15.75" customHeight="1">
      <c r="A8" s="147" t="s">
        <v>9</v>
      </c>
      <c r="B8" s="14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67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9"/>
      <c r="EW8" s="167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9"/>
      <c r="FL8" s="167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  <c r="FX8" s="168"/>
      <c r="FY8" s="168"/>
      <c r="FZ8" s="169"/>
    </row>
    <row r="9" spans="1:182" ht="28.5">
      <c r="A9" s="116">
        <v>1</v>
      </c>
      <c r="B9" s="77" t="s">
        <v>21</v>
      </c>
      <c r="C9" s="120">
        <v>792895</v>
      </c>
      <c r="D9" s="55">
        <v>534500</v>
      </c>
      <c r="E9" s="56">
        <v>1327395</v>
      </c>
      <c r="F9" s="55">
        <v>781829</v>
      </c>
      <c r="G9" s="55">
        <v>528912</v>
      </c>
      <c r="H9" s="57">
        <v>1310741</v>
      </c>
      <c r="I9" s="58">
        <v>1846</v>
      </c>
      <c r="J9" s="58">
        <v>805</v>
      </c>
      <c r="K9" s="57">
        <v>2651</v>
      </c>
      <c r="L9" s="55">
        <v>783675</v>
      </c>
      <c r="M9" s="55">
        <v>529717</v>
      </c>
      <c r="N9" s="55">
        <v>1313392</v>
      </c>
      <c r="O9" s="59">
        <v>98.837172639504601</v>
      </c>
      <c r="P9" s="59">
        <v>99.105144995322732</v>
      </c>
      <c r="Q9" s="59">
        <v>98.945076635063415</v>
      </c>
      <c r="R9" s="55">
        <v>2285</v>
      </c>
      <c r="S9" s="55">
        <v>1655</v>
      </c>
      <c r="T9" s="57">
        <v>3940</v>
      </c>
      <c r="U9" s="55">
        <v>165</v>
      </c>
      <c r="V9" s="55">
        <v>84</v>
      </c>
      <c r="W9" s="57">
        <v>249</v>
      </c>
      <c r="X9" s="58">
        <v>92</v>
      </c>
      <c r="Y9" s="58">
        <v>62</v>
      </c>
      <c r="Z9" s="57">
        <v>154</v>
      </c>
      <c r="AA9" s="55">
        <v>257</v>
      </c>
      <c r="AB9" s="55">
        <v>146</v>
      </c>
      <c r="AC9" s="55">
        <v>403</v>
      </c>
      <c r="AD9" s="59">
        <v>11.247264770240701</v>
      </c>
      <c r="AE9" s="59">
        <v>8.8217522658610275</v>
      </c>
      <c r="AF9" s="59">
        <v>10.228426395939087</v>
      </c>
      <c r="AG9" s="60">
        <v>795180</v>
      </c>
      <c r="AH9" s="60">
        <v>536155</v>
      </c>
      <c r="AI9" s="60">
        <v>1331335</v>
      </c>
      <c r="AJ9" s="60">
        <v>781994</v>
      </c>
      <c r="AK9" s="60">
        <v>528996</v>
      </c>
      <c r="AL9" s="60">
        <v>1310990</v>
      </c>
      <c r="AM9" s="60">
        <v>1938</v>
      </c>
      <c r="AN9" s="60">
        <v>867</v>
      </c>
      <c r="AO9" s="60">
        <v>2805</v>
      </c>
      <c r="AP9" s="55">
        <v>783932</v>
      </c>
      <c r="AQ9" s="55">
        <v>529863</v>
      </c>
      <c r="AR9" s="55">
        <v>1313795</v>
      </c>
      <c r="AS9" s="59">
        <v>98.585477501949242</v>
      </c>
      <c r="AT9" s="59">
        <v>98.826458766588019</v>
      </c>
      <c r="AU9" s="59">
        <v>98.682525434995711</v>
      </c>
      <c r="AV9" s="58">
        <v>57997</v>
      </c>
      <c r="AW9" s="58">
        <v>41826</v>
      </c>
      <c r="AX9" s="60">
        <v>99823</v>
      </c>
      <c r="AY9" s="58">
        <v>57121</v>
      </c>
      <c r="AZ9" s="58">
        <v>41370</v>
      </c>
      <c r="BA9" s="60">
        <v>98491</v>
      </c>
      <c r="BB9" s="58">
        <v>133</v>
      </c>
      <c r="BC9" s="58">
        <v>69</v>
      </c>
      <c r="BD9" s="60">
        <v>202</v>
      </c>
      <c r="BE9" s="55">
        <v>57254</v>
      </c>
      <c r="BF9" s="55">
        <v>41439</v>
      </c>
      <c r="BG9" s="55">
        <v>98693</v>
      </c>
      <c r="BH9" s="59">
        <v>98.71889925340966</v>
      </c>
      <c r="BI9" s="59">
        <v>99.074738201118919</v>
      </c>
      <c r="BJ9" s="59">
        <v>98.867996353545777</v>
      </c>
      <c r="BK9" s="58">
        <v>195</v>
      </c>
      <c r="BL9" s="58">
        <v>142</v>
      </c>
      <c r="BM9" s="60">
        <v>337</v>
      </c>
      <c r="BN9" s="58">
        <v>12</v>
      </c>
      <c r="BO9" s="58">
        <v>8</v>
      </c>
      <c r="BP9" s="60">
        <v>20</v>
      </c>
      <c r="BQ9" s="58">
        <v>6</v>
      </c>
      <c r="BR9" s="58">
        <v>4</v>
      </c>
      <c r="BS9" s="60">
        <v>10</v>
      </c>
      <c r="BT9" s="55">
        <v>18</v>
      </c>
      <c r="BU9" s="55">
        <v>12</v>
      </c>
      <c r="BV9" s="55">
        <v>30</v>
      </c>
      <c r="BW9" s="59">
        <v>9.2307692307692317</v>
      </c>
      <c r="BX9" s="59">
        <v>8.4507042253521121</v>
      </c>
      <c r="BY9" s="59">
        <v>8.9020771513353125</v>
      </c>
      <c r="BZ9" s="60">
        <v>58192</v>
      </c>
      <c r="CA9" s="60">
        <v>41968</v>
      </c>
      <c r="CB9" s="60">
        <v>100160</v>
      </c>
      <c r="CC9" s="60">
        <v>57133</v>
      </c>
      <c r="CD9" s="60">
        <v>41378</v>
      </c>
      <c r="CE9" s="60">
        <v>98511</v>
      </c>
      <c r="CF9" s="60">
        <v>139</v>
      </c>
      <c r="CG9" s="60">
        <v>73</v>
      </c>
      <c r="CH9" s="60">
        <v>212</v>
      </c>
      <c r="CI9" s="55">
        <v>57272</v>
      </c>
      <c r="CJ9" s="55">
        <v>41451</v>
      </c>
      <c r="CK9" s="55">
        <v>98723</v>
      </c>
      <c r="CL9" s="59">
        <v>98.419026670332684</v>
      </c>
      <c r="CM9" s="59">
        <v>98.768109035455581</v>
      </c>
      <c r="CN9" s="59">
        <v>98.56529552715655</v>
      </c>
      <c r="CO9" s="58">
        <v>26603</v>
      </c>
      <c r="CP9" s="58">
        <v>21790</v>
      </c>
      <c r="CQ9" s="60">
        <v>48393</v>
      </c>
      <c r="CR9" s="58">
        <v>24568</v>
      </c>
      <c r="CS9" s="58">
        <v>20237</v>
      </c>
      <c r="CT9" s="60">
        <v>44805</v>
      </c>
      <c r="CU9" s="58">
        <v>384</v>
      </c>
      <c r="CV9" s="58">
        <v>286</v>
      </c>
      <c r="CW9" s="60">
        <v>670</v>
      </c>
      <c r="CX9" s="55">
        <v>24952</v>
      </c>
      <c r="CY9" s="55">
        <v>20523</v>
      </c>
      <c r="CZ9" s="55">
        <v>45475</v>
      </c>
      <c r="DA9" s="59">
        <v>93.793933015073478</v>
      </c>
      <c r="DB9" s="59">
        <v>94.185406149609918</v>
      </c>
      <c r="DC9" s="59">
        <v>93.970202301985822</v>
      </c>
      <c r="DD9" s="58">
        <v>428</v>
      </c>
      <c r="DE9" s="58">
        <v>346</v>
      </c>
      <c r="DF9" s="60">
        <v>774</v>
      </c>
      <c r="DG9" s="58">
        <v>19</v>
      </c>
      <c r="DH9" s="58">
        <v>10</v>
      </c>
      <c r="DI9" s="60">
        <v>29</v>
      </c>
      <c r="DJ9" s="58">
        <v>15</v>
      </c>
      <c r="DK9" s="58">
        <v>11</v>
      </c>
      <c r="DL9" s="60">
        <v>26</v>
      </c>
      <c r="DM9" s="55">
        <v>34</v>
      </c>
      <c r="DN9" s="55">
        <v>21</v>
      </c>
      <c r="DO9" s="55">
        <v>55</v>
      </c>
      <c r="DP9" s="59">
        <v>7.9439252336448591</v>
      </c>
      <c r="DQ9" s="59">
        <v>6.0693641618497107</v>
      </c>
      <c r="DR9" s="59">
        <v>7.1059431524547803</v>
      </c>
      <c r="DS9" s="60">
        <v>27031</v>
      </c>
      <c r="DT9" s="60">
        <v>22136</v>
      </c>
      <c r="DU9" s="60">
        <v>49167</v>
      </c>
      <c r="DV9" s="60">
        <v>24587</v>
      </c>
      <c r="DW9" s="60">
        <v>20247</v>
      </c>
      <c r="DX9" s="60">
        <v>44834</v>
      </c>
      <c r="DY9" s="60">
        <v>399</v>
      </c>
      <c r="DZ9" s="60">
        <v>297</v>
      </c>
      <c r="EA9" s="60">
        <v>696</v>
      </c>
      <c r="EB9" s="55">
        <v>24986</v>
      </c>
      <c r="EC9" s="55">
        <v>20544</v>
      </c>
      <c r="ED9" s="55">
        <v>45530</v>
      </c>
      <c r="EE9" s="59">
        <v>92.434612112019536</v>
      </c>
      <c r="EF9" s="59">
        <v>92.808095410191541</v>
      </c>
      <c r="EG9" s="59">
        <v>92.602762015172786</v>
      </c>
      <c r="EH9" s="57">
        <v>783932</v>
      </c>
      <c r="EI9" s="57">
        <v>529863</v>
      </c>
      <c r="EJ9" s="57">
        <v>1313795</v>
      </c>
      <c r="EK9" s="79"/>
      <c r="EL9" s="79"/>
      <c r="EM9" s="79"/>
      <c r="EN9" s="79"/>
      <c r="EO9" s="79"/>
      <c r="EP9" s="79"/>
      <c r="EQ9" s="82"/>
      <c r="ER9" s="82"/>
      <c r="ES9" s="82"/>
      <c r="ET9" s="91"/>
      <c r="EU9" s="91"/>
      <c r="EV9" s="91"/>
      <c r="EW9" s="57">
        <v>57272</v>
      </c>
      <c r="EX9" s="57">
        <v>41451</v>
      </c>
      <c r="EY9" s="57">
        <v>98723</v>
      </c>
      <c r="EZ9" s="92"/>
      <c r="FA9" s="92"/>
      <c r="FB9" s="92"/>
      <c r="FC9" s="92"/>
      <c r="FD9" s="92"/>
      <c r="FE9" s="92"/>
      <c r="FF9" s="82"/>
      <c r="FG9" s="82"/>
      <c r="FH9" s="82"/>
      <c r="FI9" s="91"/>
      <c r="FJ9" s="91"/>
      <c r="FK9" s="91"/>
      <c r="FL9" s="57">
        <v>24986</v>
      </c>
      <c r="FM9" s="57">
        <v>20544</v>
      </c>
      <c r="FN9" s="57">
        <v>45530</v>
      </c>
      <c r="FO9" s="92"/>
      <c r="FP9" s="92"/>
      <c r="FQ9" s="92"/>
      <c r="FR9" s="92"/>
      <c r="FS9" s="92"/>
      <c r="FT9" s="92"/>
      <c r="FU9" s="82"/>
      <c r="FV9" s="82"/>
      <c r="FW9" s="82"/>
      <c r="FX9" s="91"/>
      <c r="FY9" s="91"/>
      <c r="FZ9" s="91"/>
    </row>
    <row r="10" spans="1:182" ht="28.5">
      <c r="A10" s="117">
        <v>2</v>
      </c>
      <c r="B10" s="36" t="s">
        <v>22</v>
      </c>
      <c r="C10" s="120">
        <v>82496</v>
      </c>
      <c r="D10" s="55">
        <v>66053</v>
      </c>
      <c r="E10" s="56">
        <v>148549</v>
      </c>
      <c r="F10" s="55">
        <v>80864</v>
      </c>
      <c r="G10" s="55">
        <v>65314</v>
      </c>
      <c r="H10" s="57">
        <v>146178</v>
      </c>
      <c r="I10" s="78"/>
      <c r="J10" s="78"/>
      <c r="K10" s="79"/>
      <c r="L10" s="55">
        <v>80864</v>
      </c>
      <c r="M10" s="55">
        <v>65314</v>
      </c>
      <c r="N10" s="55">
        <v>146178</v>
      </c>
      <c r="O10" s="59">
        <v>98.021722265321955</v>
      </c>
      <c r="P10" s="59">
        <v>98.881201459434081</v>
      </c>
      <c r="Q10" s="59">
        <v>98.403893664716691</v>
      </c>
      <c r="R10" s="55">
        <v>365</v>
      </c>
      <c r="S10" s="55">
        <v>180</v>
      </c>
      <c r="T10" s="57">
        <v>545</v>
      </c>
      <c r="U10" s="55">
        <v>243</v>
      </c>
      <c r="V10" s="55">
        <v>118</v>
      </c>
      <c r="W10" s="57">
        <v>361</v>
      </c>
      <c r="X10" s="87"/>
      <c r="Y10" s="88"/>
      <c r="Z10" s="79"/>
      <c r="AA10" s="55">
        <v>243</v>
      </c>
      <c r="AB10" s="55">
        <v>118</v>
      </c>
      <c r="AC10" s="55">
        <v>361</v>
      </c>
      <c r="AD10" s="59">
        <v>66.575342465753423</v>
      </c>
      <c r="AE10" s="59">
        <v>65.555555555555557</v>
      </c>
      <c r="AF10" s="59">
        <v>66.238532110091739</v>
      </c>
      <c r="AG10" s="60">
        <v>82861</v>
      </c>
      <c r="AH10" s="60">
        <v>66233</v>
      </c>
      <c r="AI10" s="60">
        <v>149094</v>
      </c>
      <c r="AJ10" s="60">
        <v>81107</v>
      </c>
      <c r="AK10" s="60">
        <v>65432</v>
      </c>
      <c r="AL10" s="60">
        <v>146539</v>
      </c>
      <c r="AM10" s="84"/>
      <c r="AN10" s="84"/>
      <c r="AO10" s="84"/>
      <c r="AP10" s="55">
        <v>81107</v>
      </c>
      <c r="AQ10" s="55">
        <v>65432</v>
      </c>
      <c r="AR10" s="55">
        <v>146539</v>
      </c>
      <c r="AS10" s="59">
        <v>97.883201988872941</v>
      </c>
      <c r="AT10" s="59">
        <v>98.79063306810805</v>
      </c>
      <c r="AU10" s="59">
        <v>98.286316015399677</v>
      </c>
      <c r="AV10" s="58">
        <v>3255</v>
      </c>
      <c r="AW10" s="58">
        <v>2404</v>
      </c>
      <c r="AX10" s="60">
        <v>5659</v>
      </c>
      <c r="AY10" s="58">
        <v>3157</v>
      </c>
      <c r="AZ10" s="58">
        <v>2341</v>
      </c>
      <c r="BA10" s="60">
        <v>5498</v>
      </c>
      <c r="BB10" s="80"/>
      <c r="BC10" s="80"/>
      <c r="BD10" s="84"/>
      <c r="BE10" s="55">
        <v>3157</v>
      </c>
      <c r="BF10" s="55">
        <v>2341</v>
      </c>
      <c r="BG10" s="55">
        <v>5498</v>
      </c>
      <c r="BH10" s="59">
        <v>96.989247311827953</v>
      </c>
      <c r="BI10" s="59">
        <v>97.379367720465893</v>
      </c>
      <c r="BJ10" s="59">
        <v>97.154974377098426</v>
      </c>
      <c r="BK10" s="58">
        <v>19</v>
      </c>
      <c r="BL10" s="58">
        <v>10</v>
      </c>
      <c r="BM10" s="60">
        <v>29</v>
      </c>
      <c r="BN10" s="58">
        <v>13</v>
      </c>
      <c r="BO10" s="58">
        <v>8</v>
      </c>
      <c r="BP10" s="60">
        <v>21</v>
      </c>
      <c r="BQ10" s="80"/>
      <c r="BR10" s="80"/>
      <c r="BS10" s="84"/>
      <c r="BT10" s="55">
        <v>13</v>
      </c>
      <c r="BU10" s="55">
        <v>8</v>
      </c>
      <c r="BV10" s="55">
        <v>21</v>
      </c>
      <c r="BW10" s="59">
        <v>68.421052631578945</v>
      </c>
      <c r="BX10" s="59">
        <v>80</v>
      </c>
      <c r="BY10" s="59">
        <v>72.41379310344827</v>
      </c>
      <c r="BZ10" s="60">
        <v>3274</v>
      </c>
      <c r="CA10" s="60">
        <v>2414</v>
      </c>
      <c r="CB10" s="60">
        <v>5688</v>
      </c>
      <c r="CC10" s="60">
        <v>3170</v>
      </c>
      <c r="CD10" s="60">
        <v>2349</v>
      </c>
      <c r="CE10" s="60">
        <v>5519</v>
      </c>
      <c r="CF10" s="84"/>
      <c r="CG10" s="84"/>
      <c r="CH10" s="84"/>
      <c r="CI10" s="55">
        <v>3170</v>
      </c>
      <c r="CJ10" s="55">
        <v>2349</v>
      </c>
      <c r="CK10" s="55">
        <v>5519</v>
      </c>
      <c r="CL10" s="59">
        <v>96.823457544288331</v>
      </c>
      <c r="CM10" s="59">
        <v>97.307373653686824</v>
      </c>
      <c r="CN10" s="59">
        <v>97.028832630098449</v>
      </c>
      <c r="CO10" s="58">
        <v>2553</v>
      </c>
      <c r="CP10" s="58">
        <v>2246</v>
      </c>
      <c r="CQ10" s="60">
        <v>4799</v>
      </c>
      <c r="CR10" s="58">
        <v>2479</v>
      </c>
      <c r="CS10" s="58">
        <v>2182</v>
      </c>
      <c r="CT10" s="60">
        <v>4661</v>
      </c>
      <c r="CU10" s="80"/>
      <c r="CV10" s="80"/>
      <c r="CW10" s="84"/>
      <c r="CX10" s="55">
        <v>2479</v>
      </c>
      <c r="CY10" s="55">
        <v>2182</v>
      </c>
      <c r="CZ10" s="55">
        <v>4661</v>
      </c>
      <c r="DA10" s="59">
        <v>97.101449275362313</v>
      </c>
      <c r="DB10" s="59">
        <v>97.150489759572579</v>
      </c>
      <c r="DC10" s="59">
        <v>97.124400916857681</v>
      </c>
      <c r="DD10" s="58">
        <v>45</v>
      </c>
      <c r="DE10" s="58">
        <v>34</v>
      </c>
      <c r="DF10" s="60">
        <v>79</v>
      </c>
      <c r="DG10" s="58">
        <v>35</v>
      </c>
      <c r="DH10" s="58">
        <v>20</v>
      </c>
      <c r="DI10" s="60">
        <v>55</v>
      </c>
      <c r="DJ10" s="80"/>
      <c r="DK10" s="80"/>
      <c r="DL10" s="84"/>
      <c r="DM10" s="55">
        <v>35</v>
      </c>
      <c r="DN10" s="55">
        <v>20</v>
      </c>
      <c r="DO10" s="55">
        <v>55</v>
      </c>
      <c r="DP10" s="59">
        <v>77.777777777777786</v>
      </c>
      <c r="DQ10" s="59">
        <v>58.82352941176471</v>
      </c>
      <c r="DR10" s="59">
        <v>69.620253164556971</v>
      </c>
      <c r="DS10" s="60">
        <v>2598</v>
      </c>
      <c r="DT10" s="60">
        <v>2280</v>
      </c>
      <c r="DU10" s="60">
        <v>4878</v>
      </c>
      <c r="DV10" s="60">
        <v>2514</v>
      </c>
      <c r="DW10" s="60">
        <v>2202</v>
      </c>
      <c r="DX10" s="60">
        <v>4716</v>
      </c>
      <c r="DY10" s="84"/>
      <c r="DZ10" s="84"/>
      <c r="EA10" s="84"/>
      <c r="EB10" s="55">
        <v>2514</v>
      </c>
      <c r="EC10" s="55">
        <v>2202</v>
      </c>
      <c r="ED10" s="55">
        <v>4716</v>
      </c>
      <c r="EE10" s="59">
        <v>96.766743648960741</v>
      </c>
      <c r="EF10" s="59">
        <v>96.578947368421055</v>
      </c>
      <c r="EG10" s="59">
        <v>96.678966789667896</v>
      </c>
      <c r="EH10" s="57">
        <v>81107</v>
      </c>
      <c r="EI10" s="57">
        <v>65432</v>
      </c>
      <c r="EJ10" s="57">
        <v>146539</v>
      </c>
      <c r="EK10" s="57">
        <v>43358</v>
      </c>
      <c r="EL10" s="57">
        <v>40159</v>
      </c>
      <c r="EM10" s="57">
        <v>83517</v>
      </c>
      <c r="EN10" s="57">
        <v>25645</v>
      </c>
      <c r="EO10" s="57">
        <v>18951</v>
      </c>
      <c r="EP10" s="57">
        <v>44596</v>
      </c>
      <c r="EQ10" s="59">
        <v>53.457777996966968</v>
      </c>
      <c r="ER10" s="59">
        <v>61.375168113461299</v>
      </c>
      <c r="ES10" s="59">
        <v>56.993018923290045</v>
      </c>
      <c r="ET10" s="61">
        <v>31.618725880626826</v>
      </c>
      <c r="EU10" s="61">
        <v>28.962892774177771</v>
      </c>
      <c r="EV10" s="61">
        <v>30.432854052504791</v>
      </c>
      <c r="EW10" s="57">
        <v>3170</v>
      </c>
      <c r="EX10" s="57">
        <v>2349</v>
      </c>
      <c r="EY10" s="57">
        <v>5519</v>
      </c>
      <c r="EZ10" s="57">
        <v>1263</v>
      </c>
      <c r="FA10" s="57">
        <v>1069</v>
      </c>
      <c r="FB10" s="57">
        <v>2332</v>
      </c>
      <c r="FC10" s="57">
        <v>1182</v>
      </c>
      <c r="FD10" s="57">
        <v>881</v>
      </c>
      <c r="FE10" s="57">
        <v>2063</v>
      </c>
      <c r="FF10" s="59">
        <v>39.842271293375397</v>
      </c>
      <c r="FG10" s="59">
        <v>45.508727117922525</v>
      </c>
      <c r="FH10" s="59">
        <v>42.254031527450628</v>
      </c>
      <c r="FI10" s="61">
        <v>37.287066246056781</v>
      </c>
      <c r="FJ10" s="61">
        <v>37.50532141336739</v>
      </c>
      <c r="FK10" s="61">
        <v>37.379960137706107</v>
      </c>
      <c r="FL10" s="57">
        <v>2514</v>
      </c>
      <c r="FM10" s="57">
        <v>2202</v>
      </c>
      <c r="FN10" s="57">
        <v>4716</v>
      </c>
      <c r="FO10" s="57">
        <v>676</v>
      </c>
      <c r="FP10" s="57">
        <v>752</v>
      </c>
      <c r="FQ10" s="57">
        <v>1428</v>
      </c>
      <c r="FR10" s="57">
        <v>1081</v>
      </c>
      <c r="FS10" s="57">
        <v>949</v>
      </c>
      <c r="FT10" s="57">
        <v>2030</v>
      </c>
      <c r="FU10" s="59">
        <v>26.889419252187746</v>
      </c>
      <c r="FV10" s="59">
        <v>34.150772025431429</v>
      </c>
      <c r="FW10" s="59">
        <v>30.279898218829519</v>
      </c>
      <c r="FX10" s="61">
        <v>42.999204455051711</v>
      </c>
      <c r="FY10" s="61">
        <v>43.097184377838332</v>
      </c>
      <c r="FZ10" s="61">
        <v>43.044953350296865</v>
      </c>
    </row>
    <row r="11" spans="1:182" s="146" customFormat="1" ht="15.75" customHeight="1">
      <c r="A11" s="152" t="s">
        <v>10</v>
      </c>
      <c r="B11" s="152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3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5"/>
      <c r="EW11" s="143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5"/>
      <c r="FL11" s="143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5"/>
    </row>
    <row r="12" spans="1:182" ht="28.5">
      <c r="A12" s="116">
        <v>3</v>
      </c>
      <c r="B12" s="36" t="s">
        <v>76</v>
      </c>
      <c r="C12" s="120">
        <v>290016</v>
      </c>
      <c r="D12" s="55">
        <v>272297</v>
      </c>
      <c r="E12" s="57">
        <v>562313</v>
      </c>
      <c r="F12" s="55">
        <v>263423</v>
      </c>
      <c r="G12" s="55">
        <v>249167</v>
      </c>
      <c r="H12" s="57">
        <v>512590</v>
      </c>
      <c r="I12" s="80"/>
      <c r="J12" s="80"/>
      <c r="K12" s="79"/>
      <c r="L12" s="55">
        <v>263423</v>
      </c>
      <c r="M12" s="55">
        <v>249167</v>
      </c>
      <c r="N12" s="55">
        <v>512590</v>
      </c>
      <c r="O12" s="59">
        <v>90.830505903122585</v>
      </c>
      <c r="P12" s="59">
        <v>91.505598666162314</v>
      </c>
      <c r="Q12" s="59">
        <v>91.157415887592848</v>
      </c>
      <c r="R12" s="55">
        <v>46255</v>
      </c>
      <c r="S12" s="55">
        <v>24434</v>
      </c>
      <c r="T12" s="57">
        <v>70689</v>
      </c>
      <c r="U12" s="55">
        <v>23125</v>
      </c>
      <c r="V12" s="55">
        <v>14590</v>
      </c>
      <c r="W12" s="57">
        <v>37715</v>
      </c>
      <c r="X12" s="81"/>
      <c r="Y12" s="81"/>
      <c r="Z12" s="79"/>
      <c r="AA12" s="55">
        <v>23125</v>
      </c>
      <c r="AB12" s="55">
        <v>14590</v>
      </c>
      <c r="AC12" s="60">
        <v>37715</v>
      </c>
      <c r="AD12" s="59">
        <v>49.994595178899573</v>
      </c>
      <c r="AE12" s="59">
        <v>59.711876892854221</v>
      </c>
      <c r="AF12" s="59">
        <v>53.353421324392755</v>
      </c>
      <c r="AG12" s="60">
        <v>336271</v>
      </c>
      <c r="AH12" s="60">
        <v>296731</v>
      </c>
      <c r="AI12" s="60">
        <v>633002</v>
      </c>
      <c r="AJ12" s="60">
        <v>286548</v>
      </c>
      <c r="AK12" s="60">
        <v>263757</v>
      </c>
      <c r="AL12" s="60">
        <v>550305</v>
      </c>
      <c r="AM12" s="84"/>
      <c r="AN12" s="84"/>
      <c r="AO12" s="84"/>
      <c r="AP12" s="55">
        <v>286548</v>
      </c>
      <c r="AQ12" s="55">
        <v>263757</v>
      </c>
      <c r="AR12" s="60">
        <v>550305</v>
      </c>
      <c r="AS12" s="59">
        <v>85.213414180824401</v>
      </c>
      <c r="AT12" s="59">
        <v>88.887578311669486</v>
      </c>
      <c r="AU12" s="59">
        <v>86.935744278849043</v>
      </c>
      <c r="AV12" s="58">
        <v>52246</v>
      </c>
      <c r="AW12" s="58">
        <v>51679</v>
      </c>
      <c r="AX12" s="60">
        <v>103925</v>
      </c>
      <c r="AY12" s="58">
        <v>45092</v>
      </c>
      <c r="AZ12" s="58">
        <v>44915</v>
      </c>
      <c r="BA12" s="60">
        <v>90007</v>
      </c>
      <c r="BB12" s="80"/>
      <c r="BC12" s="80"/>
      <c r="BD12" s="84"/>
      <c r="BE12" s="55">
        <v>45092</v>
      </c>
      <c r="BF12" s="55">
        <v>44915</v>
      </c>
      <c r="BG12" s="60">
        <v>90007</v>
      </c>
      <c r="BH12" s="59">
        <v>86.307085709910808</v>
      </c>
      <c r="BI12" s="59">
        <v>86.911511445654909</v>
      </c>
      <c r="BJ12" s="59">
        <v>86.607649747414001</v>
      </c>
      <c r="BK12" s="58">
        <v>10858</v>
      </c>
      <c r="BL12" s="58">
        <v>6443</v>
      </c>
      <c r="BM12" s="60">
        <v>17301</v>
      </c>
      <c r="BN12" s="58">
        <v>3112</v>
      </c>
      <c r="BO12" s="58">
        <v>2122</v>
      </c>
      <c r="BP12" s="60">
        <v>5234</v>
      </c>
      <c r="BQ12" s="80"/>
      <c r="BR12" s="80"/>
      <c r="BS12" s="84"/>
      <c r="BT12" s="55">
        <v>3112</v>
      </c>
      <c r="BU12" s="55">
        <v>2122</v>
      </c>
      <c r="BV12" s="60">
        <v>5234</v>
      </c>
      <c r="BW12" s="59">
        <v>28.660895192484801</v>
      </c>
      <c r="BX12" s="59">
        <v>32.934968182523669</v>
      </c>
      <c r="BY12" s="59">
        <v>30.252586555690424</v>
      </c>
      <c r="BZ12" s="60">
        <v>63104</v>
      </c>
      <c r="CA12" s="60">
        <v>58122</v>
      </c>
      <c r="CB12" s="60">
        <v>121226</v>
      </c>
      <c r="CC12" s="60">
        <v>48204</v>
      </c>
      <c r="CD12" s="60">
        <v>47037</v>
      </c>
      <c r="CE12" s="60">
        <v>95241</v>
      </c>
      <c r="CF12" s="84"/>
      <c r="CG12" s="84"/>
      <c r="CH12" s="84"/>
      <c r="CI12" s="55">
        <v>48204</v>
      </c>
      <c r="CJ12" s="55">
        <v>47037</v>
      </c>
      <c r="CK12" s="60">
        <v>95241</v>
      </c>
      <c r="CL12" s="59">
        <v>76.388184584178504</v>
      </c>
      <c r="CM12" s="59">
        <v>80.928047899246408</v>
      </c>
      <c r="CN12" s="59">
        <v>78.564829327042048</v>
      </c>
      <c r="CO12" s="58">
        <v>13008</v>
      </c>
      <c r="CP12" s="58">
        <v>12380</v>
      </c>
      <c r="CQ12" s="60">
        <v>25388</v>
      </c>
      <c r="CR12" s="58">
        <v>11715</v>
      </c>
      <c r="CS12" s="58">
        <v>11207</v>
      </c>
      <c r="CT12" s="60">
        <v>22922</v>
      </c>
      <c r="CU12" s="81"/>
      <c r="CV12" s="81"/>
      <c r="CW12" s="84"/>
      <c r="CX12" s="55">
        <v>11715</v>
      </c>
      <c r="CY12" s="55">
        <v>11207</v>
      </c>
      <c r="CZ12" s="60">
        <v>22922</v>
      </c>
      <c r="DA12" s="59">
        <v>90.059963099630991</v>
      </c>
      <c r="DB12" s="59">
        <v>90.525040387722129</v>
      </c>
      <c r="DC12" s="59">
        <v>90.2867496455018</v>
      </c>
      <c r="DD12" s="58">
        <v>1975</v>
      </c>
      <c r="DE12" s="58">
        <v>1156</v>
      </c>
      <c r="DF12" s="60">
        <v>3131</v>
      </c>
      <c r="DG12" s="58">
        <v>687</v>
      </c>
      <c r="DH12" s="58">
        <v>442</v>
      </c>
      <c r="DI12" s="60">
        <v>1129</v>
      </c>
      <c r="DJ12" s="80"/>
      <c r="DK12" s="80"/>
      <c r="DL12" s="84"/>
      <c r="DM12" s="55">
        <v>687</v>
      </c>
      <c r="DN12" s="55">
        <v>442</v>
      </c>
      <c r="DO12" s="60">
        <v>1129</v>
      </c>
      <c r="DP12" s="59">
        <v>34.784810126582279</v>
      </c>
      <c r="DQ12" s="59">
        <v>38.235294117647058</v>
      </c>
      <c r="DR12" s="59">
        <v>36.058767167039285</v>
      </c>
      <c r="DS12" s="60">
        <v>14983</v>
      </c>
      <c r="DT12" s="60">
        <v>13536</v>
      </c>
      <c r="DU12" s="60">
        <v>28519</v>
      </c>
      <c r="DV12" s="60">
        <v>12402</v>
      </c>
      <c r="DW12" s="60">
        <v>11649</v>
      </c>
      <c r="DX12" s="60">
        <v>24051</v>
      </c>
      <c r="DY12" s="84"/>
      <c r="DZ12" s="84"/>
      <c r="EA12" s="84"/>
      <c r="EB12" s="55">
        <v>12402</v>
      </c>
      <c r="EC12" s="55">
        <v>11649</v>
      </c>
      <c r="ED12" s="60">
        <v>24051</v>
      </c>
      <c r="EE12" s="59">
        <v>82.773810318360802</v>
      </c>
      <c r="EF12" s="59">
        <v>86.059397163120565</v>
      </c>
      <c r="EG12" s="59">
        <v>84.33325151653284</v>
      </c>
      <c r="EH12" s="57">
        <v>286548</v>
      </c>
      <c r="EI12" s="57">
        <v>263757</v>
      </c>
      <c r="EJ12" s="57">
        <v>550305</v>
      </c>
      <c r="EK12" s="57">
        <v>1997</v>
      </c>
      <c r="EL12" s="57">
        <v>2025</v>
      </c>
      <c r="EM12" s="57">
        <v>4022</v>
      </c>
      <c r="EN12" s="57">
        <v>14910</v>
      </c>
      <c r="EO12" s="57">
        <v>8421</v>
      </c>
      <c r="EP12" s="57">
        <v>23331</v>
      </c>
      <c r="EQ12" s="59">
        <v>0.69691639795077964</v>
      </c>
      <c r="ER12" s="59">
        <v>0.7677521354883472</v>
      </c>
      <c r="ES12" s="59">
        <v>0.73086742806261984</v>
      </c>
      <c r="ET12" s="61">
        <v>5.2033167218057708</v>
      </c>
      <c r="EU12" s="61">
        <v>3.1927114730604305</v>
      </c>
      <c r="EV12" s="61">
        <v>4.2396489219614573</v>
      </c>
      <c r="EW12" s="57">
        <v>48204</v>
      </c>
      <c r="EX12" s="57">
        <v>47037</v>
      </c>
      <c r="EY12" s="57">
        <v>95241</v>
      </c>
      <c r="EZ12" s="57">
        <v>184</v>
      </c>
      <c r="FA12" s="57">
        <v>202</v>
      </c>
      <c r="FB12" s="57">
        <v>386</v>
      </c>
      <c r="FC12" s="57">
        <v>2928</v>
      </c>
      <c r="FD12" s="57">
        <v>1920</v>
      </c>
      <c r="FE12" s="57">
        <v>4848</v>
      </c>
      <c r="FF12" s="59">
        <v>0.38171106132271176</v>
      </c>
      <c r="FG12" s="59">
        <v>0.42944915704658032</v>
      </c>
      <c r="FH12" s="59">
        <v>0.40528763872701884</v>
      </c>
      <c r="FI12" s="61">
        <v>6.0741847149614134</v>
      </c>
      <c r="FJ12" s="61">
        <v>4.0818929778684865</v>
      </c>
      <c r="FK12" s="61">
        <v>5.0902447475352002</v>
      </c>
      <c r="FL12" s="57">
        <v>12402</v>
      </c>
      <c r="FM12" s="57">
        <v>11649</v>
      </c>
      <c r="FN12" s="57">
        <v>24051</v>
      </c>
      <c r="FO12" s="57">
        <v>30</v>
      </c>
      <c r="FP12" s="57">
        <v>33</v>
      </c>
      <c r="FQ12" s="57">
        <v>63</v>
      </c>
      <c r="FR12" s="57">
        <v>657</v>
      </c>
      <c r="FS12" s="57">
        <v>409</v>
      </c>
      <c r="FT12" s="57">
        <v>1066</v>
      </c>
      <c r="FU12" s="59">
        <v>0.24189646831156267</v>
      </c>
      <c r="FV12" s="59">
        <v>0.28328611898016998</v>
      </c>
      <c r="FW12" s="59">
        <v>0.26194337033803167</v>
      </c>
      <c r="FX12" s="61">
        <v>5.2975326560232219</v>
      </c>
      <c r="FY12" s="61">
        <v>3.5110309897845311</v>
      </c>
      <c r="FZ12" s="61">
        <v>4.4322481393705049</v>
      </c>
    </row>
    <row r="13" spans="1:182" ht="28.5">
      <c r="A13" s="117">
        <v>4</v>
      </c>
      <c r="B13" s="36" t="s">
        <v>77</v>
      </c>
      <c r="C13" s="120">
        <v>254522</v>
      </c>
      <c r="D13" s="55">
        <v>244868</v>
      </c>
      <c r="E13" s="57">
        <v>499390</v>
      </c>
      <c r="F13" s="55">
        <v>215532</v>
      </c>
      <c r="G13" s="55">
        <v>212802</v>
      </c>
      <c r="H13" s="57">
        <v>428334</v>
      </c>
      <c r="I13" s="80"/>
      <c r="J13" s="80"/>
      <c r="K13" s="79"/>
      <c r="L13" s="55">
        <v>215532</v>
      </c>
      <c r="M13" s="55">
        <v>212802</v>
      </c>
      <c r="N13" s="55">
        <v>428334</v>
      </c>
      <c r="O13" s="59">
        <v>84.68108847172347</v>
      </c>
      <c r="P13" s="59">
        <v>86.904781351585342</v>
      </c>
      <c r="Q13" s="59">
        <v>85.771441158213023</v>
      </c>
      <c r="R13" s="55">
        <v>56081</v>
      </c>
      <c r="S13" s="55">
        <v>26917</v>
      </c>
      <c r="T13" s="57">
        <v>82998</v>
      </c>
      <c r="U13" s="55">
        <v>15250</v>
      </c>
      <c r="V13" s="55">
        <v>8947</v>
      </c>
      <c r="W13" s="57">
        <v>24197</v>
      </c>
      <c r="X13" s="81"/>
      <c r="Y13" s="81"/>
      <c r="Z13" s="79"/>
      <c r="AA13" s="55">
        <v>15250</v>
      </c>
      <c r="AB13" s="55">
        <v>8947</v>
      </c>
      <c r="AC13" s="60">
        <v>24197</v>
      </c>
      <c r="AD13" s="59">
        <v>27.19281039924395</v>
      </c>
      <c r="AE13" s="59">
        <v>33.239216851803697</v>
      </c>
      <c r="AF13" s="59">
        <v>29.153714547338488</v>
      </c>
      <c r="AG13" s="60">
        <v>310603</v>
      </c>
      <c r="AH13" s="60">
        <v>271785</v>
      </c>
      <c r="AI13" s="60">
        <v>582388</v>
      </c>
      <c r="AJ13" s="60">
        <v>230782</v>
      </c>
      <c r="AK13" s="60">
        <v>221749</v>
      </c>
      <c r="AL13" s="60">
        <v>452531</v>
      </c>
      <c r="AM13" s="84"/>
      <c r="AN13" s="84"/>
      <c r="AO13" s="84"/>
      <c r="AP13" s="55">
        <v>230782</v>
      </c>
      <c r="AQ13" s="55">
        <v>221749</v>
      </c>
      <c r="AR13" s="60">
        <v>452531</v>
      </c>
      <c r="AS13" s="59">
        <v>74.301278480890403</v>
      </c>
      <c r="AT13" s="59">
        <v>81.589859631694168</v>
      </c>
      <c r="AU13" s="59">
        <v>77.702665576900614</v>
      </c>
      <c r="AV13" s="58">
        <v>43625</v>
      </c>
      <c r="AW13" s="58">
        <v>43606</v>
      </c>
      <c r="AX13" s="60">
        <v>87231</v>
      </c>
      <c r="AY13" s="58">
        <v>35480</v>
      </c>
      <c r="AZ13" s="58">
        <v>36340</v>
      </c>
      <c r="BA13" s="60">
        <v>71820</v>
      </c>
      <c r="BB13" s="80"/>
      <c r="BC13" s="80"/>
      <c r="BD13" s="84"/>
      <c r="BE13" s="55">
        <v>35480</v>
      </c>
      <c r="BF13" s="55">
        <v>36340</v>
      </c>
      <c r="BG13" s="60">
        <v>71820</v>
      </c>
      <c r="BH13" s="59">
        <v>81.329512893982809</v>
      </c>
      <c r="BI13" s="59">
        <v>83.337155437325137</v>
      </c>
      <c r="BJ13" s="59">
        <v>82.333115520858414</v>
      </c>
      <c r="BK13" s="58">
        <v>12209</v>
      </c>
      <c r="BL13" s="58">
        <v>6609</v>
      </c>
      <c r="BM13" s="60">
        <v>18818</v>
      </c>
      <c r="BN13" s="58">
        <v>3030</v>
      </c>
      <c r="BO13" s="58">
        <v>1955</v>
      </c>
      <c r="BP13" s="60">
        <v>4985</v>
      </c>
      <c r="BQ13" s="80"/>
      <c r="BR13" s="80"/>
      <c r="BS13" s="84"/>
      <c r="BT13" s="55">
        <v>3030</v>
      </c>
      <c r="BU13" s="55">
        <v>1955</v>
      </c>
      <c r="BV13" s="60">
        <v>4985</v>
      </c>
      <c r="BW13" s="59">
        <v>24.817757392087806</v>
      </c>
      <c r="BX13" s="59">
        <v>29.580874564987138</v>
      </c>
      <c r="BY13" s="59">
        <v>26.490594112020403</v>
      </c>
      <c r="BZ13" s="60">
        <v>55834</v>
      </c>
      <c r="CA13" s="60">
        <v>50215</v>
      </c>
      <c r="CB13" s="60">
        <v>106049</v>
      </c>
      <c r="CC13" s="60">
        <v>38510</v>
      </c>
      <c r="CD13" s="60">
        <v>38295</v>
      </c>
      <c r="CE13" s="60">
        <v>76805</v>
      </c>
      <c r="CF13" s="84"/>
      <c r="CG13" s="84"/>
      <c r="CH13" s="84"/>
      <c r="CI13" s="55">
        <v>38510</v>
      </c>
      <c r="CJ13" s="55">
        <v>38295</v>
      </c>
      <c r="CK13" s="60">
        <v>76805</v>
      </c>
      <c r="CL13" s="59">
        <v>68.97231077837877</v>
      </c>
      <c r="CM13" s="59">
        <v>76.262073085731359</v>
      </c>
      <c r="CN13" s="59">
        <v>72.424068119454205</v>
      </c>
      <c r="CO13" s="58">
        <v>23800</v>
      </c>
      <c r="CP13" s="58">
        <v>20444</v>
      </c>
      <c r="CQ13" s="60">
        <v>44244</v>
      </c>
      <c r="CR13" s="58">
        <v>19874</v>
      </c>
      <c r="CS13" s="58">
        <v>16713</v>
      </c>
      <c r="CT13" s="60">
        <v>36587</v>
      </c>
      <c r="CU13" s="81"/>
      <c r="CV13" s="81"/>
      <c r="CW13" s="84"/>
      <c r="CX13" s="55">
        <v>19874</v>
      </c>
      <c r="CY13" s="55">
        <v>16713</v>
      </c>
      <c r="CZ13" s="60">
        <v>36587</v>
      </c>
      <c r="DA13" s="59">
        <v>83.504201680672281</v>
      </c>
      <c r="DB13" s="59">
        <v>81.750146742320482</v>
      </c>
      <c r="DC13" s="59">
        <v>82.693698580598493</v>
      </c>
      <c r="DD13" s="58">
        <v>4356</v>
      </c>
      <c r="DE13" s="58">
        <v>2381</v>
      </c>
      <c r="DF13" s="60">
        <v>6737</v>
      </c>
      <c r="DG13" s="58">
        <v>1465</v>
      </c>
      <c r="DH13" s="58">
        <v>787</v>
      </c>
      <c r="DI13" s="60">
        <v>2252</v>
      </c>
      <c r="DJ13" s="80"/>
      <c r="DK13" s="80"/>
      <c r="DL13" s="84"/>
      <c r="DM13" s="55">
        <v>1465</v>
      </c>
      <c r="DN13" s="55">
        <v>787</v>
      </c>
      <c r="DO13" s="60">
        <v>2252</v>
      </c>
      <c r="DP13" s="59">
        <v>33.631772268135904</v>
      </c>
      <c r="DQ13" s="59">
        <v>33.05333893322134</v>
      </c>
      <c r="DR13" s="59">
        <v>33.427341546682499</v>
      </c>
      <c r="DS13" s="60">
        <v>28156</v>
      </c>
      <c r="DT13" s="60">
        <v>22825</v>
      </c>
      <c r="DU13" s="60">
        <v>50981</v>
      </c>
      <c r="DV13" s="60">
        <v>21339</v>
      </c>
      <c r="DW13" s="60">
        <v>17500</v>
      </c>
      <c r="DX13" s="60">
        <v>38839</v>
      </c>
      <c r="DY13" s="84"/>
      <c r="DZ13" s="84"/>
      <c r="EA13" s="84"/>
      <c r="EB13" s="55">
        <v>21339</v>
      </c>
      <c r="EC13" s="55">
        <v>17500</v>
      </c>
      <c r="ED13" s="60">
        <v>38839</v>
      </c>
      <c r="EE13" s="59">
        <v>75.788464270492966</v>
      </c>
      <c r="EF13" s="59">
        <v>76.67031763417306</v>
      </c>
      <c r="EG13" s="59">
        <v>76.183283968537296</v>
      </c>
      <c r="EH13" s="57">
        <v>230782</v>
      </c>
      <c r="EI13" s="57">
        <v>221749</v>
      </c>
      <c r="EJ13" s="57">
        <v>452531</v>
      </c>
      <c r="EK13" s="79"/>
      <c r="EL13" s="79"/>
      <c r="EM13" s="79"/>
      <c r="EN13" s="79"/>
      <c r="EO13" s="79"/>
      <c r="EP13" s="79"/>
      <c r="EQ13" s="82"/>
      <c r="ER13" s="82"/>
      <c r="ES13" s="82"/>
      <c r="ET13" s="91"/>
      <c r="EU13" s="91"/>
      <c r="EV13" s="91"/>
      <c r="EW13" s="57">
        <v>38510</v>
      </c>
      <c r="EX13" s="57">
        <v>38295</v>
      </c>
      <c r="EY13" s="57">
        <v>76805</v>
      </c>
      <c r="EZ13" s="92"/>
      <c r="FA13" s="92"/>
      <c r="FB13" s="92"/>
      <c r="FC13" s="92"/>
      <c r="FD13" s="92"/>
      <c r="FE13" s="92"/>
      <c r="FF13" s="82"/>
      <c r="FG13" s="82"/>
      <c r="FH13" s="82"/>
      <c r="FI13" s="91"/>
      <c r="FJ13" s="91"/>
      <c r="FK13" s="91"/>
      <c r="FL13" s="57">
        <v>21339</v>
      </c>
      <c r="FM13" s="57">
        <v>17500</v>
      </c>
      <c r="FN13" s="57">
        <v>38839</v>
      </c>
      <c r="FO13" s="92"/>
      <c r="FP13" s="92"/>
      <c r="FQ13" s="92"/>
      <c r="FR13" s="92"/>
      <c r="FS13" s="92"/>
      <c r="FT13" s="92"/>
      <c r="FU13" s="82"/>
      <c r="FV13" s="82"/>
      <c r="FW13" s="82"/>
      <c r="FX13" s="91"/>
      <c r="FY13" s="91"/>
      <c r="FZ13" s="91"/>
    </row>
    <row r="14" spans="1:182" ht="28.5">
      <c r="A14" s="116">
        <v>5</v>
      </c>
      <c r="B14" s="36" t="s">
        <v>42</v>
      </c>
      <c r="C14" s="120">
        <v>183527</v>
      </c>
      <c r="D14" s="55">
        <v>195504</v>
      </c>
      <c r="E14" s="57">
        <v>379031</v>
      </c>
      <c r="F14" s="55">
        <v>119915</v>
      </c>
      <c r="G14" s="55">
        <v>112883</v>
      </c>
      <c r="H14" s="57">
        <v>232798</v>
      </c>
      <c r="I14" s="80"/>
      <c r="J14" s="80"/>
      <c r="K14" s="79"/>
      <c r="L14" s="55">
        <v>119915</v>
      </c>
      <c r="M14" s="55">
        <v>112883</v>
      </c>
      <c r="N14" s="55">
        <v>232798</v>
      </c>
      <c r="O14" s="59">
        <v>65.339159905626971</v>
      </c>
      <c r="P14" s="59">
        <v>57.739483591128568</v>
      </c>
      <c r="Q14" s="59">
        <v>61.41925066815115</v>
      </c>
      <c r="R14" s="78"/>
      <c r="S14" s="78"/>
      <c r="T14" s="79"/>
      <c r="U14" s="78"/>
      <c r="V14" s="78"/>
      <c r="W14" s="79"/>
      <c r="X14" s="86"/>
      <c r="Y14" s="86"/>
      <c r="Z14" s="79"/>
      <c r="AA14" s="78"/>
      <c r="AB14" s="78"/>
      <c r="AC14" s="84"/>
      <c r="AD14" s="82" t="s">
        <v>93</v>
      </c>
      <c r="AE14" s="82" t="s">
        <v>93</v>
      </c>
      <c r="AF14" s="82" t="s">
        <v>93</v>
      </c>
      <c r="AG14" s="60">
        <v>183527</v>
      </c>
      <c r="AH14" s="60">
        <v>195504</v>
      </c>
      <c r="AI14" s="60">
        <v>379031</v>
      </c>
      <c r="AJ14" s="60">
        <v>119915</v>
      </c>
      <c r="AK14" s="60">
        <v>112883</v>
      </c>
      <c r="AL14" s="60">
        <v>232798</v>
      </c>
      <c r="AM14" s="84"/>
      <c r="AN14" s="84"/>
      <c r="AO14" s="84"/>
      <c r="AP14" s="55">
        <v>119915</v>
      </c>
      <c r="AQ14" s="55">
        <v>112883</v>
      </c>
      <c r="AR14" s="60">
        <v>232798</v>
      </c>
      <c r="AS14" s="59">
        <v>65.339159905626971</v>
      </c>
      <c r="AT14" s="59">
        <v>57.739483591128568</v>
      </c>
      <c r="AU14" s="59">
        <v>61.41925066815115</v>
      </c>
      <c r="AV14" s="58">
        <v>17261</v>
      </c>
      <c r="AW14" s="58">
        <v>17994</v>
      </c>
      <c r="AX14" s="60">
        <v>35255</v>
      </c>
      <c r="AY14" s="58">
        <v>10749</v>
      </c>
      <c r="AZ14" s="58">
        <v>9623</v>
      </c>
      <c r="BA14" s="60">
        <v>20372</v>
      </c>
      <c r="BB14" s="80"/>
      <c r="BC14" s="80"/>
      <c r="BD14" s="84"/>
      <c r="BE14" s="55">
        <v>10749</v>
      </c>
      <c r="BF14" s="55">
        <v>9623</v>
      </c>
      <c r="BG14" s="60">
        <v>20372</v>
      </c>
      <c r="BH14" s="59">
        <v>62.273332947106198</v>
      </c>
      <c r="BI14" s="59">
        <v>53.478937423585634</v>
      </c>
      <c r="BJ14" s="59">
        <v>57.784711388455534</v>
      </c>
      <c r="BK14" s="81"/>
      <c r="BL14" s="81"/>
      <c r="BM14" s="84"/>
      <c r="BN14" s="81"/>
      <c r="BO14" s="81"/>
      <c r="BP14" s="84"/>
      <c r="BQ14" s="81"/>
      <c r="BR14" s="81"/>
      <c r="BS14" s="84"/>
      <c r="BT14" s="78"/>
      <c r="BU14" s="78"/>
      <c r="BV14" s="84"/>
      <c r="BW14" s="82"/>
      <c r="BX14" s="82" t="s">
        <v>93</v>
      </c>
      <c r="BY14" s="82" t="s">
        <v>93</v>
      </c>
      <c r="BZ14" s="60">
        <v>17261</v>
      </c>
      <c r="CA14" s="60">
        <v>17994</v>
      </c>
      <c r="CB14" s="60">
        <v>35255</v>
      </c>
      <c r="CC14" s="60">
        <v>10749</v>
      </c>
      <c r="CD14" s="60">
        <v>9623</v>
      </c>
      <c r="CE14" s="60">
        <v>20372</v>
      </c>
      <c r="CF14" s="84"/>
      <c r="CG14" s="84"/>
      <c r="CH14" s="84"/>
      <c r="CI14" s="55">
        <v>10749</v>
      </c>
      <c r="CJ14" s="55">
        <v>9623</v>
      </c>
      <c r="CK14" s="60">
        <v>20372</v>
      </c>
      <c r="CL14" s="59">
        <v>62.273332947106198</v>
      </c>
      <c r="CM14" s="59">
        <v>53.478937423585634</v>
      </c>
      <c r="CN14" s="59">
        <v>57.784711388455534</v>
      </c>
      <c r="CO14" s="58">
        <v>37480</v>
      </c>
      <c r="CP14" s="58">
        <v>38275</v>
      </c>
      <c r="CQ14" s="60">
        <v>75755</v>
      </c>
      <c r="CR14" s="58">
        <v>21516</v>
      </c>
      <c r="CS14" s="58">
        <v>18745</v>
      </c>
      <c r="CT14" s="60">
        <v>40261</v>
      </c>
      <c r="CU14" s="80"/>
      <c r="CV14" s="80"/>
      <c r="CW14" s="84"/>
      <c r="CX14" s="55">
        <v>21516</v>
      </c>
      <c r="CY14" s="55">
        <v>18745</v>
      </c>
      <c r="CZ14" s="60">
        <v>40261</v>
      </c>
      <c r="DA14" s="59">
        <v>57.406616862326572</v>
      </c>
      <c r="DB14" s="59">
        <v>48.974526453298502</v>
      </c>
      <c r="DC14" s="59">
        <v>53.146326975117155</v>
      </c>
      <c r="DD14" s="81"/>
      <c r="DE14" s="81"/>
      <c r="DF14" s="84"/>
      <c r="DG14" s="81"/>
      <c r="DH14" s="81"/>
      <c r="DI14" s="84"/>
      <c r="DJ14" s="80"/>
      <c r="DK14" s="80"/>
      <c r="DL14" s="84"/>
      <c r="DM14" s="78"/>
      <c r="DN14" s="78"/>
      <c r="DO14" s="84"/>
      <c r="DP14" s="82"/>
      <c r="DQ14" s="82" t="s">
        <v>93</v>
      </c>
      <c r="DR14" s="82" t="s">
        <v>93</v>
      </c>
      <c r="DS14" s="60">
        <v>37480</v>
      </c>
      <c r="DT14" s="60">
        <v>38275</v>
      </c>
      <c r="DU14" s="60">
        <v>75755</v>
      </c>
      <c r="DV14" s="60">
        <v>21516</v>
      </c>
      <c r="DW14" s="60">
        <v>18745</v>
      </c>
      <c r="DX14" s="60">
        <v>40261</v>
      </c>
      <c r="DY14" s="84"/>
      <c r="DZ14" s="84"/>
      <c r="EA14" s="84"/>
      <c r="EB14" s="55">
        <v>21516</v>
      </c>
      <c r="EC14" s="55">
        <v>18745</v>
      </c>
      <c r="ED14" s="60">
        <v>40261</v>
      </c>
      <c r="EE14" s="59">
        <v>57.406616862326572</v>
      </c>
      <c r="EF14" s="59">
        <v>48.974526453298502</v>
      </c>
      <c r="EG14" s="59">
        <v>53.146326975117155</v>
      </c>
      <c r="EH14" s="57">
        <v>119915</v>
      </c>
      <c r="EI14" s="57">
        <v>112883</v>
      </c>
      <c r="EJ14" s="57">
        <v>232798</v>
      </c>
      <c r="EK14" s="57">
        <v>6075</v>
      </c>
      <c r="EL14" s="57">
        <v>5424</v>
      </c>
      <c r="EM14" s="57">
        <v>11499</v>
      </c>
      <c r="EN14" s="57">
        <v>21279</v>
      </c>
      <c r="EO14" s="57">
        <v>18268</v>
      </c>
      <c r="EP14" s="57">
        <v>39547</v>
      </c>
      <c r="EQ14" s="59">
        <v>5.0660884793395322</v>
      </c>
      <c r="ER14" s="59">
        <v>4.8049750626755143</v>
      </c>
      <c r="ES14" s="59">
        <v>4.9394754250466066</v>
      </c>
      <c r="ET14" s="61">
        <v>17.745069424175455</v>
      </c>
      <c r="EU14" s="61">
        <v>16.183127663155659</v>
      </c>
      <c r="EV14" s="61">
        <v>16.987688897670942</v>
      </c>
      <c r="EW14" s="57">
        <v>10749</v>
      </c>
      <c r="EX14" s="57">
        <v>9623</v>
      </c>
      <c r="EY14" s="57">
        <v>20372</v>
      </c>
      <c r="EZ14" s="57">
        <v>371</v>
      </c>
      <c r="FA14" s="57">
        <v>277</v>
      </c>
      <c r="FB14" s="57">
        <v>648</v>
      </c>
      <c r="FC14" s="57">
        <v>1029</v>
      </c>
      <c r="FD14" s="57">
        <v>822</v>
      </c>
      <c r="FE14" s="57">
        <v>1851</v>
      </c>
      <c r="FF14" s="59">
        <v>3.4514838589636248</v>
      </c>
      <c r="FG14" s="59">
        <v>2.8785202119921021</v>
      </c>
      <c r="FH14" s="59">
        <v>3.1808364421755351</v>
      </c>
      <c r="FI14" s="61">
        <v>9.5729835333519393</v>
      </c>
      <c r="FJ14" s="61">
        <v>8.5420347085108599</v>
      </c>
      <c r="FK14" s="61">
        <v>9.0860003926958566</v>
      </c>
      <c r="FL14" s="57">
        <v>21516</v>
      </c>
      <c r="FM14" s="57">
        <v>18745</v>
      </c>
      <c r="FN14" s="57">
        <v>40261</v>
      </c>
      <c r="FO14" s="57">
        <v>453</v>
      </c>
      <c r="FP14" s="57">
        <v>309</v>
      </c>
      <c r="FQ14" s="57">
        <v>762</v>
      </c>
      <c r="FR14" s="57">
        <v>1818</v>
      </c>
      <c r="FS14" s="57">
        <v>1546</v>
      </c>
      <c r="FT14" s="57">
        <v>3364</v>
      </c>
      <c r="FU14" s="59">
        <v>2.1054099274958169</v>
      </c>
      <c r="FV14" s="59">
        <v>1.6484395838890371</v>
      </c>
      <c r="FW14" s="59">
        <v>1.8926504557760611</v>
      </c>
      <c r="FX14" s="61">
        <v>8.4495259341885109</v>
      </c>
      <c r="FY14" s="61">
        <v>8.2475326753801017</v>
      </c>
      <c r="FZ14" s="61">
        <v>8.3554804898040285</v>
      </c>
    </row>
    <row r="15" spans="1:182" ht="20.25" customHeight="1">
      <c r="A15" s="117">
        <v>6</v>
      </c>
      <c r="B15" s="36" t="s">
        <v>43</v>
      </c>
      <c r="C15" s="120">
        <v>4750</v>
      </c>
      <c r="D15" s="55">
        <v>3250</v>
      </c>
      <c r="E15" s="57">
        <v>8000</v>
      </c>
      <c r="F15" s="55">
        <v>2800</v>
      </c>
      <c r="G15" s="55">
        <v>2320</v>
      </c>
      <c r="H15" s="57">
        <v>5120</v>
      </c>
      <c r="I15" s="80"/>
      <c r="J15" s="80"/>
      <c r="K15" s="79"/>
      <c r="L15" s="55">
        <v>2800</v>
      </c>
      <c r="M15" s="55">
        <v>2320</v>
      </c>
      <c r="N15" s="55">
        <v>5120</v>
      </c>
      <c r="O15" s="59">
        <v>58.947368421052623</v>
      </c>
      <c r="P15" s="59">
        <v>71.384615384615387</v>
      </c>
      <c r="Q15" s="59">
        <v>64</v>
      </c>
      <c r="R15" s="55">
        <v>3430</v>
      </c>
      <c r="S15" s="55">
        <v>2509</v>
      </c>
      <c r="T15" s="57">
        <v>5939</v>
      </c>
      <c r="U15" s="55">
        <v>2175</v>
      </c>
      <c r="V15" s="55">
        <v>1820</v>
      </c>
      <c r="W15" s="57">
        <v>3995</v>
      </c>
      <c r="X15" s="86"/>
      <c r="Y15" s="86"/>
      <c r="Z15" s="79"/>
      <c r="AA15" s="55">
        <v>2175</v>
      </c>
      <c r="AB15" s="55">
        <v>1820</v>
      </c>
      <c r="AC15" s="60">
        <v>3995</v>
      </c>
      <c r="AD15" s="59">
        <v>63.411078717201164</v>
      </c>
      <c r="AE15" s="59">
        <v>72.538860103626945</v>
      </c>
      <c r="AF15" s="59">
        <v>67.267216703148677</v>
      </c>
      <c r="AG15" s="60">
        <v>8180</v>
      </c>
      <c r="AH15" s="60">
        <v>5759</v>
      </c>
      <c r="AI15" s="60">
        <v>13939</v>
      </c>
      <c r="AJ15" s="60">
        <v>4975</v>
      </c>
      <c r="AK15" s="60">
        <v>4140</v>
      </c>
      <c r="AL15" s="60">
        <v>9115</v>
      </c>
      <c r="AM15" s="84"/>
      <c r="AN15" s="84"/>
      <c r="AO15" s="84"/>
      <c r="AP15" s="55">
        <v>4975</v>
      </c>
      <c r="AQ15" s="55">
        <v>4140</v>
      </c>
      <c r="AR15" s="60">
        <v>9115</v>
      </c>
      <c r="AS15" s="59">
        <v>60.819070904645478</v>
      </c>
      <c r="AT15" s="59">
        <v>71.887480465358564</v>
      </c>
      <c r="AU15" s="59">
        <v>65.392065427936004</v>
      </c>
      <c r="AV15" s="58">
        <v>1310</v>
      </c>
      <c r="AW15" s="58">
        <v>750</v>
      </c>
      <c r="AX15" s="60">
        <v>2060</v>
      </c>
      <c r="AY15" s="58">
        <v>825</v>
      </c>
      <c r="AZ15" s="58">
        <v>450</v>
      </c>
      <c r="BA15" s="60">
        <v>1275</v>
      </c>
      <c r="BB15" s="80"/>
      <c r="BC15" s="80"/>
      <c r="BD15" s="84"/>
      <c r="BE15" s="55">
        <v>825</v>
      </c>
      <c r="BF15" s="55">
        <v>450</v>
      </c>
      <c r="BG15" s="60">
        <v>1275</v>
      </c>
      <c r="BH15" s="59">
        <v>62.977099236641223</v>
      </c>
      <c r="BI15" s="59">
        <v>60</v>
      </c>
      <c r="BJ15" s="59">
        <v>61.89320388349514</v>
      </c>
      <c r="BK15" s="58">
        <v>700</v>
      </c>
      <c r="BL15" s="58">
        <v>320</v>
      </c>
      <c r="BM15" s="60">
        <v>1020</v>
      </c>
      <c r="BN15" s="58">
        <v>300</v>
      </c>
      <c r="BO15" s="58">
        <v>225</v>
      </c>
      <c r="BP15" s="60">
        <v>525</v>
      </c>
      <c r="BQ15" s="81"/>
      <c r="BR15" s="81"/>
      <c r="BS15" s="84"/>
      <c r="BT15" s="55">
        <v>300</v>
      </c>
      <c r="BU15" s="55">
        <v>225</v>
      </c>
      <c r="BV15" s="60">
        <v>525</v>
      </c>
      <c r="BW15" s="59">
        <v>42.857142857142854</v>
      </c>
      <c r="BX15" s="59">
        <v>70.3125</v>
      </c>
      <c r="BY15" s="59">
        <v>51.470588235294116</v>
      </c>
      <c r="BZ15" s="60">
        <v>2010</v>
      </c>
      <c r="CA15" s="60">
        <v>1070</v>
      </c>
      <c r="CB15" s="60">
        <v>3080</v>
      </c>
      <c r="CC15" s="60">
        <v>1125</v>
      </c>
      <c r="CD15" s="60">
        <v>675</v>
      </c>
      <c r="CE15" s="60">
        <v>1800</v>
      </c>
      <c r="CF15" s="84"/>
      <c r="CG15" s="84"/>
      <c r="CH15" s="84"/>
      <c r="CI15" s="55">
        <v>1125</v>
      </c>
      <c r="CJ15" s="55">
        <v>675</v>
      </c>
      <c r="CK15" s="60">
        <v>1800</v>
      </c>
      <c r="CL15" s="59">
        <v>55.970149253731336</v>
      </c>
      <c r="CM15" s="59">
        <v>63.084112149532714</v>
      </c>
      <c r="CN15" s="59">
        <v>58.441558441558442</v>
      </c>
      <c r="CO15" s="58">
        <v>308</v>
      </c>
      <c r="CP15" s="58">
        <v>237</v>
      </c>
      <c r="CQ15" s="60">
        <v>545</v>
      </c>
      <c r="CR15" s="58">
        <v>175</v>
      </c>
      <c r="CS15" s="58">
        <v>120</v>
      </c>
      <c r="CT15" s="60">
        <v>295</v>
      </c>
      <c r="CU15" s="80"/>
      <c r="CV15" s="80"/>
      <c r="CW15" s="84"/>
      <c r="CX15" s="55">
        <v>175</v>
      </c>
      <c r="CY15" s="55">
        <v>120</v>
      </c>
      <c r="CZ15" s="60">
        <v>295</v>
      </c>
      <c r="DA15" s="59">
        <v>56.81818181818182</v>
      </c>
      <c r="DB15" s="59">
        <v>50.632911392405063</v>
      </c>
      <c r="DC15" s="59">
        <v>54.128440366972477</v>
      </c>
      <c r="DD15" s="58">
        <v>125</v>
      </c>
      <c r="DE15" s="58">
        <v>100</v>
      </c>
      <c r="DF15" s="60">
        <v>225</v>
      </c>
      <c r="DG15" s="58">
        <v>75</v>
      </c>
      <c r="DH15" s="58">
        <v>52</v>
      </c>
      <c r="DI15" s="60">
        <v>127</v>
      </c>
      <c r="DJ15" s="80"/>
      <c r="DK15" s="80"/>
      <c r="DL15" s="84"/>
      <c r="DM15" s="55">
        <v>75</v>
      </c>
      <c r="DN15" s="55">
        <v>52</v>
      </c>
      <c r="DO15" s="60">
        <v>127</v>
      </c>
      <c r="DP15" s="59">
        <v>60</v>
      </c>
      <c r="DQ15" s="59">
        <v>52</v>
      </c>
      <c r="DR15" s="59">
        <v>56.444444444444443</v>
      </c>
      <c r="DS15" s="60">
        <v>433</v>
      </c>
      <c r="DT15" s="60">
        <v>337</v>
      </c>
      <c r="DU15" s="60">
        <v>770</v>
      </c>
      <c r="DV15" s="60">
        <v>250</v>
      </c>
      <c r="DW15" s="60">
        <v>172</v>
      </c>
      <c r="DX15" s="60">
        <v>422</v>
      </c>
      <c r="DY15" s="84"/>
      <c r="DZ15" s="84"/>
      <c r="EA15" s="84"/>
      <c r="EB15" s="55">
        <v>250</v>
      </c>
      <c r="EC15" s="55">
        <v>172</v>
      </c>
      <c r="ED15" s="60">
        <v>422</v>
      </c>
      <c r="EE15" s="59">
        <v>57.736720554272516</v>
      </c>
      <c r="EF15" s="59">
        <v>51.038575667655785</v>
      </c>
      <c r="EG15" s="59">
        <v>54.805194805194802</v>
      </c>
      <c r="EH15" s="57">
        <v>4975</v>
      </c>
      <c r="EI15" s="57">
        <v>4140</v>
      </c>
      <c r="EJ15" s="57">
        <v>9115</v>
      </c>
      <c r="EK15" s="79"/>
      <c r="EL15" s="79"/>
      <c r="EM15" s="79"/>
      <c r="EN15" s="79"/>
      <c r="EO15" s="79"/>
      <c r="EP15" s="79"/>
      <c r="EQ15" s="82"/>
      <c r="ER15" s="82"/>
      <c r="ES15" s="82"/>
      <c r="ET15" s="91"/>
      <c r="EU15" s="91"/>
      <c r="EV15" s="91"/>
      <c r="EW15" s="57">
        <v>1125</v>
      </c>
      <c r="EX15" s="57">
        <v>675</v>
      </c>
      <c r="EY15" s="57">
        <v>1800</v>
      </c>
      <c r="EZ15" s="92"/>
      <c r="FA15" s="92"/>
      <c r="FB15" s="92"/>
      <c r="FC15" s="92"/>
      <c r="FD15" s="92"/>
      <c r="FE15" s="92"/>
      <c r="FF15" s="82"/>
      <c r="FG15" s="82"/>
      <c r="FH15" s="82"/>
      <c r="FI15" s="91"/>
      <c r="FJ15" s="91"/>
      <c r="FK15" s="91"/>
      <c r="FL15" s="57">
        <v>250</v>
      </c>
      <c r="FM15" s="57">
        <v>172</v>
      </c>
      <c r="FN15" s="57">
        <v>422</v>
      </c>
      <c r="FO15" s="92"/>
      <c r="FP15" s="92"/>
      <c r="FQ15" s="92"/>
      <c r="FR15" s="92"/>
      <c r="FS15" s="92"/>
      <c r="FT15" s="92"/>
      <c r="FU15" s="82"/>
      <c r="FV15" s="82"/>
      <c r="FW15" s="82"/>
      <c r="FX15" s="91"/>
      <c r="FY15" s="91"/>
      <c r="FZ15" s="91"/>
    </row>
    <row r="16" spans="1:182" ht="27" customHeight="1">
      <c r="A16" s="116">
        <v>7</v>
      </c>
      <c r="B16" s="36" t="s">
        <v>44</v>
      </c>
      <c r="C16" s="120">
        <v>27</v>
      </c>
      <c r="D16" s="55">
        <v>171</v>
      </c>
      <c r="E16" s="57">
        <v>198</v>
      </c>
      <c r="F16" s="55">
        <v>26</v>
      </c>
      <c r="G16" s="55">
        <v>159</v>
      </c>
      <c r="H16" s="57">
        <v>185</v>
      </c>
      <c r="I16" s="62">
        <v>0</v>
      </c>
      <c r="J16" s="62">
        <v>8</v>
      </c>
      <c r="K16" s="57">
        <v>8</v>
      </c>
      <c r="L16" s="55">
        <v>26</v>
      </c>
      <c r="M16" s="55">
        <v>167</v>
      </c>
      <c r="N16" s="55">
        <v>193</v>
      </c>
      <c r="O16" s="59">
        <v>96.296296296296291</v>
      </c>
      <c r="P16" s="59">
        <v>97.660818713450297</v>
      </c>
      <c r="Q16" s="59">
        <v>97.474747474747474</v>
      </c>
      <c r="R16" s="86"/>
      <c r="S16" s="86"/>
      <c r="T16" s="79"/>
      <c r="U16" s="86"/>
      <c r="V16" s="86"/>
      <c r="W16" s="79"/>
      <c r="X16" s="86"/>
      <c r="Y16" s="80"/>
      <c r="Z16" s="79"/>
      <c r="AA16" s="78"/>
      <c r="AB16" s="78"/>
      <c r="AC16" s="84"/>
      <c r="AD16" s="82" t="s">
        <v>93</v>
      </c>
      <c r="AE16" s="82" t="s">
        <v>93</v>
      </c>
      <c r="AF16" s="82" t="s">
        <v>93</v>
      </c>
      <c r="AG16" s="60">
        <v>27</v>
      </c>
      <c r="AH16" s="60">
        <v>171</v>
      </c>
      <c r="AI16" s="60">
        <v>198</v>
      </c>
      <c r="AJ16" s="60">
        <v>26</v>
      </c>
      <c r="AK16" s="60">
        <v>159</v>
      </c>
      <c r="AL16" s="60">
        <v>185</v>
      </c>
      <c r="AM16" s="60">
        <v>0</v>
      </c>
      <c r="AN16" s="60">
        <v>8</v>
      </c>
      <c r="AO16" s="60">
        <v>8</v>
      </c>
      <c r="AP16" s="55">
        <v>26</v>
      </c>
      <c r="AQ16" s="55">
        <v>167</v>
      </c>
      <c r="AR16" s="60">
        <v>193</v>
      </c>
      <c r="AS16" s="59">
        <v>96.296296296296291</v>
      </c>
      <c r="AT16" s="59">
        <v>97.660818713450297</v>
      </c>
      <c r="AU16" s="59">
        <v>97.474747474747474</v>
      </c>
      <c r="AV16" s="58">
        <v>0</v>
      </c>
      <c r="AW16" s="58">
        <v>7</v>
      </c>
      <c r="AX16" s="60">
        <v>7</v>
      </c>
      <c r="AY16" s="58">
        <v>0</v>
      </c>
      <c r="AZ16" s="58">
        <v>7</v>
      </c>
      <c r="BA16" s="60">
        <v>7</v>
      </c>
      <c r="BB16" s="80"/>
      <c r="BC16" s="80"/>
      <c r="BD16" s="84"/>
      <c r="BE16" s="55">
        <v>0</v>
      </c>
      <c r="BF16" s="55">
        <v>7</v>
      </c>
      <c r="BG16" s="60">
        <v>7</v>
      </c>
      <c r="BH16" s="59" t="s">
        <v>93</v>
      </c>
      <c r="BI16" s="59">
        <v>100</v>
      </c>
      <c r="BJ16" s="59">
        <v>100</v>
      </c>
      <c r="BK16" s="81"/>
      <c r="BL16" s="81"/>
      <c r="BM16" s="84"/>
      <c r="BN16" s="81"/>
      <c r="BO16" s="81"/>
      <c r="BP16" s="84"/>
      <c r="BQ16" s="80"/>
      <c r="BR16" s="80"/>
      <c r="BS16" s="84"/>
      <c r="BT16" s="78"/>
      <c r="BU16" s="78"/>
      <c r="BV16" s="84"/>
      <c r="BW16" s="82"/>
      <c r="BX16" s="82" t="s">
        <v>93</v>
      </c>
      <c r="BY16" s="82" t="s">
        <v>93</v>
      </c>
      <c r="BZ16" s="60">
        <v>0</v>
      </c>
      <c r="CA16" s="60">
        <v>7</v>
      </c>
      <c r="CB16" s="60">
        <v>7</v>
      </c>
      <c r="CC16" s="60">
        <v>0</v>
      </c>
      <c r="CD16" s="60">
        <v>7</v>
      </c>
      <c r="CE16" s="60">
        <v>7</v>
      </c>
      <c r="CF16" s="84"/>
      <c r="CG16" s="84"/>
      <c r="CH16" s="84"/>
      <c r="CI16" s="55">
        <v>0</v>
      </c>
      <c r="CJ16" s="55">
        <v>7</v>
      </c>
      <c r="CK16" s="60">
        <v>7</v>
      </c>
      <c r="CL16" s="107">
        <v>0</v>
      </c>
      <c r="CM16" s="59">
        <v>100</v>
      </c>
      <c r="CN16" s="59">
        <v>100</v>
      </c>
      <c r="CO16" s="58">
        <v>0</v>
      </c>
      <c r="CP16" s="58">
        <v>9</v>
      </c>
      <c r="CQ16" s="60">
        <v>9</v>
      </c>
      <c r="CR16" s="58">
        <v>0</v>
      </c>
      <c r="CS16" s="58">
        <v>9</v>
      </c>
      <c r="CT16" s="60">
        <v>9</v>
      </c>
      <c r="CU16" s="80"/>
      <c r="CV16" s="80"/>
      <c r="CW16" s="84"/>
      <c r="CX16" s="55">
        <v>0</v>
      </c>
      <c r="CY16" s="55">
        <v>9</v>
      </c>
      <c r="CZ16" s="60">
        <v>9</v>
      </c>
      <c r="DA16" s="59">
        <v>0</v>
      </c>
      <c r="DB16" s="59">
        <v>100</v>
      </c>
      <c r="DC16" s="59">
        <v>100</v>
      </c>
      <c r="DD16" s="81"/>
      <c r="DE16" s="81"/>
      <c r="DF16" s="84"/>
      <c r="DG16" s="81"/>
      <c r="DH16" s="81"/>
      <c r="DI16" s="84"/>
      <c r="DJ16" s="80"/>
      <c r="DK16" s="80"/>
      <c r="DL16" s="84"/>
      <c r="DM16" s="78"/>
      <c r="DN16" s="78"/>
      <c r="DO16" s="84"/>
      <c r="DP16" s="82" t="s">
        <v>93</v>
      </c>
      <c r="DQ16" s="82" t="s">
        <v>93</v>
      </c>
      <c r="DR16" s="82" t="s">
        <v>93</v>
      </c>
      <c r="DS16" s="60">
        <v>0</v>
      </c>
      <c r="DT16" s="60">
        <v>9</v>
      </c>
      <c r="DU16" s="60">
        <v>9</v>
      </c>
      <c r="DV16" s="60">
        <v>0</v>
      </c>
      <c r="DW16" s="60">
        <v>9</v>
      </c>
      <c r="DX16" s="60">
        <v>9</v>
      </c>
      <c r="DY16" s="84"/>
      <c r="DZ16" s="84"/>
      <c r="EA16" s="84"/>
      <c r="EB16" s="55">
        <v>0</v>
      </c>
      <c r="EC16" s="55">
        <v>9</v>
      </c>
      <c r="ED16" s="60">
        <v>9</v>
      </c>
      <c r="EE16" s="59">
        <v>0</v>
      </c>
      <c r="EF16" s="59">
        <v>100</v>
      </c>
      <c r="EG16" s="59">
        <v>100</v>
      </c>
      <c r="EH16" s="57">
        <v>26</v>
      </c>
      <c r="EI16" s="57">
        <v>167</v>
      </c>
      <c r="EJ16" s="57">
        <v>193</v>
      </c>
      <c r="EK16" s="57">
        <v>7</v>
      </c>
      <c r="EL16" s="57">
        <v>81</v>
      </c>
      <c r="EM16" s="57">
        <v>88</v>
      </c>
      <c r="EN16" s="57">
        <v>11</v>
      </c>
      <c r="EO16" s="57">
        <v>54</v>
      </c>
      <c r="EP16" s="57">
        <v>65</v>
      </c>
      <c r="EQ16" s="59">
        <v>26.923076923076923</v>
      </c>
      <c r="ER16" s="59">
        <v>48.50299401197605</v>
      </c>
      <c r="ES16" s="59">
        <v>45.595854922279791</v>
      </c>
      <c r="ET16" s="61">
        <v>42.307692307692307</v>
      </c>
      <c r="EU16" s="61">
        <v>32.335329341317369</v>
      </c>
      <c r="EV16" s="61">
        <v>33.678756476683937</v>
      </c>
      <c r="EW16" s="57">
        <v>0</v>
      </c>
      <c r="EX16" s="57">
        <v>7</v>
      </c>
      <c r="EY16" s="57">
        <v>7</v>
      </c>
      <c r="EZ16" s="57">
        <v>0</v>
      </c>
      <c r="FA16" s="57">
        <v>3</v>
      </c>
      <c r="FB16" s="57">
        <v>3</v>
      </c>
      <c r="FC16" s="57">
        <v>0</v>
      </c>
      <c r="FD16" s="57">
        <v>3</v>
      </c>
      <c r="FE16" s="57">
        <v>3</v>
      </c>
      <c r="FF16" s="59">
        <v>0</v>
      </c>
      <c r="FG16" s="59">
        <v>0</v>
      </c>
      <c r="FH16" s="59">
        <v>42.857142857142854</v>
      </c>
      <c r="FI16" s="61">
        <v>0</v>
      </c>
      <c r="FJ16" s="61">
        <v>42.857142857142854</v>
      </c>
      <c r="FK16" s="61">
        <v>42.857142857142854</v>
      </c>
      <c r="FL16" s="57"/>
      <c r="FM16" s="57">
        <v>9</v>
      </c>
      <c r="FN16" s="57">
        <v>9</v>
      </c>
      <c r="FO16" s="79"/>
      <c r="FP16" s="79"/>
      <c r="FQ16" s="79"/>
      <c r="FR16" s="57">
        <v>0</v>
      </c>
      <c r="FS16" s="57">
        <v>3</v>
      </c>
      <c r="FT16" s="57">
        <v>3</v>
      </c>
      <c r="FU16" s="82"/>
      <c r="FV16" s="82"/>
      <c r="FW16" s="82"/>
      <c r="FX16" s="61">
        <v>0</v>
      </c>
      <c r="FY16" s="61">
        <v>33.333333333333336</v>
      </c>
      <c r="FZ16" s="61">
        <v>33.333333333333336</v>
      </c>
    </row>
    <row r="17" spans="1:183" ht="19.5" customHeight="1">
      <c r="A17" s="117">
        <v>8</v>
      </c>
      <c r="B17" s="36" t="s">
        <v>45</v>
      </c>
      <c r="C17" s="120">
        <v>607411</v>
      </c>
      <c r="D17" s="55">
        <v>532079</v>
      </c>
      <c r="E17" s="57">
        <v>1139490</v>
      </c>
      <c r="F17" s="55">
        <v>482337</v>
      </c>
      <c r="G17" s="55">
        <v>393657</v>
      </c>
      <c r="H17" s="57">
        <v>875994</v>
      </c>
      <c r="I17" s="58">
        <v>18535</v>
      </c>
      <c r="J17" s="58">
        <v>26617</v>
      </c>
      <c r="K17" s="57">
        <v>45152</v>
      </c>
      <c r="L17" s="55">
        <v>500872</v>
      </c>
      <c r="M17" s="55">
        <v>420274</v>
      </c>
      <c r="N17" s="55">
        <v>921146</v>
      </c>
      <c r="O17" s="59">
        <v>82.460146424743712</v>
      </c>
      <c r="P17" s="59">
        <v>78.987142886676594</v>
      </c>
      <c r="Q17" s="59">
        <v>80.838445269374887</v>
      </c>
      <c r="R17" s="55">
        <v>32683</v>
      </c>
      <c r="S17" s="55">
        <v>9759</v>
      </c>
      <c r="T17" s="57">
        <v>42442</v>
      </c>
      <c r="U17" s="55">
        <v>27310</v>
      </c>
      <c r="V17" s="55">
        <v>7681</v>
      </c>
      <c r="W17" s="57">
        <v>34991</v>
      </c>
      <c r="X17" s="58">
        <v>379</v>
      </c>
      <c r="Y17" s="58">
        <v>252</v>
      </c>
      <c r="Z17" s="57">
        <v>631</v>
      </c>
      <c r="AA17" s="55">
        <v>27689</v>
      </c>
      <c r="AB17" s="55">
        <v>7933</v>
      </c>
      <c r="AC17" s="60">
        <v>35622</v>
      </c>
      <c r="AD17" s="59">
        <v>84.719884955481433</v>
      </c>
      <c r="AE17" s="59">
        <v>81.289066502715443</v>
      </c>
      <c r="AF17" s="59">
        <v>83.931011733660057</v>
      </c>
      <c r="AG17" s="60">
        <v>640094</v>
      </c>
      <c r="AH17" s="60">
        <v>541838</v>
      </c>
      <c r="AI17" s="60">
        <v>1181932</v>
      </c>
      <c r="AJ17" s="60">
        <v>509647</v>
      </c>
      <c r="AK17" s="60">
        <v>401338</v>
      </c>
      <c r="AL17" s="60">
        <v>910985</v>
      </c>
      <c r="AM17" s="69">
        <v>18914</v>
      </c>
      <c r="AN17" s="60">
        <v>26869</v>
      </c>
      <c r="AO17" s="60">
        <v>45783</v>
      </c>
      <c r="AP17" s="55">
        <v>528561</v>
      </c>
      <c r="AQ17" s="55">
        <v>428207</v>
      </c>
      <c r="AR17" s="60">
        <v>956768</v>
      </c>
      <c r="AS17" s="59">
        <v>82.575527969329514</v>
      </c>
      <c r="AT17" s="59">
        <v>79.028602645071032</v>
      </c>
      <c r="AU17" s="59">
        <v>80.949496248515146</v>
      </c>
      <c r="AV17" s="58">
        <v>88742</v>
      </c>
      <c r="AW17" s="58">
        <v>67121</v>
      </c>
      <c r="AX17" s="60">
        <v>155863</v>
      </c>
      <c r="AY17" s="58">
        <v>63811</v>
      </c>
      <c r="AZ17" s="58">
        <v>41310</v>
      </c>
      <c r="BA17" s="60">
        <v>105121</v>
      </c>
      <c r="BB17" s="58">
        <v>2901</v>
      </c>
      <c r="BC17" s="58">
        <v>3796</v>
      </c>
      <c r="BD17" s="60">
        <v>6697</v>
      </c>
      <c r="BE17" s="55">
        <v>66712</v>
      </c>
      <c r="BF17" s="55">
        <v>45106</v>
      </c>
      <c r="BG17" s="60">
        <v>111818</v>
      </c>
      <c r="BH17" s="59">
        <v>75.175227062721149</v>
      </c>
      <c r="BI17" s="59">
        <v>67.20102501452601</v>
      </c>
      <c r="BJ17" s="59">
        <v>71.741208625523697</v>
      </c>
      <c r="BK17" s="58">
        <v>5091</v>
      </c>
      <c r="BL17" s="58">
        <v>1688</v>
      </c>
      <c r="BM17" s="60">
        <v>6779</v>
      </c>
      <c r="BN17" s="58">
        <v>4054</v>
      </c>
      <c r="BO17" s="58">
        <v>1225</v>
      </c>
      <c r="BP17" s="60">
        <v>5279</v>
      </c>
      <c r="BQ17" s="58">
        <v>70</v>
      </c>
      <c r="BR17" s="58">
        <v>57</v>
      </c>
      <c r="BS17" s="60">
        <v>127</v>
      </c>
      <c r="BT17" s="55">
        <v>4124</v>
      </c>
      <c r="BU17" s="55">
        <v>1282</v>
      </c>
      <c r="BV17" s="60">
        <v>5406</v>
      </c>
      <c r="BW17" s="59">
        <v>81.005696326851307</v>
      </c>
      <c r="BX17" s="59">
        <v>75.947867298578203</v>
      </c>
      <c r="BY17" s="59">
        <v>79.746275261838022</v>
      </c>
      <c r="BZ17" s="60">
        <v>93833</v>
      </c>
      <c r="CA17" s="60">
        <v>68809</v>
      </c>
      <c r="CB17" s="60">
        <v>162642</v>
      </c>
      <c r="CC17" s="60">
        <v>67865</v>
      </c>
      <c r="CD17" s="60">
        <v>42535</v>
      </c>
      <c r="CE17" s="60">
        <v>110400</v>
      </c>
      <c r="CF17" s="60">
        <v>2971</v>
      </c>
      <c r="CG17" s="60">
        <v>3853</v>
      </c>
      <c r="CH17" s="60">
        <v>6824</v>
      </c>
      <c r="CI17" s="55">
        <v>70836</v>
      </c>
      <c r="CJ17" s="55">
        <v>46388</v>
      </c>
      <c r="CK17" s="60">
        <v>117224</v>
      </c>
      <c r="CL17" s="59">
        <v>75.491564801295922</v>
      </c>
      <c r="CM17" s="59">
        <v>67.41559970352715</v>
      </c>
      <c r="CN17" s="59">
        <v>72.074863811315652</v>
      </c>
      <c r="CO17" s="58">
        <v>8246</v>
      </c>
      <c r="CP17" s="58">
        <v>6805</v>
      </c>
      <c r="CQ17" s="60">
        <v>15051</v>
      </c>
      <c r="CR17" s="58">
        <v>6016</v>
      </c>
      <c r="CS17" s="58">
        <v>4538</v>
      </c>
      <c r="CT17" s="60">
        <v>10554</v>
      </c>
      <c r="CU17" s="58">
        <v>224</v>
      </c>
      <c r="CV17" s="58">
        <v>312</v>
      </c>
      <c r="CW17" s="60">
        <v>536</v>
      </c>
      <c r="CX17" s="55">
        <v>6240</v>
      </c>
      <c r="CY17" s="55">
        <v>4850</v>
      </c>
      <c r="CZ17" s="60">
        <v>11090</v>
      </c>
      <c r="DA17" s="59">
        <v>75.673053601746304</v>
      </c>
      <c r="DB17" s="59">
        <v>71.271124173401915</v>
      </c>
      <c r="DC17" s="59">
        <v>73.682811773304095</v>
      </c>
      <c r="DD17" s="58">
        <v>418</v>
      </c>
      <c r="DE17" s="58">
        <v>121</v>
      </c>
      <c r="DF17" s="60">
        <v>539</v>
      </c>
      <c r="DG17" s="58">
        <v>305</v>
      </c>
      <c r="DH17" s="58">
        <v>83</v>
      </c>
      <c r="DI17" s="60">
        <v>388</v>
      </c>
      <c r="DJ17" s="58">
        <v>9</v>
      </c>
      <c r="DK17" s="58">
        <v>2</v>
      </c>
      <c r="DL17" s="60">
        <v>11</v>
      </c>
      <c r="DM17" s="55">
        <v>314</v>
      </c>
      <c r="DN17" s="55">
        <v>85</v>
      </c>
      <c r="DO17" s="60">
        <v>399</v>
      </c>
      <c r="DP17" s="59">
        <v>75.119617224880386</v>
      </c>
      <c r="DQ17" s="59">
        <v>70.247933884297524</v>
      </c>
      <c r="DR17" s="59">
        <v>74.025974025974023</v>
      </c>
      <c r="DS17" s="60">
        <v>8664</v>
      </c>
      <c r="DT17" s="60">
        <v>6926</v>
      </c>
      <c r="DU17" s="60">
        <v>15590</v>
      </c>
      <c r="DV17" s="60">
        <v>6321</v>
      </c>
      <c r="DW17" s="60">
        <v>4621</v>
      </c>
      <c r="DX17" s="60">
        <v>10942</v>
      </c>
      <c r="DY17" s="60">
        <v>233</v>
      </c>
      <c r="DZ17" s="60">
        <v>314</v>
      </c>
      <c r="EA17" s="60">
        <v>547</v>
      </c>
      <c r="EB17" s="55">
        <v>6554</v>
      </c>
      <c r="EC17" s="55">
        <v>4935</v>
      </c>
      <c r="ED17" s="60">
        <v>11489</v>
      </c>
      <c r="EE17" s="59">
        <v>75.646352723915058</v>
      </c>
      <c r="EF17" s="59">
        <v>71.253248628356914</v>
      </c>
      <c r="EG17" s="59">
        <v>73.694676074406672</v>
      </c>
      <c r="EH17" s="57">
        <v>528561</v>
      </c>
      <c r="EI17" s="57">
        <v>428207</v>
      </c>
      <c r="EJ17" s="57">
        <v>956768</v>
      </c>
      <c r="EK17" s="57">
        <v>5547</v>
      </c>
      <c r="EL17" s="57">
        <v>2644</v>
      </c>
      <c r="EM17" s="57">
        <v>8191</v>
      </c>
      <c r="EN17" s="57">
        <v>135569</v>
      </c>
      <c r="EO17" s="57">
        <v>89030</v>
      </c>
      <c r="EP17" s="57">
        <v>224599</v>
      </c>
      <c r="EQ17" s="59">
        <v>1.0494531378592065</v>
      </c>
      <c r="ER17" s="59">
        <v>0.61745837877475152</v>
      </c>
      <c r="ES17" s="59">
        <v>0.85611140840830791</v>
      </c>
      <c r="ET17" s="61">
        <v>25.64869523101402</v>
      </c>
      <c r="EU17" s="61">
        <v>20.791346241420623</v>
      </c>
      <c r="EV17" s="61">
        <v>23.474760861567276</v>
      </c>
      <c r="EW17" s="57">
        <v>70836</v>
      </c>
      <c r="EX17" s="57">
        <v>46388</v>
      </c>
      <c r="EY17" s="57">
        <v>117224</v>
      </c>
      <c r="EZ17" s="57">
        <v>341</v>
      </c>
      <c r="FA17" s="57">
        <v>111</v>
      </c>
      <c r="FB17" s="57">
        <v>452</v>
      </c>
      <c r="FC17" s="57">
        <v>13591</v>
      </c>
      <c r="FD17" s="57">
        <v>5775</v>
      </c>
      <c r="FE17" s="57">
        <v>19366</v>
      </c>
      <c r="FF17" s="59">
        <v>0.48139364165113785</v>
      </c>
      <c r="FG17" s="59">
        <v>0.23928602224713288</v>
      </c>
      <c r="FH17" s="59">
        <v>0.38558656930321433</v>
      </c>
      <c r="FI17" s="61">
        <v>19.186571799649894</v>
      </c>
      <c r="FJ17" s="61">
        <v>12.449340346641373</v>
      </c>
      <c r="FK17" s="61">
        <v>16.52050774585409</v>
      </c>
      <c r="FL17" s="57">
        <v>6554</v>
      </c>
      <c r="FM17" s="57">
        <v>4935</v>
      </c>
      <c r="FN17" s="57">
        <v>11489</v>
      </c>
      <c r="FO17" s="57">
        <v>34</v>
      </c>
      <c r="FP17" s="57">
        <v>13</v>
      </c>
      <c r="FQ17" s="57">
        <v>1136</v>
      </c>
      <c r="FR17" s="57">
        <v>682</v>
      </c>
      <c r="FS17" s="57">
        <v>13</v>
      </c>
      <c r="FT17" s="57">
        <v>695</v>
      </c>
      <c r="FU17" s="59">
        <v>0.5187671650900213</v>
      </c>
      <c r="FV17" s="59">
        <v>0.26342451874366768</v>
      </c>
      <c r="FW17" s="59">
        <v>9.8877186874401595</v>
      </c>
      <c r="FX17" s="61">
        <v>10.405859017393956</v>
      </c>
      <c r="FY17" s="61">
        <v>0.26342451874366768</v>
      </c>
      <c r="FZ17" s="61">
        <v>6.0492645138828447</v>
      </c>
    </row>
    <row r="18" spans="1:183" ht="28.5">
      <c r="A18" s="116">
        <v>9</v>
      </c>
      <c r="B18" s="36" t="s">
        <v>46</v>
      </c>
      <c r="C18" s="120">
        <v>27086</v>
      </c>
      <c r="D18" s="55">
        <v>47562</v>
      </c>
      <c r="E18" s="57">
        <v>74648</v>
      </c>
      <c r="F18" s="55">
        <v>23692</v>
      </c>
      <c r="G18" s="55">
        <v>43772</v>
      </c>
      <c r="H18" s="57">
        <v>67464</v>
      </c>
      <c r="I18" s="81"/>
      <c r="J18" s="81"/>
      <c r="K18" s="79"/>
      <c r="L18" s="55">
        <v>23692</v>
      </c>
      <c r="M18" s="55">
        <v>43772</v>
      </c>
      <c r="N18" s="55">
        <v>67464</v>
      </c>
      <c r="O18" s="59">
        <v>87.469541460533122</v>
      </c>
      <c r="P18" s="59">
        <v>92.031453681510442</v>
      </c>
      <c r="Q18" s="59">
        <v>90.376165469938911</v>
      </c>
      <c r="R18" s="78"/>
      <c r="S18" s="78"/>
      <c r="T18" s="79"/>
      <c r="U18" s="78"/>
      <c r="V18" s="78"/>
      <c r="W18" s="79"/>
      <c r="X18" s="80"/>
      <c r="Y18" s="80"/>
      <c r="Z18" s="79"/>
      <c r="AA18" s="78"/>
      <c r="AB18" s="78"/>
      <c r="AC18" s="84"/>
      <c r="AD18" s="82" t="s">
        <v>93</v>
      </c>
      <c r="AE18" s="82" t="s">
        <v>93</v>
      </c>
      <c r="AF18" s="82" t="s">
        <v>93</v>
      </c>
      <c r="AG18" s="60">
        <v>27086</v>
      </c>
      <c r="AH18" s="60">
        <v>47562</v>
      </c>
      <c r="AI18" s="60">
        <v>74648</v>
      </c>
      <c r="AJ18" s="60">
        <v>23692</v>
      </c>
      <c r="AK18" s="60">
        <v>43772</v>
      </c>
      <c r="AL18" s="60">
        <v>67464</v>
      </c>
      <c r="AM18" s="84"/>
      <c r="AN18" s="84"/>
      <c r="AO18" s="84"/>
      <c r="AP18" s="55">
        <v>23692</v>
      </c>
      <c r="AQ18" s="55">
        <v>43772</v>
      </c>
      <c r="AR18" s="60">
        <v>67464</v>
      </c>
      <c r="AS18" s="59">
        <v>87.469541460533122</v>
      </c>
      <c r="AT18" s="59">
        <v>92.031453681510442</v>
      </c>
      <c r="AU18" s="59">
        <v>90.376165469938911</v>
      </c>
      <c r="AV18" s="89"/>
      <c r="AW18" s="89"/>
      <c r="AX18" s="84"/>
      <c r="AY18" s="89"/>
      <c r="AZ18" s="89"/>
      <c r="BA18" s="84"/>
      <c r="BB18" s="81"/>
      <c r="BC18" s="81"/>
      <c r="BD18" s="84"/>
      <c r="BE18" s="78"/>
      <c r="BF18" s="78"/>
      <c r="BG18" s="84"/>
      <c r="BH18" s="82" t="s">
        <v>93</v>
      </c>
      <c r="BI18" s="82" t="s">
        <v>93</v>
      </c>
      <c r="BJ18" s="82" t="s">
        <v>93</v>
      </c>
      <c r="BK18" s="81"/>
      <c r="BL18" s="81"/>
      <c r="BM18" s="84"/>
      <c r="BN18" s="81"/>
      <c r="BO18" s="81"/>
      <c r="BP18" s="84"/>
      <c r="BQ18" s="81"/>
      <c r="BR18" s="81"/>
      <c r="BS18" s="84"/>
      <c r="BT18" s="78"/>
      <c r="BU18" s="78"/>
      <c r="BV18" s="84"/>
      <c r="BW18" s="82" t="s">
        <v>93</v>
      </c>
      <c r="BX18" s="82" t="s">
        <v>93</v>
      </c>
      <c r="BY18" s="82" t="s">
        <v>93</v>
      </c>
      <c r="BZ18" s="84"/>
      <c r="CA18" s="84"/>
      <c r="CB18" s="84"/>
      <c r="CC18" s="84"/>
      <c r="CD18" s="84"/>
      <c r="CE18" s="84"/>
      <c r="CF18" s="84"/>
      <c r="CG18" s="84"/>
      <c r="CH18" s="84"/>
      <c r="CI18" s="78"/>
      <c r="CJ18" s="78"/>
      <c r="CK18" s="84"/>
      <c r="CL18" s="82"/>
      <c r="CM18" s="82"/>
      <c r="CN18" s="82"/>
      <c r="CO18" s="90"/>
      <c r="CP18" s="90"/>
      <c r="CQ18" s="84"/>
      <c r="CR18" s="90"/>
      <c r="CS18" s="90"/>
      <c r="CT18" s="90"/>
      <c r="CU18" s="80"/>
      <c r="CV18" s="80"/>
      <c r="CW18" s="84"/>
      <c r="CX18" s="78"/>
      <c r="CY18" s="78"/>
      <c r="CZ18" s="84"/>
      <c r="DA18" s="82" t="s">
        <v>93</v>
      </c>
      <c r="DB18" s="82" t="s">
        <v>93</v>
      </c>
      <c r="DC18" s="82" t="s">
        <v>93</v>
      </c>
      <c r="DD18" s="81"/>
      <c r="DE18" s="81"/>
      <c r="DF18" s="84"/>
      <c r="DG18" s="81"/>
      <c r="DH18" s="81"/>
      <c r="DI18" s="84"/>
      <c r="DJ18" s="80"/>
      <c r="DK18" s="80"/>
      <c r="DL18" s="84"/>
      <c r="DM18" s="78"/>
      <c r="DN18" s="78"/>
      <c r="DO18" s="84"/>
      <c r="DP18" s="82" t="s">
        <v>93</v>
      </c>
      <c r="DQ18" s="82" t="s">
        <v>93</v>
      </c>
      <c r="DR18" s="82" t="s">
        <v>93</v>
      </c>
      <c r="DS18" s="84"/>
      <c r="DT18" s="84"/>
      <c r="DU18" s="84"/>
      <c r="DV18" s="84"/>
      <c r="DW18" s="84"/>
      <c r="DX18" s="84"/>
      <c r="DY18" s="84"/>
      <c r="DZ18" s="84"/>
      <c r="EA18" s="84"/>
      <c r="EB18" s="78"/>
      <c r="EC18" s="78"/>
      <c r="ED18" s="84"/>
      <c r="EE18" s="82" t="s">
        <v>93</v>
      </c>
      <c r="EF18" s="82" t="s">
        <v>93</v>
      </c>
      <c r="EG18" s="82" t="s">
        <v>93</v>
      </c>
      <c r="EH18" s="57">
        <v>23692</v>
      </c>
      <c r="EI18" s="57">
        <v>43772</v>
      </c>
      <c r="EJ18" s="57">
        <v>67464</v>
      </c>
      <c r="EK18" s="57">
        <v>1766</v>
      </c>
      <c r="EL18" s="57">
        <v>3184</v>
      </c>
      <c r="EM18" s="57">
        <v>4950</v>
      </c>
      <c r="EN18" s="57">
        <v>15895</v>
      </c>
      <c r="EO18" s="57">
        <v>28656</v>
      </c>
      <c r="EP18" s="57">
        <v>44551</v>
      </c>
      <c r="EQ18" s="59">
        <v>7.4539929089988188</v>
      </c>
      <c r="ER18" s="59">
        <v>7.2740564744585576</v>
      </c>
      <c r="ES18" s="59">
        <v>7.3372465314834576</v>
      </c>
      <c r="ET18" s="61">
        <v>67.090157015026179</v>
      </c>
      <c r="EU18" s="61">
        <v>65.466508270127022</v>
      </c>
      <c r="EV18" s="61">
        <v>66.036701055377691</v>
      </c>
      <c r="EW18" s="79"/>
      <c r="EX18" s="79"/>
      <c r="EY18" s="79"/>
      <c r="EZ18" s="92"/>
      <c r="FA18" s="92"/>
      <c r="FB18" s="92"/>
      <c r="FC18" s="92"/>
      <c r="FD18" s="92"/>
      <c r="FE18" s="92"/>
      <c r="FF18" s="93"/>
      <c r="FG18" s="93"/>
      <c r="FH18" s="93"/>
      <c r="FI18" s="94"/>
      <c r="FJ18" s="94"/>
      <c r="FK18" s="94"/>
      <c r="FL18" s="92"/>
      <c r="FM18" s="92"/>
      <c r="FN18" s="92"/>
      <c r="FO18" s="92"/>
      <c r="FP18" s="92"/>
      <c r="FQ18" s="92"/>
      <c r="FR18" s="92"/>
      <c r="FS18" s="92"/>
      <c r="FT18" s="92"/>
      <c r="FU18" s="93"/>
      <c r="FV18" s="93"/>
      <c r="FW18" s="93"/>
      <c r="FX18" s="94"/>
      <c r="FY18" s="94"/>
      <c r="FZ18" s="94"/>
    </row>
    <row r="19" spans="1:183" s="18" customFormat="1" ht="30.75" customHeight="1">
      <c r="A19" s="116">
        <v>10</v>
      </c>
      <c r="B19" s="36" t="s">
        <v>47</v>
      </c>
      <c r="C19" s="120">
        <v>208363</v>
      </c>
      <c r="D19" s="55">
        <v>219106</v>
      </c>
      <c r="E19" s="57">
        <v>427469</v>
      </c>
      <c r="F19" s="55">
        <v>111939</v>
      </c>
      <c r="G19" s="55">
        <v>119095</v>
      </c>
      <c r="H19" s="57">
        <v>231034</v>
      </c>
      <c r="I19" s="58">
        <v>3211</v>
      </c>
      <c r="J19" s="58">
        <v>4304</v>
      </c>
      <c r="K19" s="57">
        <v>7515</v>
      </c>
      <c r="L19" s="57">
        <v>115150</v>
      </c>
      <c r="M19" s="57">
        <v>123399</v>
      </c>
      <c r="N19" s="57">
        <v>238549</v>
      </c>
      <c r="O19" s="59">
        <v>55.264130387832779</v>
      </c>
      <c r="P19" s="59">
        <v>56.319315764972202</v>
      </c>
      <c r="Q19" s="59">
        <v>55.804982349597275</v>
      </c>
      <c r="R19" s="55">
        <v>8033</v>
      </c>
      <c r="S19" s="55">
        <v>4793</v>
      </c>
      <c r="T19" s="57">
        <v>12826</v>
      </c>
      <c r="U19" s="55">
        <v>1797</v>
      </c>
      <c r="V19" s="55">
        <v>1361</v>
      </c>
      <c r="W19" s="57">
        <v>3158</v>
      </c>
      <c r="X19" s="58">
        <v>2556</v>
      </c>
      <c r="Y19" s="58">
        <v>2701</v>
      </c>
      <c r="Z19" s="57">
        <v>5257</v>
      </c>
      <c r="AA19" s="57">
        <v>4353</v>
      </c>
      <c r="AB19" s="57">
        <v>4062</v>
      </c>
      <c r="AC19" s="60">
        <v>8415</v>
      </c>
      <c r="AD19" s="59">
        <v>54.188970496701103</v>
      </c>
      <c r="AE19" s="59">
        <v>84.748591696223656</v>
      </c>
      <c r="AF19" s="59">
        <v>65.608919382504283</v>
      </c>
      <c r="AG19" s="60">
        <v>216396</v>
      </c>
      <c r="AH19" s="60">
        <v>223899</v>
      </c>
      <c r="AI19" s="60">
        <v>440295</v>
      </c>
      <c r="AJ19" s="60">
        <v>113736</v>
      </c>
      <c r="AK19" s="60">
        <v>120456</v>
      </c>
      <c r="AL19" s="60">
        <v>234192</v>
      </c>
      <c r="AM19" s="60">
        <v>5767</v>
      </c>
      <c r="AN19" s="60">
        <v>7005</v>
      </c>
      <c r="AO19" s="60">
        <v>12772</v>
      </c>
      <c r="AP19" s="57">
        <v>119503</v>
      </c>
      <c r="AQ19" s="57">
        <v>127461</v>
      </c>
      <c r="AR19" s="60">
        <v>246964</v>
      </c>
      <c r="AS19" s="59">
        <v>55.224218562265484</v>
      </c>
      <c r="AT19" s="59">
        <v>56.927900526576714</v>
      </c>
      <c r="AU19" s="59">
        <v>56.090575636788977</v>
      </c>
      <c r="AV19" s="58">
        <v>31300</v>
      </c>
      <c r="AW19" s="58">
        <v>32058</v>
      </c>
      <c r="AX19" s="60">
        <v>63358</v>
      </c>
      <c r="AY19" s="58">
        <v>15629</v>
      </c>
      <c r="AZ19" s="58">
        <v>16132</v>
      </c>
      <c r="BA19" s="60">
        <v>31761</v>
      </c>
      <c r="BB19" s="58">
        <v>529</v>
      </c>
      <c r="BC19" s="58">
        <v>728</v>
      </c>
      <c r="BD19" s="60">
        <v>1257</v>
      </c>
      <c r="BE19" s="55">
        <v>16158</v>
      </c>
      <c r="BF19" s="55">
        <v>16860</v>
      </c>
      <c r="BG19" s="60">
        <v>33018</v>
      </c>
      <c r="BH19" s="59">
        <v>51.623003194888184</v>
      </c>
      <c r="BI19" s="59">
        <v>52.592176679767924</v>
      </c>
      <c r="BJ19" s="85">
        <v>52.113387417532117</v>
      </c>
      <c r="BK19" s="58">
        <v>1235</v>
      </c>
      <c r="BL19" s="58">
        <v>718</v>
      </c>
      <c r="BM19" s="60">
        <v>1953</v>
      </c>
      <c r="BN19" s="58">
        <v>290</v>
      </c>
      <c r="BO19" s="58">
        <v>218</v>
      </c>
      <c r="BP19" s="60">
        <v>508</v>
      </c>
      <c r="BQ19" s="58">
        <v>411</v>
      </c>
      <c r="BR19" s="58">
        <v>412</v>
      </c>
      <c r="BS19" s="60">
        <v>823</v>
      </c>
      <c r="BT19" s="55">
        <v>701</v>
      </c>
      <c r="BU19" s="55">
        <v>630</v>
      </c>
      <c r="BV19" s="60">
        <v>1331</v>
      </c>
      <c r="BW19" s="59">
        <v>56.761133603238868</v>
      </c>
      <c r="BX19" s="59">
        <v>87.743732590529248</v>
      </c>
      <c r="BY19" s="59">
        <v>68.151561699948786</v>
      </c>
      <c r="BZ19" s="60">
        <v>32535</v>
      </c>
      <c r="CA19" s="60">
        <v>32776</v>
      </c>
      <c r="CB19" s="60">
        <v>65311</v>
      </c>
      <c r="CC19" s="60">
        <v>15919</v>
      </c>
      <c r="CD19" s="60">
        <v>16350</v>
      </c>
      <c r="CE19" s="60">
        <v>32269</v>
      </c>
      <c r="CF19" s="60">
        <v>940</v>
      </c>
      <c r="CG19" s="60">
        <v>1140</v>
      </c>
      <c r="CH19" s="60">
        <v>2080</v>
      </c>
      <c r="CI19" s="55">
        <v>16859</v>
      </c>
      <c r="CJ19" s="55">
        <v>17490</v>
      </c>
      <c r="CK19" s="60">
        <v>34349</v>
      </c>
      <c r="CL19" s="59">
        <v>51.818042108498538</v>
      </c>
      <c r="CM19" s="59">
        <v>53.362216255796923</v>
      </c>
      <c r="CN19" s="59">
        <v>52.592978211939801</v>
      </c>
      <c r="CO19" s="58">
        <v>58713</v>
      </c>
      <c r="CP19" s="58">
        <v>64024</v>
      </c>
      <c r="CQ19" s="60">
        <v>122737</v>
      </c>
      <c r="CR19" s="58">
        <v>29779</v>
      </c>
      <c r="CS19" s="58">
        <v>30854</v>
      </c>
      <c r="CT19" s="60">
        <v>60633</v>
      </c>
      <c r="CU19" s="58">
        <v>874</v>
      </c>
      <c r="CV19" s="58">
        <v>1182</v>
      </c>
      <c r="CW19" s="60">
        <v>2056</v>
      </c>
      <c r="CX19" s="57">
        <v>30653</v>
      </c>
      <c r="CY19" s="57">
        <v>32036</v>
      </c>
      <c r="CZ19" s="60">
        <v>62689</v>
      </c>
      <c r="DA19" s="59">
        <v>52.208199206308656</v>
      </c>
      <c r="DB19" s="59">
        <v>50.037485942771468</v>
      </c>
      <c r="DC19" s="59">
        <v>51.075877689694224</v>
      </c>
      <c r="DD19" s="58">
        <v>1998</v>
      </c>
      <c r="DE19" s="58">
        <v>1287</v>
      </c>
      <c r="DF19" s="60">
        <v>3285</v>
      </c>
      <c r="DG19" s="58">
        <v>485</v>
      </c>
      <c r="DH19" s="58">
        <v>354</v>
      </c>
      <c r="DI19" s="60">
        <v>839</v>
      </c>
      <c r="DJ19" s="58">
        <v>775</v>
      </c>
      <c r="DK19" s="58">
        <v>842</v>
      </c>
      <c r="DL19" s="60">
        <v>1617</v>
      </c>
      <c r="DM19" s="55">
        <v>1260</v>
      </c>
      <c r="DN19" s="55">
        <v>1196</v>
      </c>
      <c r="DO19" s="60">
        <v>2456</v>
      </c>
      <c r="DP19" s="59">
        <v>63.063063063063062</v>
      </c>
      <c r="DQ19" s="59">
        <v>92.929292929292927</v>
      </c>
      <c r="DR19" s="59">
        <v>74.7640791476408</v>
      </c>
      <c r="DS19" s="60">
        <v>60711</v>
      </c>
      <c r="DT19" s="60">
        <v>65311</v>
      </c>
      <c r="DU19" s="60">
        <v>126022</v>
      </c>
      <c r="DV19" s="60">
        <v>30264</v>
      </c>
      <c r="DW19" s="60">
        <v>31208</v>
      </c>
      <c r="DX19" s="60">
        <v>61472</v>
      </c>
      <c r="DY19" s="60">
        <v>1649</v>
      </c>
      <c r="DZ19" s="60">
        <v>2024</v>
      </c>
      <c r="EA19" s="60">
        <v>3673</v>
      </c>
      <c r="EB19" s="57">
        <v>31913</v>
      </c>
      <c r="EC19" s="57">
        <v>33232</v>
      </c>
      <c r="ED19" s="60">
        <v>65145</v>
      </c>
      <c r="EE19" s="59">
        <v>52.565432952842151</v>
      </c>
      <c r="EF19" s="59">
        <v>50.882699698366274</v>
      </c>
      <c r="EG19" s="59">
        <v>51.693355128469634</v>
      </c>
      <c r="EH19" s="57">
        <v>119503</v>
      </c>
      <c r="EI19" s="57">
        <v>127461</v>
      </c>
      <c r="EJ19" s="57">
        <v>246964</v>
      </c>
      <c r="EK19" s="57">
        <v>4394</v>
      </c>
      <c r="EL19" s="57">
        <v>4134</v>
      </c>
      <c r="EM19" s="57">
        <v>8528</v>
      </c>
      <c r="EN19" s="57">
        <v>11494</v>
      </c>
      <c r="EO19" s="57">
        <v>11646</v>
      </c>
      <c r="EP19" s="57">
        <v>23140</v>
      </c>
      <c r="EQ19" s="59">
        <v>3.6768951407077646</v>
      </c>
      <c r="ER19" s="59">
        <v>3.2433450231835623</v>
      </c>
      <c r="ES19" s="59">
        <v>3.453134869859575</v>
      </c>
      <c r="ET19" s="61">
        <v>9.6181685815418856</v>
      </c>
      <c r="EU19" s="61">
        <v>9.1369124673429525</v>
      </c>
      <c r="EV19" s="61">
        <v>9.3697866895579924</v>
      </c>
      <c r="EW19" s="57">
        <v>16859</v>
      </c>
      <c r="EX19" s="57">
        <v>17490</v>
      </c>
      <c r="EY19" s="57">
        <v>34349</v>
      </c>
      <c r="EZ19" s="57">
        <v>491</v>
      </c>
      <c r="FA19" s="57">
        <v>331</v>
      </c>
      <c r="FB19" s="57">
        <v>822</v>
      </c>
      <c r="FC19" s="57">
        <v>1480</v>
      </c>
      <c r="FD19" s="57">
        <v>1368</v>
      </c>
      <c r="FE19" s="57">
        <v>2848</v>
      </c>
      <c r="FF19" s="59">
        <v>2.9123910077703301</v>
      </c>
      <c r="FG19" s="59">
        <v>1.8925100057175528</v>
      </c>
      <c r="FH19" s="59">
        <v>2.3930827680572944</v>
      </c>
      <c r="FI19" s="61">
        <v>8.7786938727089385</v>
      </c>
      <c r="FJ19" s="61">
        <v>7.8216123499142363</v>
      </c>
      <c r="FK19" s="61">
        <v>8.2913621939503326</v>
      </c>
      <c r="FL19" s="57">
        <v>31913</v>
      </c>
      <c r="FM19" s="57">
        <v>33232</v>
      </c>
      <c r="FN19" s="57">
        <v>65145</v>
      </c>
      <c r="FO19" s="57">
        <v>460</v>
      </c>
      <c r="FP19" s="57">
        <v>387</v>
      </c>
      <c r="FQ19" s="57">
        <v>847</v>
      </c>
      <c r="FR19" s="57">
        <v>1950</v>
      </c>
      <c r="FS19" s="57">
        <v>1812</v>
      </c>
      <c r="FT19" s="57">
        <v>3762</v>
      </c>
      <c r="FU19" s="59">
        <v>1.4414188575188795</v>
      </c>
      <c r="FV19" s="59">
        <v>1.1645402022147329</v>
      </c>
      <c r="FW19" s="59">
        <v>1.3001765292808349</v>
      </c>
      <c r="FX19" s="61">
        <v>6.110362548177859</v>
      </c>
      <c r="FY19" s="61">
        <v>5.4525758305247951</v>
      </c>
      <c r="FZ19" s="61">
        <v>5.7748100391434489</v>
      </c>
    </row>
    <row r="20" spans="1:183" s="47" customFormat="1" ht="21" customHeight="1">
      <c r="A20" s="117">
        <v>11</v>
      </c>
      <c r="B20" s="36" t="s">
        <v>48</v>
      </c>
      <c r="C20" s="121"/>
      <c r="D20" s="78"/>
      <c r="E20" s="79"/>
      <c r="F20" s="78"/>
      <c r="G20" s="78"/>
      <c r="H20" s="79"/>
      <c r="I20" s="81"/>
      <c r="J20" s="81"/>
      <c r="K20" s="79"/>
      <c r="L20" s="79"/>
      <c r="M20" s="79"/>
      <c r="N20" s="79"/>
      <c r="O20" s="82"/>
      <c r="P20" s="82"/>
      <c r="Q20" s="82"/>
      <c r="R20" s="55">
        <v>75</v>
      </c>
      <c r="S20" s="55">
        <v>65</v>
      </c>
      <c r="T20" s="57">
        <v>140</v>
      </c>
      <c r="U20" s="55">
        <v>24</v>
      </c>
      <c r="V20" s="55">
        <v>36</v>
      </c>
      <c r="W20" s="57">
        <v>60</v>
      </c>
      <c r="X20" s="81"/>
      <c r="Y20" s="81"/>
      <c r="Z20" s="79"/>
      <c r="AA20" s="57">
        <v>24</v>
      </c>
      <c r="AB20" s="57">
        <v>36</v>
      </c>
      <c r="AC20" s="60">
        <v>60</v>
      </c>
      <c r="AD20" s="59">
        <v>32</v>
      </c>
      <c r="AE20" s="59">
        <v>55.384615384615387</v>
      </c>
      <c r="AF20" s="59">
        <v>42.857142857142854</v>
      </c>
      <c r="AG20" s="60">
        <v>75</v>
      </c>
      <c r="AH20" s="60">
        <v>65</v>
      </c>
      <c r="AI20" s="60">
        <v>140</v>
      </c>
      <c r="AJ20" s="60">
        <v>24</v>
      </c>
      <c r="AK20" s="60">
        <v>36</v>
      </c>
      <c r="AL20" s="60">
        <v>60</v>
      </c>
      <c r="AM20" s="84"/>
      <c r="AN20" s="84"/>
      <c r="AO20" s="84"/>
      <c r="AP20" s="57">
        <v>24</v>
      </c>
      <c r="AQ20" s="57">
        <v>36</v>
      </c>
      <c r="AR20" s="60">
        <v>60</v>
      </c>
      <c r="AS20" s="59">
        <v>32</v>
      </c>
      <c r="AT20" s="59">
        <v>55.384615384615387</v>
      </c>
      <c r="AU20" s="59">
        <v>42.857142857142854</v>
      </c>
      <c r="AV20" s="81"/>
      <c r="AW20" s="81"/>
      <c r="AX20" s="84"/>
      <c r="AY20" s="81"/>
      <c r="AZ20" s="81"/>
      <c r="BA20" s="84"/>
      <c r="BB20" s="81"/>
      <c r="BC20" s="81"/>
      <c r="BD20" s="84"/>
      <c r="BE20" s="78"/>
      <c r="BF20" s="78"/>
      <c r="BG20" s="84"/>
      <c r="BH20" s="82"/>
      <c r="BI20" s="82" t="s">
        <v>93</v>
      </c>
      <c r="BJ20" s="82"/>
      <c r="BK20" s="58">
        <v>1</v>
      </c>
      <c r="BL20" s="58">
        <v>1</v>
      </c>
      <c r="BM20" s="60">
        <v>2</v>
      </c>
      <c r="BN20" s="58">
        <v>0</v>
      </c>
      <c r="BO20" s="58">
        <v>1</v>
      </c>
      <c r="BP20" s="60">
        <v>1</v>
      </c>
      <c r="BQ20" s="81"/>
      <c r="BR20" s="81"/>
      <c r="BS20" s="84"/>
      <c r="BT20" s="55">
        <v>0</v>
      </c>
      <c r="BU20" s="55">
        <v>1</v>
      </c>
      <c r="BV20" s="60">
        <v>1</v>
      </c>
      <c r="BW20" s="59">
        <v>0</v>
      </c>
      <c r="BX20" s="59">
        <v>100</v>
      </c>
      <c r="BY20" s="59">
        <v>50</v>
      </c>
      <c r="BZ20" s="60">
        <v>1</v>
      </c>
      <c r="CA20" s="60">
        <v>1</v>
      </c>
      <c r="CB20" s="60">
        <v>2</v>
      </c>
      <c r="CC20" s="60">
        <v>0</v>
      </c>
      <c r="CD20" s="60">
        <v>1</v>
      </c>
      <c r="CE20" s="60">
        <v>1</v>
      </c>
      <c r="CF20" s="84"/>
      <c r="CG20" s="84"/>
      <c r="CH20" s="84"/>
      <c r="CI20" s="55">
        <v>0</v>
      </c>
      <c r="CJ20" s="55">
        <v>1</v>
      </c>
      <c r="CK20" s="60">
        <v>1</v>
      </c>
      <c r="CL20" s="82"/>
      <c r="CM20" s="82"/>
      <c r="CN20" s="82"/>
      <c r="CO20" s="81"/>
      <c r="CP20" s="81"/>
      <c r="CQ20" s="84"/>
      <c r="CR20" s="81"/>
      <c r="CS20" s="81"/>
      <c r="CT20" s="84"/>
      <c r="CU20" s="81"/>
      <c r="CV20" s="81"/>
      <c r="CW20" s="84"/>
      <c r="CX20" s="79"/>
      <c r="CY20" s="79"/>
      <c r="CZ20" s="84"/>
      <c r="DA20" s="82"/>
      <c r="DB20" s="82"/>
      <c r="DC20" s="82"/>
      <c r="DD20" s="81"/>
      <c r="DE20" s="81"/>
      <c r="DF20" s="84"/>
      <c r="DG20" s="81"/>
      <c r="DH20" s="81"/>
      <c r="DI20" s="84"/>
      <c r="DJ20" s="81"/>
      <c r="DK20" s="81"/>
      <c r="DL20" s="84"/>
      <c r="DM20" s="78"/>
      <c r="DN20" s="78"/>
      <c r="DO20" s="84"/>
      <c r="DP20" s="82"/>
      <c r="DQ20" s="82"/>
      <c r="DR20" s="82"/>
      <c r="DS20" s="84"/>
      <c r="DT20" s="84"/>
      <c r="DU20" s="84"/>
      <c r="DV20" s="84"/>
      <c r="DW20" s="84"/>
      <c r="DX20" s="84"/>
      <c r="DY20" s="84"/>
      <c r="DZ20" s="84"/>
      <c r="EA20" s="84"/>
      <c r="EB20" s="79"/>
      <c r="EC20" s="79"/>
      <c r="ED20" s="84"/>
      <c r="EE20" s="82"/>
      <c r="EF20" s="82"/>
      <c r="EG20" s="82"/>
      <c r="EH20" s="57">
        <v>24</v>
      </c>
      <c r="EI20" s="57">
        <v>36</v>
      </c>
      <c r="EJ20" s="57">
        <v>60</v>
      </c>
      <c r="EK20" s="57">
        <v>1</v>
      </c>
      <c r="EL20" s="57">
        <v>0</v>
      </c>
      <c r="EM20" s="57">
        <v>1</v>
      </c>
      <c r="EN20" s="57">
        <v>1</v>
      </c>
      <c r="EO20" s="57">
        <v>4</v>
      </c>
      <c r="EP20" s="57">
        <v>5</v>
      </c>
      <c r="EQ20" s="59">
        <v>4.166666666666667</v>
      </c>
      <c r="ER20" s="59">
        <v>0</v>
      </c>
      <c r="ES20" s="59">
        <v>1.6666666666666667</v>
      </c>
      <c r="ET20" s="61">
        <v>4.166666666666667</v>
      </c>
      <c r="EU20" s="61">
        <v>11.111111111111111</v>
      </c>
      <c r="EV20" s="61">
        <v>8.3333333333333339</v>
      </c>
      <c r="EW20" s="57">
        <v>0</v>
      </c>
      <c r="EX20" s="57">
        <v>1</v>
      </c>
      <c r="EY20" s="57">
        <v>1</v>
      </c>
      <c r="EZ20" s="92"/>
      <c r="FA20" s="92"/>
      <c r="FB20" s="92"/>
      <c r="FC20" s="92"/>
      <c r="FD20" s="92"/>
      <c r="FE20" s="92"/>
      <c r="FF20" s="82"/>
      <c r="FG20" s="82"/>
      <c r="FH20" s="82"/>
      <c r="FI20" s="91"/>
      <c r="FJ20" s="91"/>
      <c r="FK20" s="91"/>
      <c r="FL20" s="92"/>
      <c r="FM20" s="92"/>
      <c r="FN20" s="92"/>
      <c r="FO20" s="92"/>
      <c r="FP20" s="92"/>
      <c r="FQ20" s="92"/>
      <c r="FR20" s="92"/>
      <c r="FS20" s="92"/>
      <c r="FT20" s="92"/>
      <c r="FU20" s="93"/>
      <c r="FV20" s="93"/>
      <c r="FW20" s="93"/>
      <c r="FX20" s="94"/>
      <c r="FY20" s="94"/>
      <c r="FZ20" s="94"/>
    </row>
    <row r="21" spans="1:183" ht="28.5">
      <c r="A21" s="116">
        <v>12</v>
      </c>
      <c r="B21" s="36" t="s">
        <v>49</v>
      </c>
      <c r="C21" s="120">
        <v>292</v>
      </c>
      <c r="D21" s="55">
        <v>220</v>
      </c>
      <c r="E21" s="57">
        <v>512</v>
      </c>
      <c r="F21" s="55">
        <v>240</v>
      </c>
      <c r="G21" s="55">
        <v>181</v>
      </c>
      <c r="H21" s="57">
        <v>421</v>
      </c>
      <c r="I21" s="58">
        <v>21</v>
      </c>
      <c r="J21" s="58">
        <v>14</v>
      </c>
      <c r="K21" s="57">
        <v>35</v>
      </c>
      <c r="L21" s="55">
        <v>261</v>
      </c>
      <c r="M21" s="55">
        <v>195</v>
      </c>
      <c r="N21" s="55">
        <v>456</v>
      </c>
      <c r="O21" s="59">
        <v>89.38356164383562</v>
      </c>
      <c r="P21" s="59">
        <v>88.63636363636364</v>
      </c>
      <c r="Q21" s="59">
        <v>89.0625</v>
      </c>
      <c r="R21" s="55">
        <v>39</v>
      </c>
      <c r="S21" s="55">
        <v>27</v>
      </c>
      <c r="T21" s="57">
        <v>66</v>
      </c>
      <c r="U21" s="55">
        <v>25</v>
      </c>
      <c r="V21" s="55">
        <v>18</v>
      </c>
      <c r="W21" s="57">
        <v>43</v>
      </c>
      <c r="X21" s="62">
        <v>10</v>
      </c>
      <c r="Y21" s="58">
        <v>4</v>
      </c>
      <c r="Z21" s="57">
        <v>14</v>
      </c>
      <c r="AA21" s="55">
        <v>35</v>
      </c>
      <c r="AB21" s="55">
        <v>22</v>
      </c>
      <c r="AC21" s="60">
        <v>57</v>
      </c>
      <c r="AD21" s="59">
        <v>89.743589743589752</v>
      </c>
      <c r="AE21" s="59">
        <v>81.481481481481481</v>
      </c>
      <c r="AF21" s="59">
        <v>86.36363636363636</v>
      </c>
      <c r="AG21" s="60">
        <v>331</v>
      </c>
      <c r="AH21" s="60">
        <v>247</v>
      </c>
      <c r="AI21" s="60">
        <v>578</v>
      </c>
      <c r="AJ21" s="60">
        <v>265</v>
      </c>
      <c r="AK21" s="60">
        <v>199</v>
      </c>
      <c r="AL21" s="60">
        <v>464</v>
      </c>
      <c r="AM21" s="60">
        <v>31</v>
      </c>
      <c r="AN21" s="60">
        <v>18</v>
      </c>
      <c r="AO21" s="60">
        <v>49</v>
      </c>
      <c r="AP21" s="55">
        <v>296</v>
      </c>
      <c r="AQ21" s="55">
        <v>217</v>
      </c>
      <c r="AR21" s="60">
        <v>513</v>
      </c>
      <c r="AS21" s="59">
        <v>89.42598187311178</v>
      </c>
      <c r="AT21" s="59">
        <v>87.854251012145738</v>
      </c>
      <c r="AU21" s="59">
        <v>88.754325259515582</v>
      </c>
      <c r="AV21" s="63">
        <v>15</v>
      </c>
      <c r="AW21" s="63">
        <v>26</v>
      </c>
      <c r="AX21" s="60">
        <v>41</v>
      </c>
      <c r="AY21" s="63">
        <v>10</v>
      </c>
      <c r="AZ21" s="63">
        <v>17</v>
      </c>
      <c r="BA21" s="60">
        <v>27</v>
      </c>
      <c r="BB21" s="62">
        <v>3</v>
      </c>
      <c r="BC21" s="62">
        <v>9</v>
      </c>
      <c r="BD21" s="60">
        <v>12</v>
      </c>
      <c r="BE21" s="55">
        <v>13</v>
      </c>
      <c r="BF21" s="55">
        <v>26</v>
      </c>
      <c r="BG21" s="60">
        <v>39</v>
      </c>
      <c r="BH21" s="59">
        <v>86.666666666666671</v>
      </c>
      <c r="BI21" s="59">
        <v>100</v>
      </c>
      <c r="BJ21" s="59">
        <v>95.121951219512198</v>
      </c>
      <c r="BK21" s="81"/>
      <c r="BL21" s="81"/>
      <c r="BM21" s="84"/>
      <c r="BN21" s="81"/>
      <c r="BO21" s="81"/>
      <c r="BP21" s="84"/>
      <c r="BQ21" s="81"/>
      <c r="BR21" s="81"/>
      <c r="BS21" s="84"/>
      <c r="BT21" s="78"/>
      <c r="BU21" s="78"/>
      <c r="BV21" s="84"/>
      <c r="BW21" s="82"/>
      <c r="BX21" s="82" t="s">
        <v>93</v>
      </c>
      <c r="BY21" s="82" t="s">
        <v>93</v>
      </c>
      <c r="BZ21" s="60">
        <v>15</v>
      </c>
      <c r="CA21" s="60">
        <v>26</v>
      </c>
      <c r="CB21" s="60">
        <v>41</v>
      </c>
      <c r="CC21" s="60">
        <v>10</v>
      </c>
      <c r="CD21" s="60">
        <v>17</v>
      </c>
      <c r="CE21" s="60">
        <v>27</v>
      </c>
      <c r="CF21" s="60">
        <v>3</v>
      </c>
      <c r="CG21" s="60">
        <v>9</v>
      </c>
      <c r="CH21" s="60">
        <v>12</v>
      </c>
      <c r="CI21" s="55">
        <v>13</v>
      </c>
      <c r="CJ21" s="55">
        <v>26</v>
      </c>
      <c r="CK21" s="60">
        <v>39</v>
      </c>
      <c r="CL21" s="59">
        <v>86.666666666666671</v>
      </c>
      <c r="CM21" s="59">
        <v>100</v>
      </c>
      <c r="CN21" s="59">
        <v>95.121951219512198</v>
      </c>
      <c r="CO21" s="58">
        <v>171</v>
      </c>
      <c r="CP21" s="58">
        <v>118</v>
      </c>
      <c r="CQ21" s="60">
        <v>289</v>
      </c>
      <c r="CR21" s="58">
        <v>139</v>
      </c>
      <c r="CS21" s="58">
        <v>107</v>
      </c>
      <c r="CT21" s="60">
        <v>246</v>
      </c>
      <c r="CU21" s="58">
        <v>13</v>
      </c>
      <c r="CV21" s="58">
        <v>9</v>
      </c>
      <c r="CW21" s="60">
        <v>22</v>
      </c>
      <c r="CX21" s="55">
        <v>152</v>
      </c>
      <c r="CY21" s="55">
        <v>116</v>
      </c>
      <c r="CZ21" s="60">
        <v>268</v>
      </c>
      <c r="DA21" s="59">
        <v>88.888888888888886</v>
      </c>
      <c r="DB21" s="59">
        <v>98.305084745762713</v>
      </c>
      <c r="DC21" s="59">
        <v>92.733564013840834</v>
      </c>
      <c r="DD21" s="58">
        <v>16</v>
      </c>
      <c r="DE21" s="58">
        <v>17</v>
      </c>
      <c r="DF21" s="60">
        <v>33</v>
      </c>
      <c r="DG21" s="58">
        <v>12</v>
      </c>
      <c r="DH21" s="58">
        <v>10</v>
      </c>
      <c r="DI21" s="60">
        <v>22</v>
      </c>
      <c r="DJ21" s="81"/>
      <c r="DK21" s="81"/>
      <c r="DL21" s="84"/>
      <c r="DM21" s="55">
        <v>12</v>
      </c>
      <c r="DN21" s="55">
        <v>10</v>
      </c>
      <c r="DO21" s="60">
        <v>22</v>
      </c>
      <c r="DP21" s="59">
        <v>75</v>
      </c>
      <c r="DQ21" s="59">
        <v>58.82352941176471</v>
      </c>
      <c r="DR21" s="59">
        <v>66.666666666666657</v>
      </c>
      <c r="DS21" s="60">
        <v>187</v>
      </c>
      <c r="DT21" s="60">
        <v>135</v>
      </c>
      <c r="DU21" s="60">
        <v>322</v>
      </c>
      <c r="DV21" s="60">
        <v>151</v>
      </c>
      <c r="DW21" s="60">
        <v>117</v>
      </c>
      <c r="DX21" s="60">
        <v>268</v>
      </c>
      <c r="DY21" s="60">
        <v>13</v>
      </c>
      <c r="DZ21" s="60">
        <v>9</v>
      </c>
      <c r="EA21" s="60">
        <v>22</v>
      </c>
      <c r="EB21" s="55">
        <v>164</v>
      </c>
      <c r="EC21" s="55">
        <v>126</v>
      </c>
      <c r="ED21" s="60">
        <v>290</v>
      </c>
      <c r="EE21" s="59">
        <v>87.700534759358277</v>
      </c>
      <c r="EF21" s="59">
        <v>93.333333333333329</v>
      </c>
      <c r="EG21" s="59">
        <v>90.062111801242239</v>
      </c>
      <c r="EH21" s="57">
        <v>296</v>
      </c>
      <c r="EI21" s="57">
        <v>217</v>
      </c>
      <c r="EJ21" s="57">
        <v>513</v>
      </c>
      <c r="EK21" s="79"/>
      <c r="EL21" s="79"/>
      <c r="EM21" s="79"/>
      <c r="EN21" s="57">
        <v>37</v>
      </c>
      <c r="EO21" s="57">
        <v>32</v>
      </c>
      <c r="EP21" s="57">
        <v>69</v>
      </c>
      <c r="EQ21" s="82"/>
      <c r="ER21" s="82"/>
      <c r="ES21" s="82"/>
      <c r="ET21" s="61">
        <v>12.5</v>
      </c>
      <c r="EU21" s="61">
        <v>14.746543778801843</v>
      </c>
      <c r="EV21" s="61">
        <v>13.450292397660819</v>
      </c>
      <c r="EW21" s="57">
        <v>13</v>
      </c>
      <c r="EX21" s="57">
        <v>26</v>
      </c>
      <c r="EY21" s="57">
        <v>39</v>
      </c>
      <c r="EZ21" s="92"/>
      <c r="FA21" s="92"/>
      <c r="FB21" s="92"/>
      <c r="FC21" s="57">
        <v>4</v>
      </c>
      <c r="FD21" s="57">
        <v>1</v>
      </c>
      <c r="FE21" s="57">
        <v>5</v>
      </c>
      <c r="FF21" s="82"/>
      <c r="FG21" s="82"/>
      <c r="FH21" s="82"/>
      <c r="FI21" s="61">
        <v>30.769230769230766</v>
      </c>
      <c r="FJ21" s="61">
        <v>3.8461538461538458</v>
      </c>
      <c r="FK21" s="61">
        <v>12.820512820512819</v>
      </c>
      <c r="FL21" s="57">
        <v>164</v>
      </c>
      <c r="FM21" s="57">
        <v>126</v>
      </c>
      <c r="FN21" s="57">
        <v>290</v>
      </c>
      <c r="FO21" s="92"/>
      <c r="FP21" s="92"/>
      <c r="FQ21" s="92"/>
      <c r="FR21" s="57">
        <v>32</v>
      </c>
      <c r="FS21" s="57">
        <v>23</v>
      </c>
      <c r="FT21" s="57">
        <v>55</v>
      </c>
      <c r="FU21" s="82"/>
      <c r="FV21" s="82"/>
      <c r="FW21" s="82"/>
      <c r="FX21" s="95">
        <v>19.512195121951219</v>
      </c>
      <c r="FY21" s="61">
        <v>18.253968253968253</v>
      </c>
      <c r="FZ21" s="61">
        <v>18.96551724137931</v>
      </c>
    </row>
    <row r="22" spans="1:183" s="18" customFormat="1" ht="28.5">
      <c r="A22" s="117">
        <v>13</v>
      </c>
      <c r="B22" s="36" t="s">
        <v>50</v>
      </c>
      <c r="C22" s="120">
        <v>9083</v>
      </c>
      <c r="D22" s="55">
        <v>9000</v>
      </c>
      <c r="E22" s="57">
        <v>18083</v>
      </c>
      <c r="F22" s="55">
        <v>7581</v>
      </c>
      <c r="G22" s="55">
        <v>7589</v>
      </c>
      <c r="H22" s="57">
        <v>15170</v>
      </c>
      <c r="I22" s="58">
        <v>587</v>
      </c>
      <c r="J22" s="58">
        <v>569</v>
      </c>
      <c r="K22" s="57">
        <v>1156</v>
      </c>
      <c r="L22" s="55">
        <v>8168</v>
      </c>
      <c r="M22" s="55">
        <v>8158</v>
      </c>
      <c r="N22" s="55">
        <v>16326</v>
      </c>
      <c r="O22" s="59">
        <v>89.926235825167893</v>
      </c>
      <c r="P22" s="59">
        <v>90.644444444444446</v>
      </c>
      <c r="Q22" s="59">
        <v>90.283691865287835</v>
      </c>
      <c r="R22" s="55">
        <v>1032</v>
      </c>
      <c r="S22" s="55">
        <v>847</v>
      </c>
      <c r="T22" s="57">
        <v>1879</v>
      </c>
      <c r="U22" s="55">
        <v>265</v>
      </c>
      <c r="V22" s="55">
        <v>209</v>
      </c>
      <c r="W22" s="57">
        <v>474</v>
      </c>
      <c r="X22" s="58">
        <v>0</v>
      </c>
      <c r="Y22" s="62">
        <v>1</v>
      </c>
      <c r="Z22" s="57">
        <v>1</v>
      </c>
      <c r="AA22" s="55">
        <v>265</v>
      </c>
      <c r="AB22" s="55">
        <v>210</v>
      </c>
      <c r="AC22" s="60">
        <v>475</v>
      </c>
      <c r="AD22" s="59">
        <v>25.678294573643413</v>
      </c>
      <c r="AE22" s="59">
        <v>24.793388429752067</v>
      </c>
      <c r="AF22" s="59">
        <v>25.279403938265034</v>
      </c>
      <c r="AG22" s="60">
        <v>10115</v>
      </c>
      <c r="AH22" s="60">
        <v>9847</v>
      </c>
      <c r="AI22" s="60">
        <v>19962</v>
      </c>
      <c r="AJ22" s="60">
        <v>7846</v>
      </c>
      <c r="AK22" s="60">
        <v>7798</v>
      </c>
      <c r="AL22" s="60">
        <v>15644</v>
      </c>
      <c r="AM22" s="60">
        <v>587</v>
      </c>
      <c r="AN22" s="60">
        <v>570</v>
      </c>
      <c r="AO22" s="60">
        <v>1157</v>
      </c>
      <c r="AP22" s="55">
        <v>8433</v>
      </c>
      <c r="AQ22" s="55">
        <v>8368</v>
      </c>
      <c r="AR22" s="60">
        <v>16801</v>
      </c>
      <c r="AS22" s="59">
        <v>83.371230845279285</v>
      </c>
      <c r="AT22" s="59">
        <v>84.980197014319074</v>
      </c>
      <c r="AU22" s="59">
        <v>84.164913335337147</v>
      </c>
      <c r="AV22" s="58">
        <v>83</v>
      </c>
      <c r="AW22" s="58">
        <v>128</v>
      </c>
      <c r="AX22" s="60">
        <v>211</v>
      </c>
      <c r="AY22" s="58">
        <v>59</v>
      </c>
      <c r="AZ22" s="58">
        <v>102</v>
      </c>
      <c r="BA22" s="60">
        <v>161</v>
      </c>
      <c r="BB22" s="58">
        <v>9</v>
      </c>
      <c r="BC22" s="58">
        <v>12</v>
      </c>
      <c r="BD22" s="60">
        <v>21</v>
      </c>
      <c r="BE22" s="55">
        <v>68</v>
      </c>
      <c r="BF22" s="55">
        <v>114</v>
      </c>
      <c r="BG22" s="60">
        <v>182</v>
      </c>
      <c r="BH22" s="59">
        <v>81.92771084337349</v>
      </c>
      <c r="BI22" s="59">
        <v>89.0625</v>
      </c>
      <c r="BJ22" s="59">
        <v>86.255924170616112</v>
      </c>
      <c r="BK22" s="58">
        <v>15</v>
      </c>
      <c r="BL22" s="58">
        <v>14</v>
      </c>
      <c r="BM22" s="60">
        <v>29</v>
      </c>
      <c r="BN22" s="58">
        <v>0</v>
      </c>
      <c r="BO22" s="58">
        <v>4</v>
      </c>
      <c r="BP22" s="60">
        <v>4</v>
      </c>
      <c r="BQ22" s="81"/>
      <c r="BR22" s="81"/>
      <c r="BS22" s="84"/>
      <c r="BT22" s="55">
        <v>0</v>
      </c>
      <c r="BU22" s="55">
        <v>4</v>
      </c>
      <c r="BV22" s="60">
        <v>4</v>
      </c>
      <c r="BW22" s="59">
        <v>0</v>
      </c>
      <c r="BX22" s="59">
        <v>28.571428571428569</v>
      </c>
      <c r="BY22" s="59">
        <v>13.793103448275861</v>
      </c>
      <c r="BZ22" s="60">
        <v>98</v>
      </c>
      <c r="CA22" s="60">
        <v>142</v>
      </c>
      <c r="CB22" s="60">
        <v>240</v>
      </c>
      <c r="CC22" s="60">
        <v>59</v>
      </c>
      <c r="CD22" s="60">
        <v>106</v>
      </c>
      <c r="CE22" s="60">
        <v>165</v>
      </c>
      <c r="CF22" s="60">
        <v>9</v>
      </c>
      <c r="CG22" s="60">
        <v>12</v>
      </c>
      <c r="CH22" s="60">
        <v>21</v>
      </c>
      <c r="CI22" s="55">
        <v>68</v>
      </c>
      <c r="CJ22" s="55">
        <v>118</v>
      </c>
      <c r="CK22" s="60">
        <v>186</v>
      </c>
      <c r="CL22" s="59">
        <v>69.387755102040813</v>
      </c>
      <c r="CM22" s="59">
        <v>83.098591549295776</v>
      </c>
      <c r="CN22" s="59">
        <v>77.5</v>
      </c>
      <c r="CO22" s="58">
        <v>894</v>
      </c>
      <c r="CP22" s="58">
        <v>936</v>
      </c>
      <c r="CQ22" s="60">
        <v>1830</v>
      </c>
      <c r="CR22" s="58">
        <v>729</v>
      </c>
      <c r="CS22" s="58">
        <v>743</v>
      </c>
      <c r="CT22" s="60">
        <v>1472</v>
      </c>
      <c r="CU22" s="58">
        <v>76</v>
      </c>
      <c r="CV22" s="58">
        <v>78</v>
      </c>
      <c r="CW22" s="60">
        <v>154</v>
      </c>
      <c r="CX22" s="55">
        <v>805</v>
      </c>
      <c r="CY22" s="55">
        <v>821</v>
      </c>
      <c r="CZ22" s="60">
        <v>1626</v>
      </c>
      <c r="DA22" s="59">
        <v>90.044742729306492</v>
      </c>
      <c r="DB22" s="59">
        <v>87.713675213675216</v>
      </c>
      <c r="DC22" s="59">
        <v>88.852459016393453</v>
      </c>
      <c r="DD22" s="58">
        <v>95</v>
      </c>
      <c r="DE22" s="58">
        <v>86</v>
      </c>
      <c r="DF22" s="60">
        <v>181</v>
      </c>
      <c r="DG22" s="58">
        <v>25</v>
      </c>
      <c r="DH22" s="58">
        <v>26</v>
      </c>
      <c r="DI22" s="60">
        <v>51</v>
      </c>
      <c r="DJ22" s="80"/>
      <c r="DK22" s="80"/>
      <c r="DL22" s="84"/>
      <c r="DM22" s="55">
        <v>25</v>
      </c>
      <c r="DN22" s="55">
        <v>26</v>
      </c>
      <c r="DO22" s="60">
        <v>51</v>
      </c>
      <c r="DP22" s="59">
        <v>26.315789473684209</v>
      </c>
      <c r="DQ22" s="59">
        <v>30.232558139534881</v>
      </c>
      <c r="DR22" s="59">
        <v>28.176795580110497</v>
      </c>
      <c r="DS22" s="60">
        <v>989</v>
      </c>
      <c r="DT22" s="60">
        <v>1022</v>
      </c>
      <c r="DU22" s="60">
        <v>2011</v>
      </c>
      <c r="DV22" s="60">
        <v>754</v>
      </c>
      <c r="DW22" s="60">
        <v>769</v>
      </c>
      <c r="DX22" s="60">
        <v>1523</v>
      </c>
      <c r="DY22" s="60">
        <v>76</v>
      </c>
      <c r="DZ22" s="60">
        <v>78</v>
      </c>
      <c r="EA22" s="60">
        <v>154</v>
      </c>
      <c r="EB22" s="55">
        <v>830</v>
      </c>
      <c r="EC22" s="55">
        <v>847</v>
      </c>
      <c r="ED22" s="60">
        <v>1677</v>
      </c>
      <c r="EE22" s="59">
        <v>83.9231547017189</v>
      </c>
      <c r="EF22" s="59">
        <v>82.876712328767127</v>
      </c>
      <c r="EG22" s="59">
        <v>83.391347588264537</v>
      </c>
      <c r="EH22" s="57">
        <v>8433</v>
      </c>
      <c r="EI22" s="57">
        <v>8368</v>
      </c>
      <c r="EJ22" s="57">
        <v>16801</v>
      </c>
      <c r="EK22" s="57">
        <v>1189</v>
      </c>
      <c r="EL22" s="57">
        <v>1867</v>
      </c>
      <c r="EM22" s="57">
        <v>3056</v>
      </c>
      <c r="EN22" s="57">
        <v>2400</v>
      </c>
      <c r="EO22" s="57">
        <v>3009</v>
      </c>
      <c r="EP22" s="57">
        <v>5409</v>
      </c>
      <c r="EQ22" s="59">
        <v>14.099371516660739</v>
      </c>
      <c r="ER22" s="59">
        <v>22.311185468451242</v>
      </c>
      <c r="ES22" s="59">
        <v>18.189393488482828</v>
      </c>
      <c r="ET22" s="61">
        <v>28.459622909996444</v>
      </c>
      <c r="EU22" s="61">
        <v>35.958413001912042</v>
      </c>
      <c r="EV22" s="61">
        <v>32.194512231414798</v>
      </c>
      <c r="EW22" s="57">
        <v>68</v>
      </c>
      <c r="EX22" s="57">
        <v>118</v>
      </c>
      <c r="EY22" s="57">
        <v>186</v>
      </c>
      <c r="EZ22" s="57">
        <v>6</v>
      </c>
      <c r="FA22" s="57">
        <v>13</v>
      </c>
      <c r="FB22" s="57">
        <v>19</v>
      </c>
      <c r="FC22" s="57">
        <v>12</v>
      </c>
      <c r="FD22" s="57">
        <v>41</v>
      </c>
      <c r="FE22" s="57">
        <v>53</v>
      </c>
      <c r="FF22" s="59">
        <v>8.8235294117647047</v>
      </c>
      <c r="FG22" s="59">
        <v>11.016949152542374</v>
      </c>
      <c r="FH22" s="59">
        <v>10.21505376344086</v>
      </c>
      <c r="FI22" s="61">
        <v>17.647058823529409</v>
      </c>
      <c r="FJ22" s="61">
        <v>34.745762711864408</v>
      </c>
      <c r="FK22" s="61">
        <v>28.494623655913976</v>
      </c>
      <c r="FL22" s="57">
        <v>830</v>
      </c>
      <c r="FM22" s="57">
        <v>847</v>
      </c>
      <c r="FN22" s="57">
        <v>1677</v>
      </c>
      <c r="FO22" s="57">
        <v>57</v>
      </c>
      <c r="FP22" s="57">
        <v>81</v>
      </c>
      <c r="FQ22" s="57">
        <v>138</v>
      </c>
      <c r="FR22" s="57">
        <v>154</v>
      </c>
      <c r="FS22" s="57">
        <v>243</v>
      </c>
      <c r="FT22" s="57">
        <v>397</v>
      </c>
      <c r="FU22" s="59">
        <v>6.8674698795180715</v>
      </c>
      <c r="FV22" s="59">
        <v>9.5631641086186541</v>
      </c>
      <c r="FW22" s="59">
        <v>8.2289803220035775</v>
      </c>
      <c r="FX22" s="61">
        <v>18.554216867469879</v>
      </c>
      <c r="FY22" s="61">
        <v>28.689492325855959</v>
      </c>
      <c r="FZ22" s="61">
        <v>23.673225998807396</v>
      </c>
    </row>
    <row r="23" spans="1:183" ht="28.5">
      <c r="A23" s="116">
        <v>14</v>
      </c>
      <c r="B23" s="36" t="s">
        <v>51</v>
      </c>
      <c r="C23" s="120">
        <v>473005</v>
      </c>
      <c r="D23" s="55">
        <v>309943</v>
      </c>
      <c r="E23" s="57">
        <v>782948</v>
      </c>
      <c r="F23" s="55">
        <v>325951</v>
      </c>
      <c r="G23" s="55">
        <v>239037</v>
      </c>
      <c r="H23" s="57">
        <v>564988</v>
      </c>
      <c r="I23" s="58">
        <v>17647</v>
      </c>
      <c r="J23" s="58">
        <v>8875</v>
      </c>
      <c r="K23" s="57">
        <v>26522</v>
      </c>
      <c r="L23" s="55">
        <v>343598</v>
      </c>
      <c r="M23" s="55">
        <v>247912</v>
      </c>
      <c r="N23" s="55">
        <v>591510</v>
      </c>
      <c r="O23" s="59">
        <v>72.641515417384596</v>
      </c>
      <c r="P23" s="59">
        <v>79.986320065302323</v>
      </c>
      <c r="Q23" s="59">
        <v>75.549078610584601</v>
      </c>
      <c r="R23" s="55">
        <v>21142</v>
      </c>
      <c r="S23" s="55">
        <v>7912</v>
      </c>
      <c r="T23" s="57">
        <v>29054</v>
      </c>
      <c r="U23" s="55">
        <v>3922</v>
      </c>
      <c r="V23" s="55">
        <v>2331</v>
      </c>
      <c r="W23" s="57">
        <v>6253</v>
      </c>
      <c r="X23" s="62">
        <v>1018</v>
      </c>
      <c r="Y23" s="62">
        <v>440</v>
      </c>
      <c r="Z23" s="57">
        <v>1458</v>
      </c>
      <c r="AA23" s="55">
        <v>4940</v>
      </c>
      <c r="AB23" s="55">
        <v>2771</v>
      </c>
      <c r="AC23" s="60">
        <v>7711</v>
      </c>
      <c r="AD23" s="59">
        <v>23.365812127518684</v>
      </c>
      <c r="AE23" s="59">
        <v>35.02275025278059</v>
      </c>
      <c r="AF23" s="59">
        <v>26.540235423693815</v>
      </c>
      <c r="AG23" s="60">
        <v>494147</v>
      </c>
      <c r="AH23" s="60">
        <v>317855</v>
      </c>
      <c r="AI23" s="60">
        <v>812002</v>
      </c>
      <c r="AJ23" s="60">
        <v>329873</v>
      </c>
      <c r="AK23" s="60">
        <v>241368</v>
      </c>
      <c r="AL23" s="60">
        <v>571241</v>
      </c>
      <c r="AM23" s="60">
        <v>18665</v>
      </c>
      <c r="AN23" s="60">
        <v>9315</v>
      </c>
      <c r="AO23" s="60">
        <v>27980</v>
      </c>
      <c r="AP23" s="55">
        <v>348538</v>
      </c>
      <c r="AQ23" s="55">
        <v>250683</v>
      </c>
      <c r="AR23" s="60">
        <v>599221</v>
      </c>
      <c r="AS23" s="59">
        <v>70.533262369294974</v>
      </c>
      <c r="AT23" s="59">
        <v>78.867093486023492</v>
      </c>
      <c r="AU23" s="59">
        <v>73.795507892837691</v>
      </c>
      <c r="AV23" s="58">
        <v>36743</v>
      </c>
      <c r="AW23" s="58">
        <v>26691</v>
      </c>
      <c r="AX23" s="60">
        <v>63434</v>
      </c>
      <c r="AY23" s="58">
        <v>22520</v>
      </c>
      <c r="AZ23" s="58">
        <v>18213</v>
      </c>
      <c r="BA23" s="60">
        <v>40733</v>
      </c>
      <c r="BB23" s="62">
        <v>1716</v>
      </c>
      <c r="BC23" s="62">
        <v>993</v>
      </c>
      <c r="BD23" s="60">
        <v>2709</v>
      </c>
      <c r="BE23" s="55">
        <v>24236</v>
      </c>
      <c r="BF23" s="55">
        <v>19206</v>
      </c>
      <c r="BG23" s="60">
        <v>43442</v>
      </c>
      <c r="BH23" s="59">
        <v>65.960863293688604</v>
      </c>
      <c r="BI23" s="59">
        <v>71.95683938406205</v>
      </c>
      <c r="BJ23" s="59">
        <v>68.483778415360845</v>
      </c>
      <c r="BK23" s="58">
        <v>2453</v>
      </c>
      <c r="BL23" s="58">
        <v>1121</v>
      </c>
      <c r="BM23" s="60">
        <v>3574</v>
      </c>
      <c r="BN23" s="58">
        <v>316</v>
      </c>
      <c r="BO23" s="58">
        <v>256</v>
      </c>
      <c r="BP23" s="60">
        <v>572</v>
      </c>
      <c r="BQ23" s="58">
        <v>88</v>
      </c>
      <c r="BR23" s="58">
        <v>58</v>
      </c>
      <c r="BS23" s="60">
        <v>146</v>
      </c>
      <c r="BT23" s="55">
        <v>404</v>
      </c>
      <c r="BU23" s="55">
        <v>314</v>
      </c>
      <c r="BV23" s="60">
        <v>718</v>
      </c>
      <c r="BW23" s="59">
        <v>16.469629025682838</v>
      </c>
      <c r="BX23" s="59">
        <v>28.0107047279215</v>
      </c>
      <c r="BY23" s="59">
        <v>20.089535534415219</v>
      </c>
      <c r="BZ23" s="60">
        <v>39196</v>
      </c>
      <c r="CA23" s="60">
        <v>27812</v>
      </c>
      <c r="CB23" s="60">
        <v>67008</v>
      </c>
      <c r="CC23" s="60">
        <v>22836</v>
      </c>
      <c r="CD23" s="60">
        <v>18469</v>
      </c>
      <c r="CE23" s="60">
        <v>41305</v>
      </c>
      <c r="CF23" s="60">
        <v>1804</v>
      </c>
      <c r="CG23" s="60">
        <v>1051</v>
      </c>
      <c r="CH23" s="60">
        <v>2855</v>
      </c>
      <c r="CI23" s="55">
        <v>24640</v>
      </c>
      <c r="CJ23" s="55">
        <v>19520</v>
      </c>
      <c r="CK23" s="60">
        <v>44160</v>
      </c>
      <c r="CL23" s="59">
        <v>62.863557505867952</v>
      </c>
      <c r="CM23" s="59">
        <v>70.185531425284054</v>
      </c>
      <c r="CN23" s="59">
        <v>65.902578796561613</v>
      </c>
      <c r="CO23" s="58">
        <v>58965</v>
      </c>
      <c r="CP23" s="58">
        <v>50987</v>
      </c>
      <c r="CQ23" s="60">
        <v>109952</v>
      </c>
      <c r="CR23" s="58">
        <v>36317</v>
      </c>
      <c r="CS23" s="58">
        <v>35082</v>
      </c>
      <c r="CT23" s="60">
        <v>71399</v>
      </c>
      <c r="CU23" s="58">
        <v>2441</v>
      </c>
      <c r="CV23" s="58">
        <v>1719</v>
      </c>
      <c r="CW23" s="60">
        <v>4160</v>
      </c>
      <c r="CX23" s="55">
        <v>38758</v>
      </c>
      <c r="CY23" s="55">
        <v>36801</v>
      </c>
      <c r="CZ23" s="60">
        <v>75559</v>
      </c>
      <c r="DA23" s="59">
        <v>65.73051810395998</v>
      </c>
      <c r="DB23" s="59">
        <v>72.177221644732967</v>
      </c>
      <c r="DC23" s="59">
        <v>68.719986903376025</v>
      </c>
      <c r="DD23" s="58">
        <v>1543</v>
      </c>
      <c r="DE23" s="58">
        <v>430</v>
      </c>
      <c r="DF23" s="60">
        <v>1973</v>
      </c>
      <c r="DG23" s="58">
        <v>364</v>
      </c>
      <c r="DH23" s="58">
        <v>153</v>
      </c>
      <c r="DI23" s="60">
        <v>517</v>
      </c>
      <c r="DJ23" s="58">
        <v>84</v>
      </c>
      <c r="DK23" s="58">
        <v>24</v>
      </c>
      <c r="DL23" s="60">
        <v>108</v>
      </c>
      <c r="DM23" s="55">
        <v>448</v>
      </c>
      <c r="DN23" s="55">
        <v>177</v>
      </c>
      <c r="DO23" s="60">
        <v>625</v>
      </c>
      <c r="DP23" s="59">
        <v>29.034348671419313</v>
      </c>
      <c r="DQ23" s="59">
        <v>41.162790697674417</v>
      </c>
      <c r="DR23" s="59">
        <v>31.677648251393816</v>
      </c>
      <c r="DS23" s="60">
        <v>60508</v>
      </c>
      <c r="DT23" s="60">
        <v>51417</v>
      </c>
      <c r="DU23" s="60">
        <v>111925</v>
      </c>
      <c r="DV23" s="60">
        <v>36681</v>
      </c>
      <c r="DW23" s="60">
        <v>35235</v>
      </c>
      <c r="DX23" s="60">
        <v>71916</v>
      </c>
      <c r="DY23" s="60">
        <v>2525</v>
      </c>
      <c r="DZ23" s="60">
        <v>1743</v>
      </c>
      <c r="EA23" s="60">
        <v>4268</v>
      </c>
      <c r="EB23" s="55">
        <v>39206</v>
      </c>
      <c r="EC23" s="55">
        <v>36978</v>
      </c>
      <c r="ED23" s="60">
        <v>76184</v>
      </c>
      <c r="EE23" s="59">
        <v>64.794737885899394</v>
      </c>
      <c r="EF23" s="59">
        <v>71.917848182507726</v>
      </c>
      <c r="EG23" s="59">
        <v>68.06700915791825</v>
      </c>
      <c r="EH23" s="57">
        <v>348538</v>
      </c>
      <c r="EI23" s="57">
        <v>250683</v>
      </c>
      <c r="EJ23" s="57">
        <v>599221</v>
      </c>
      <c r="EK23" s="57">
        <v>45904</v>
      </c>
      <c r="EL23" s="57">
        <v>38424</v>
      </c>
      <c r="EM23" s="57">
        <v>84328</v>
      </c>
      <c r="EN23" s="57">
        <v>132021</v>
      </c>
      <c r="EO23" s="57">
        <v>105783</v>
      </c>
      <c r="EP23" s="57">
        <v>237804</v>
      </c>
      <c r="EQ23" s="59">
        <v>13.170443394981321</v>
      </c>
      <c r="ER23" s="59">
        <v>15.327724656239155</v>
      </c>
      <c r="ES23" s="59">
        <v>14.072938031210521</v>
      </c>
      <c r="ET23" s="61">
        <v>37.87850966035267</v>
      </c>
      <c r="EU23" s="61">
        <v>42.197915295412933</v>
      </c>
      <c r="EV23" s="61">
        <v>39.685525040010283</v>
      </c>
      <c r="EW23" s="57">
        <v>24640</v>
      </c>
      <c r="EX23" s="57">
        <v>19520</v>
      </c>
      <c r="EY23" s="57">
        <v>44160</v>
      </c>
      <c r="EZ23" s="57">
        <v>2013</v>
      </c>
      <c r="FA23" s="57">
        <v>1848</v>
      </c>
      <c r="FB23" s="57">
        <v>3861</v>
      </c>
      <c r="FC23" s="57">
        <v>8547</v>
      </c>
      <c r="FD23" s="57">
        <v>7689</v>
      </c>
      <c r="FE23" s="57">
        <v>16236</v>
      </c>
      <c r="FF23" s="59">
        <v>8.1696428571428577</v>
      </c>
      <c r="FG23" s="59">
        <v>9.4672131147540988</v>
      </c>
      <c r="FH23" s="59">
        <v>8.7432065217391308</v>
      </c>
      <c r="FI23" s="61">
        <v>34.6875</v>
      </c>
      <c r="FJ23" s="61">
        <v>39.390368852459019</v>
      </c>
      <c r="FK23" s="61">
        <v>36.766304347826086</v>
      </c>
      <c r="FL23" s="57">
        <v>39206</v>
      </c>
      <c r="FM23" s="57">
        <v>36978</v>
      </c>
      <c r="FN23" s="57">
        <v>76184</v>
      </c>
      <c r="FO23" s="57">
        <v>1554</v>
      </c>
      <c r="FP23" s="57">
        <v>1667</v>
      </c>
      <c r="FQ23" s="57">
        <v>3221</v>
      </c>
      <c r="FR23" s="57">
        <v>12941</v>
      </c>
      <c r="FS23" s="57">
        <v>13955</v>
      </c>
      <c r="FT23" s="57">
        <v>26896</v>
      </c>
      <c r="FU23" s="59">
        <v>3.9636790287200938</v>
      </c>
      <c r="FV23" s="59">
        <v>4.5080858889069182</v>
      </c>
      <c r="FW23" s="59">
        <v>4.227921873359235</v>
      </c>
      <c r="FX23" s="61">
        <v>33.007702902616948</v>
      </c>
      <c r="FY23" s="61">
        <v>37.738655416734275</v>
      </c>
      <c r="FZ23" s="61">
        <v>35.304000840071403</v>
      </c>
    </row>
    <row r="24" spans="1:183" ht="33" customHeight="1">
      <c r="A24" s="117">
        <v>15</v>
      </c>
      <c r="B24" s="36" t="s">
        <v>75</v>
      </c>
      <c r="C24" s="120">
        <v>191506</v>
      </c>
      <c r="D24" s="64">
        <v>156464</v>
      </c>
      <c r="E24" s="57">
        <v>347970</v>
      </c>
      <c r="F24" s="55">
        <v>115560</v>
      </c>
      <c r="G24" s="55">
        <v>101764</v>
      </c>
      <c r="H24" s="57">
        <v>217324</v>
      </c>
      <c r="I24" s="65">
        <v>18203</v>
      </c>
      <c r="J24" s="65">
        <v>11400</v>
      </c>
      <c r="K24" s="57">
        <v>29603</v>
      </c>
      <c r="L24" s="55">
        <v>133763</v>
      </c>
      <c r="M24" s="55">
        <v>113164</v>
      </c>
      <c r="N24" s="55">
        <v>246927</v>
      </c>
      <c r="O24" s="59">
        <v>69.847942101030782</v>
      </c>
      <c r="P24" s="59">
        <v>72.325902444012684</v>
      </c>
      <c r="Q24" s="59">
        <v>70.962151909647389</v>
      </c>
      <c r="R24" s="66">
        <v>34099</v>
      </c>
      <c r="S24" s="66">
        <v>21065</v>
      </c>
      <c r="T24" s="57">
        <v>55164</v>
      </c>
      <c r="U24" s="66">
        <v>15782</v>
      </c>
      <c r="V24" s="66">
        <v>9381</v>
      </c>
      <c r="W24" s="57">
        <v>25163</v>
      </c>
      <c r="X24" s="62">
        <v>398</v>
      </c>
      <c r="Y24" s="62">
        <v>226</v>
      </c>
      <c r="Z24" s="57">
        <v>624</v>
      </c>
      <c r="AA24" s="55">
        <v>16180</v>
      </c>
      <c r="AB24" s="55">
        <v>9607</v>
      </c>
      <c r="AC24" s="60">
        <v>25787</v>
      </c>
      <c r="AD24" s="59">
        <v>47.450071849614353</v>
      </c>
      <c r="AE24" s="59">
        <v>45.6064562069784</v>
      </c>
      <c r="AF24" s="59">
        <v>46.746066275106948</v>
      </c>
      <c r="AG24" s="60">
        <v>225605</v>
      </c>
      <c r="AH24" s="60">
        <v>177529</v>
      </c>
      <c r="AI24" s="60">
        <v>403134</v>
      </c>
      <c r="AJ24" s="60">
        <v>131342</v>
      </c>
      <c r="AK24" s="60">
        <v>111145</v>
      </c>
      <c r="AL24" s="60">
        <v>242487</v>
      </c>
      <c r="AM24" s="60">
        <v>18601</v>
      </c>
      <c r="AN24" s="60">
        <v>11626</v>
      </c>
      <c r="AO24" s="60">
        <v>30227</v>
      </c>
      <c r="AP24" s="55">
        <v>149943</v>
      </c>
      <c r="AQ24" s="55">
        <v>122771</v>
      </c>
      <c r="AR24" s="60">
        <v>272714</v>
      </c>
      <c r="AS24" s="59">
        <v>66.462622725560166</v>
      </c>
      <c r="AT24" s="59">
        <v>69.155461924530641</v>
      </c>
      <c r="AU24" s="59">
        <v>67.648474204606899</v>
      </c>
      <c r="AV24" s="58">
        <v>47882</v>
      </c>
      <c r="AW24" s="58">
        <v>42718</v>
      </c>
      <c r="AX24" s="60">
        <v>90600</v>
      </c>
      <c r="AY24" s="58">
        <v>21791</v>
      </c>
      <c r="AZ24" s="58">
        <v>20262</v>
      </c>
      <c r="BA24" s="60">
        <v>42053</v>
      </c>
      <c r="BB24" s="62">
        <v>4968</v>
      </c>
      <c r="BC24" s="62">
        <v>3710</v>
      </c>
      <c r="BD24" s="60">
        <v>8678</v>
      </c>
      <c r="BE24" s="55">
        <v>26759</v>
      </c>
      <c r="BF24" s="55">
        <v>23972</v>
      </c>
      <c r="BG24" s="60">
        <v>50731</v>
      </c>
      <c r="BH24" s="59">
        <v>55.885301365857728</v>
      </c>
      <c r="BI24" s="59">
        <v>56.116859403530128</v>
      </c>
      <c r="BJ24" s="59">
        <v>55.994481236203086</v>
      </c>
      <c r="BK24" s="62">
        <v>10071</v>
      </c>
      <c r="BL24" s="62">
        <v>7401</v>
      </c>
      <c r="BM24" s="60">
        <v>17472</v>
      </c>
      <c r="BN24" s="62">
        <v>4039</v>
      </c>
      <c r="BO24" s="62">
        <v>2913</v>
      </c>
      <c r="BP24" s="60">
        <v>6952</v>
      </c>
      <c r="BQ24" s="58">
        <v>44</v>
      </c>
      <c r="BR24" s="58">
        <v>28</v>
      </c>
      <c r="BS24" s="60">
        <v>72</v>
      </c>
      <c r="BT24" s="55">
        <v>4083</v>
      </c>
      <c r="BU24" s="55">
        <v>2941</v>
      </c>
      <c r="BV24" s="60">
        <v>7024</v>
      </c>
      <c r="BW24" s="59">
        <v>40.542150729818289</v>
      </c>
      <c r="BX24" s="59">
        <v>39.737873260370222</v>
      </c>
      <c r="BY24" s="59">
        <v>40.201465201465204</v>
      </c>
      <c r="BZ24" s="60">
        <v>57953</v>
      </c>
      <c r="CA24" s="60">
        <v>50119</v>
      </c>
      <c r="CB24" s="60">
        <v>108072</v>
      </c>
      <c r="CC24" s="60">
        <v>25830</v>
      </c>
      <c r="CD24" s="60">
        <v>23175</v>
      </c>
      <c r="CE24" s="60">
        <v>49005</v>
      </c>
      <c r="CF24" s="60">
        <v>5012</v>
      </c>
      <c r="CG24" s="60">
        <v>3738</v>
      </c>
      <c r="CH24" s="60">
        <v>8750</v>
      </c>
      <c r="CI24" s="55">
        <v>30842</v>
      </c>
      <c r="CJ24" s="55">
        <v>26913</v>
      </c>
      <c r="CK24" s="60">
        <v>57755</v>
      </c>
      <c r="CL24" s="59">
        <v>53.218987800458997</v>
      </c>
      <c r="CM24" s="59">
        <v>53.69819828807438</v>
      </c>
      <c r="CN24" s="59">
        <v>53.441224368939224</v>
      </c>
      <c r="CO24" s="58">
        <v>71</v>
      </c>
      <c r="CP24" s="58">
        <v>40</v>
      </c>
      <c r="CQ24" s="60">
        <v>111</v>
      </c>
      <c r="CR24" s="58">
        <v>38</v>
      </c>
      <c r="CS24" s="58">
        <v>32</v>
      </c>
      <c r="CT24" s="60">
        <v>70</v>
      </c>
      <c r="CU24" s="62">
        <v>6</v>
      </c>
      <c r="CV24" s="62">
        <v>2</v>
      </c>
      <c r="CW24" s="60">
        <v>8</v>
      </c>
      <c r="CX24" s="55">
        <v>44</v>
      </c>
      <c r="CY24" s="55">
        <v>34</v>
      </c>
      <c r="CZ24" s="60">
        <v>78</v>
      </c>
      <c r="DA24" s="59">
        <v>61.971830985915489</v>
      </c>
      <c r="DB24" s="59">
        <v>85</v>
      </c>
      <c r="DC24" s="59">
        <v>70.270270270270274</v>
      </c>
      <c r="DD24" s="62">
        <v>12</v>
      </c>
      <c r="DE24" s="62">
        <v>6</v>
      </c>
      <c r="DF24" s="60">
        <v>18</v>
      </c>
      <c r="DG24" s="62">
        <v>5</v>
      </c>
      <c r="DH24" s="62">
        <v>4</v>
      </c>
      <c r="DI24" s="60">
        <v>9</v>
      </c>
      <c r="DJ24" s="80"/>
      <c r="DK24" s="80"/>
      <c r="DL24" s="84"/>
      <c r="DM24" s="55">
        <v>5</v>
      </c>
      <c r="DN24" s="55">
        <v>4</v>
      </c>
      <c r="DO24" s="60">
        <v>9</v>
      </c>
      <c r="DP24" s="59">
        <v>41.666666666666671</v>
      </c>
      <c r="DQ24" s="59">
        <v>66.666666666666657</v>
      </c>
      <c r="DR24" s="59">
        <v>50</v>
      </c>
      <c r="DS24" s="60">
        <v>83</v>
      </c>
      <c r="DT24" s="60">
        <v>46</v>
      </c>
      <c r="DU24" s="60">
        <v>129</v>
      </c>
      <c r="DV24" s="60">
        <v>43</v>
      </c>
      <c r="DW24" s="60">
        <v>36</v>
      </c>
      <c r="DX24" s="60">
        <v>79</v>
      </c>
      <c r="DY24" s="60">
        <v>6</v>
      </c>
      <c r="DZ24" s="60">
        <v>2</v>
      </c>
      <c r="EA24" s="60">
        <v>8</v>
      </c>
      <c r="EB24" s="55">
        <v>49</v>
      </c>
      <c r="EC24" s="55">
        <v>38</v>
      </c>
      <c r="ED24" s="60">
        <v>87</v>
      </c>
      <c r="EE24" s="59">
        <v>59.036144578313255</v>
      </c>
      <c r="EF24" s="59">
        <v>82.608695652173907</v>
      </c>
      <c r="EG24" s="59">
        <v>67.441860465116278</v>
      </c>
      <c r="EH24" s="72">
        <v>149943</v>
      </c>
      <c r="EI24" s="57">
        <v>122771</v>
      </c>
      <c r="EJ24" s="57">
        <v>272714</v>
      </c>
      <c r="EK24" s="57">
        <v>4539</v>
      </c>
      <c r="EL24" s="57">
        <v>7395</v>
      </c>
      <c r="EM24" s="57">
        <v>11934</v>
      </c>
      <c r="EN24" s="57">
        <v>59980</v>
      </c>
      <c r="EO24" s="57">
        <v>58482</v>
      </c>
      <c r="EP24" s="57">
        <v>118462</v>
      </c>
      <c r="EQ24" s="59">
        <v>3.0271503171205056</v>
      </c>
      <c r="ER24" s="59">
        <v>6.023409437082047</v>
      </c>
      <c r="ES24" s="59">
        <v>4.3760129659643434</v>
      </c>
      <c r="ET24" s="61">
        <v>40.001867376269651</v>
      </c>
      <c r="EU24" s="61">
        <v>47.635027816015182</v>
      </c>
      <c r="EV24" s="61">
        <v>43.438180658125361</v>
      </c>
      <c r="EW24" s="57">
        <v>30842</v>
      </c>
      <c r="EX24" s="57">
        <v>26913</v>
      </c>
      <c r="EY24" s="57">
        <v>57755</v>
      </c>
      <c r="EZ24" s="57">
        <v>308</v>
      </c>
      <c r="FA24" s="57">
        <v>440</v>
      </c>
      <c r="FB24" s="57">
        <v>748</v>
      </c>
      <c r="FC24" s="57">
        <v>7930</v>
      </c>
      <c r="FD24" s="57">
        <v>8193</v>
      </c>
      <c r="FE24" s="57">
        <v>16123</v>
      </c>
      <c r="FF24" s="59">
        <v>0.99863822060826146</v>
      </c>
      <c r="FG24" s="59">
        <v>1.6348976331141085</v>
      </c>
      <c r="FH24" s="59">
        <v>1.2951259631200762</v>
      </c>
      <c r="FI24" s="61">
        <v>25.71169184877764</v>
      </c>
      <c r="FJ24" s="61">
        <v>30.442537063872479</v>
      </c>
      <c r="FK24" s="61">
        <v>27.916197731798114</v>
      </c>
      <c r="FL24" s="57">
        <v>49</v>
      </c>
      <c r="FM24" s="57">
        <v>38</v>
      </c>
      <c r="FN24" s="57">
        <v>87</v>
      </c>
      <c r="FO24" s="57">
        <v>1</v>
      </c>
      <c r="FP24" s="57">
        <v>2</v>
      </c>
      <c r="FQ24" s="57">
        <v>3</v>
      </c>
      <c r="FR24" s="57">
        <v>24</v>
      </c>
      <c r="FS24" s="57">
        <v>22</v>
      </c>
      <c r="FT24" s="57">
        <v>46</v>
      </c>
      <c r="FU24" s="59">
        <v>2.0408163265306123</v>
      </c>
      <c r="FV24" s="59">
        <v>5.2631578947368425</v>
      </c>
      <c r="FW24" s="59">
        <v>3.4482758620689657</v>
      </c>
      <c r="FX24" s="61">
        <v>48.979591836734691</v>
      </c>
      <c r="FY24" s="61">
        <v>57.89473684210526</v>
      </c>
      <c r="FZ24" s="61">
        <v>52.873563218390807</v>
      </c>
    </row>
    <row r="25" spans="1:183">
      <c r="A25" s="116">
        <v>16</v>
      </c>
      <c r="B25" s="36" t="s">
        <v>52</v>
      </c>
      <c r="C25" s="120">
        <v>74319</v>
      </c>
      <c r="D25" s="55">
        <v>64466</v>
      </c>
      <c r="E25" s="57">
        <v>138785</v>
      </c>
      <c r="F25" s="55">
        <v>41761</v>
      </c>
      <c r="G25" s="55">
        <v>38194</v>
      </c>
      <c r="H25" s="57">
        <v>79955</v>
      </c>
      <c r="I25" s="66">
        <v>8352</v>
      </c>
      <c r="J25" s="66">
        <v>7599</v>
      </c>
      <c r="K25" s="57">
        <v>15951</v>
      </c>
      <c r="L25" s="55">
        <v>50113</v>
      </c>
      <c r="M25" s="55">
        <v>45793</v>
      </c>
      <c r="N25" s="55">
        <v>95906</v>
      </c>
      <c r="O25" s="59">
        <v>67.429594047282663</v>
      </c>
      <c r="P25" s="59">
        <v>71.034343685043282</v>
      </c>
      <c r="Q25" s="59">
        <v>69.104009799329901</v>
      </c>
      <c r="R25" s="58">
        <v>1569</v>
      </c>
      <c r="S25" s="58">
        <v>1777</v>
      </c>
      <c r="T25" s="57">
        <v>3346</v>
      </c>
      <c r="U25" s="58">
        <v>1095</v>
      </c>
      <c r="V25" s="58">
        <v>1242</v>
      </c>
      <c r="W25" s="57">
        <v>2337</v>
      </c>
      <c r="X25" s="58">
        <v>27</v>
      </c>
      <c r="Y25" s="58">
        <v>40</v>
      </c>
      <c r="Z25" s="57">
        <v>67</v>
      </c>
      <c r="AA25" s="55">
        <v>1122</v>
      </c>
      <c r="AB25" s="55">
        <v>1282</v>
      </c>
      <c r="AC25" s="60">
        <v>2404</v>
      </c>
      <c r="AD25" s="59">
        <v>71.510516252390062</v>
      </c>
      <c r="AE25" s="59">
        <v>72.14406302757456</v>
      </c>
      <c r="AF25" s="59">
        <v>71.84698147041243</v>
      </c>
      <c r="AG25" s="60">
        <v>75888</v>
      </c>
      <c r="AH25" s="60">
        <v>66243</v>
      </c>
      <c r="AI25" s="60">
        <v>142131</v>
      </c>
      <c r="AJ25" s="60">
        <v>42856</v>
      </c>
      <c r="AK25" s="60">
        <v>39436</v>
      </c>
      <c r="AL25" s="60">
        <v>82292</v>
      </c>
      <c r="AM25" s="60">
        <v>8379</v>
      </c>
      <c r="AN25" s="60">
        <v>7639</v>
      </c>
      <c r="AO25" s="60">
        <v>16018</v>
      </c>
      <c r="AP25" s="55">
        <v>51235</v>
      </c>
      <c r="AQ25" s="55">
        <v>47075</v>
      </c>
      <c r="AR25" s="60">
        <v>98310</v>
      </c>
      <c r="AS25" s="59">
        <v>67.513967952772504</v>
      </c>
      <c r="AT25" s="59">
        <v>71.064112434521391</v>
      </c>
      <c r="AU25" s="59">
        <v>69.168583912024815</v>
      </c>
      <c r="AV25" s="58">
        <v>21089</v>
      </c>
      <c r="AW25" s="58">
        <v>18951</v>
      </c>
      <c r="AX25" s="60">
        <v>40040</v>
      </c>
      <c r="AY25" s="58">
        <v>10578</v>
      </c>
      <c r="AZ25" s="58">
        <v>10188</v>
      </c>
      <c r="BA25" s="60">
        <v>20766</v>
      </c>
      <c r="BB25" s="62">
        <v>2408</v>
      </c>
      <c r="BC25" s="62">
        <v>2259</v>
      </c>
      <c r="BD25" s="60">
        <v>4667</v>
      </c>
      <c r="BE25" s="55">
        <v>12986</v>
      </c>
      <c r="BF25" s="55">
        <v>12447</v>
      </c>
      <c r="BG25" s="60">
        <v>25433</v>
      </c>
      <c r="BH25" s="59">
        <v>61.577125515671682</v>
      </c>
      <c r="BI25" s="59">
        <v>65.679911350324517</v>
      </c>
      <c r="BJ25" s="59">
        <v>63.518981018981023</v>
      </c>
      <c r="BK25" s="58">
        <v>500</v>
      </c>
      <c r="BL25" s="58">
        <v>562</v>
      </c>
      <c r="BM25" s="60">
        <v>1062</v>
      </c>
      <c r="BN25" s="58">
        <v>326</v>
      </c>
      <c r="BO25" s="58">
        <v>371</v>
      </c>
      <c r="BP25" s="60">
        <v>697</v>
      </c>
      <c r="BQ25" s="58">
        <v>1</v>
      </c>
      <c r="BR25" s="58">
        <v>1</v>
      </c>
      <c r="BS25" s="60">
        <v>2</v>
      </c>
      <c r="BT25" s="55">
        <v>327</v>
      </c>
      <c r="BU25" s="55">
        <v>372</v>
      </c>
      <c r="BV25" s="60">
        <v>699</v>
      </c>
      <c r="BW25" s="59">
        <v>65.400000000000006</v>
      </c>
      <c r="BX25" s="59">
        <v>66.192170818505332</v>
      </c>
      <c r="BY25" s="59">
        <v>65.819209039548028</v>
      </c>
      <c r="BZ25" s="60">
        <v>21589</v>
      </c>
      <c r="CA25" s="60">
        <v>19513</v>
      </c>
      <c r="CB25" s="60">
        <v>41102</v>
      </c>
      <c r="CC25" s="60">
        <v>10904</v>
      </c>
      <c r="CD25" s="60">
        <v>10559</v>
      </c>
      <c r="CE25" s="60">
        <v>21463</v>
      </c>
      <c r="CF25" s="60">
        <v>2409</v>
      </c>
      <c r="CG25" s="60">
        <v>2260</v>
      </c>
      <c r="CH25" s="60">
        <v>4669</v>
      </c>
      <c r="CI25" s="55">
        <v>13313</v>
      </c>
      <c r="CJ25" s="55">
        <v>12819</v>
      </c>
      <c r="CK25" s="60">
        <v>26132</v>
      </c>
      <c r="CL25" s="59">
        <v>61.665663069155585</v>
      </c>
      <c r="CM25" s="59">
        <v>65.694665095064835</v>
      </c>
      <c r="CN25" s="59">
        <v>63.578414675684883</v>
      </c>
      <c r="CO25" s="58">
        <v>4635</v>
      </c>
      <c r="CP25" s="58">
        <v>3900</v>
      </c>
      <c r="CQ25" s="60">
        <v>8535</v>
      </c>
      <c r="CR25" s="58">
        <v>2635</v>
      </c>
      <c r="CS25" s="58">
        <v>2348</v>
      </c>
      <c r="CT25" s="60">
        <v>4983</v>
      </c>
      <c r="CU25" s="62">
        <v>506</v>
      </c>
      <c r="CV25" s="62">
        <v>430</v>
      </c>
      <c r="CW25" s="60">
        <v>936</v>
      </c>
      <c r="CX25" s="55">
        <v>3141</v>
      </c>
      <c r="CY25" s="55">
        <v>2778</v>
      </c>
      <c r="CZ25" s="60">
        <v>5919</v>
      </c>
      <c r="DA25" s="59">
        <v>67.766990291262147</v>
      </c>
      <c r="DB25" s="59">
        <v>71.230769230769226</v>
      </c>
      <c r="DC25" s="59">
        <v>69.349736379613361</v>
      </c>
      <c r="DD25" s="58">
        <v>87</v>
      </c>
      <c r="DE25" s="58">
        <v>73</v>
      </c>
      <c r="DF25" s="60">
        <v>160</v>
      </c>
      <c r="DG25" s="58">
        <v>64</v>
      </c>
      <c r="DH25" s="58">
        <v>60</v>
      </c>
      <c r="DI25" s="60">
        <v>124</v>
      </c>
      <c r="DJ25" s="58">
        <v>1</v>
      </c>
      <c r="DK25" s="58">
        <v>0</v>
      </c>
      <c r="DL25" s="60">
        <v>1</v>
      </c>
      <c r="DM25" s="55">
        <v>65</v>
      </c>
      <c r="DN25" s="55">
        <v>60</v>
      </c>
      <c r="DO25" s="60">
        <v>125</v>
      </c>
      <c r="DP25" s="59">
        <v>74.712643678160916</v>
      </c>
      <c r="DQ25" s="59">
        <v>82.191780821917803</v>
      </c>
      <c r="DR25" s="59">
        <v>78.125</v>
      </c>
      <c r="DS25" s="60">
        <v>4722</v>
      </c>
      <c r="DT25" s="60">
        <v>3973</v>
      </c>
      <c r="DU25" s="60">
        <v>8695</v>
      </c>
      <c r="DV25" s="60">
        <v>2699</v>
      </c>
      <c r="DW25" s="60">
        <v>2408</v>
      </c>
      <c r="DX25" s="60">
        <v>5107</v>
      </c>
      <c r="DY25" s="60">
        <v>507</v>
      </c>
      <c r="DZ25" s="60">
        <v>430</v>
      </c>
      <c r="EA25" s="60">
        <v>937</v>
      </c>
      <c r="EB25" s="55">
        <v>3206</v>
      </c>
      <c r="EC25" s="55">
        <v>2838</v>
      </c>
      <c r="ED25" s="60">
        <v>6044</v>
      </c>
      <c r="EE25" s="59">
        <v>67.894959762812363</v>
      </c>
      <c r="EF25" s="59">
        <v>71.43216712811477</v>
      </c>
      <c r="EG25" s="59">
        <v>69.511213341000584</v>
      </c>
      <c r="EH25" s="57">
        <v>51235</v>
      </c>
      <c r="EI25" s="57">
        <v>47075</v>
      </c>
      <c r="EJ25" s="57">
        <v>98310</v>
      </c>
      <c r="EK25" s="57">
        <v>6185</v>
      </c>
      <c r="EL25" s="57">
        <v>7669</v>
      </c>
      <c r="EM25" s="57">
        <v>13854</v>
      </c>
      <c r="EN25" s="57">
        <v>16518</v>
      </c>
      <c r="EO25" s="57">
        <v>17016</v>
      </c>
      <c r="EP25" s="57">
        <v>33534</v>
      </c>
      <c r="EQ25" s="59">
        <v>12.071825900263491</v>
      </c>
      <c r="ER25" s="59">
        <v>16.291024960169942</v>
      </c>
      <c r="ES25" s="59">
        <v>14.092157461092462</v>
      </c>
      <c r="ET25" s="61">
        <v>32.239679906314045</v>
      </c>
      <c r="EU25" s="61">
        <v>36.146574614976103</v>
      </c>
      <c r="EV25" s="61">
        <v>34.110466890448578</v>
      </c>
      <c r="EW25" s="57">
        <v>13313</v>
      </c>
      <c r="EX25" s="57">
        <v>12819</v>
      </c>
      <c r="EY25" s="57">
        <v>26132</v>
      </c>
      <c r="EZ25" s="57">
        <v>1017</v>
      </c>
      <c r="FA25" s="57">
        <v>1412</v>
      </c>
      <c r="FB25" s="57">
        <v>2429</v>
      </c>
      <c r="FC25" s="57">
        <v>3957</v>
      </c>
      <c r="FD25" s="57">
        <v>4482</v>
      </c>
      <c r="FE25" s="57">
        <v>8439</v>
      </c>
      <c r="FF25" s="59">
        <v>7.6391497032975293</v>
      </c>
      <c r="FG25" s="59">
        <v>11.014899758171465</v>
      </c>
      <c r="FH25" s="59">
        <v>9.2951170978111133</v>
      </c>
      <c r="FI25" s="61">
        <v>29.722827311650267</v>
      </c>
      <c r="FJ25" s="61">
        <v>34.963725719634915</v>
      </c>
      <c r="FK25" s="61">
        <v>32.293739476503902</v>
      </c>
      <c r="FL25" s="72">
        <v>3206</v>
      </c>
      <c r="FM25" s="72">
        <v>2838</v>
      </c>
      <c r="FN25" s="72">
        <v>6044</v>
      </c>
      <c r="FO25" s="72">
        <v>251</v>
      </c>
      <c r="FP25" s="72">
        <v>320</v>
      </c>
      <c r="FQ25" s="72">
        <v>571</v>
      </c>
      <c r="FR25" s="72">
        <v>891</v>
      </c>
      <c r="FS25" s="72">
        <v>993</v>
      </c>
      <c r="FT25" s="72">
        <v>1884</v>
      </c>
      <c r="FU25" s="85">
        <v>7.8290704928259505</v>
      </c>
      <c r="FV25" s="85">
        <v>11.27554615926709</v>
      </c>
      <c r="FW25" s="85">
        <v>9.4473858371939112</v>
      </c>
      <c r="FX25" s="95">
        <v>27.79164067373674</v>
      </c>
      <c r="FY25" s="95">
        <v>34.989429175475685</v>
      </c>
      <c r="FZ25" s="95">
        <v>31.171409662475185</v>
      </c>
    </row>
    <row r="26" spans="1:183" ht="18.75" customHeight="1">
      <c r="A26" s="117">
        <v>17</v>
      </c>
      <c r="B26" s="36" t="s">
        <v>53</v>
      </c>
      <c r="C26" s="122">
        <v>70151</v>
      </c>
      <c r="D26" s="58">
        <v>61045</v>
      </c>
      <c r="E26" s="57">
        <v>131196</v>
      </c>
      <c r="F26" s="67">
        <v>45359</v>
      </c>
      <c r="G26" s="58">
        <v>38861</v>
      </c>
      <c r="H26" s="57">
        <v>84220</v>
      </c>
      <c r="I26" s="81"/>
      <c r="J26" s="81"/>
      <c r="K26" s="79"/>
      <c r="L26" s="55">
        <v>45359</v>
      </c>
      <c r="M26" s="55">
        <v>38861</v>
      </c>
      <c r="N26" s="55">
        <v>84220</v>
      </c>
      <c r="O26" s="59">
        <v>64.659092528973218</v>
      </c>
      <c r="P26" s="59">
        <v>63.659595380457034</v>
      </c>
      <c r="Q26" s="59">
        <v>64.194030305802002</v>
      </c>
      <c r="R26" s="62">
        <v>66171</v>
      </c>
      <c r="S26" s="62">
        <v>48928</v>
      </c>
      <c r="T26" s="57">
        <v>115099</v>
      </c>
      <c r="U26" s="62">
        <v>21123</v>
      </c>
      <c r="V26" s="62">
        <v>14735</v>
      </c>
      <c r="W26" s="57">
        <v>35858</v>
      </c>
      <c r="X26" s="62">
        <v>25028</v>
      </c>
      <c r="Y26" s="62">
        <v>20222</v>
      </c>
      <c r="Z26" s="57">
        <v>45250</v>
      </c>
      <c r="AA26" s="55">
        <v>46151</v>
      </c>
      <c r="AB26" s="55">
        <v>34957</v>
      </c>
      <c r="AC26" s="60">
        <v>81108</v>
      </c>
      <c r="AD26" s="85">
        <v>69.745054480059238</v>
      </c>
      <c r="AE26" s="85">
        <v>71.445797907128835</v>
      </c>
      <c r="AF26" s="85">
        <v>70.468031868217793</v>
      </c>
      <c r="AG26" s="60">
        <v>136322</v>
      </c>
      <c r="AH26" s="60">
        <v>109973</v>
      </c>
      <c r="AI26" s="60">
        <v>246295</v>
      </c>
      <c r="AJ26" s="60">
        <v>66482</v>
      </c>
      <c r="AK26" s="60">
        <v>53596</v>
      </c>
      <c r="AL26" s="60">
        <v>120078</v>
      </c>
      <c r="AM26" s="60">
        <v>25028</v>
      </c>
      <c r="AN26" s="60">
        <v>20222</v>
      </c>
      <c r="AO26" s="60">
        <v>45250</v>
      </c>
      <c r="AP26" s="55">
        <v>91510</v>
      </c>
      <c r="AQ26" s="55">
        <v>73818</v>
      </c>
      <c r="AR26" s="60">
        <v>165328</v>
      </c>
      <c r="AS26" s="59">
        <v>67.127829697334249</v>
      </c>
      <c r="AT26" s="59">
        <v>67.123748556463852</v>
      </c>
      <c r="AU26" s="59">
        <v>67.126007430114299</v>
      </c>
      <c r="AV26" s="89"/>
      <c r="AW26" s="89"/>
      <c r="AX26" s="84"/>
      <c r="AY26" s="89"/>
      <c r="AZ26" s="89"/>
      <c r="BA26" s="84"/>
      <c r="BB26" s="80"/>
      <c r="BC26" s="80"/>
      <c r="BD26" s="84"/>
      <c r="BE26" s="78"/>
      <c r="BF26" s="78"/>
      <c r="BG26" s="84"/>
      <c r="BH26" s="82" t="s">
        <v>93</v>
      </c>
      <c r="BI26" s="82" t="s">
        <v>93</v>
      </c>
      <c r="BJ26" s="82" t="s">
        <v>93</v>
      </c>
      <c r="BK26" s="81"/>
      <c r="BL26" s="81"/>
      <c r="BM26" s="84"/>
      <c r="BN26" s="81"/>
      <c r="BO26" s="81"/>
      <c r="BP26" s="84"/>
      <c r="BQ26" s="80"/>
      <c r="BR26" s="80"/>
      <c r="BS26" s="84"/>
      <c r="BT26" s="78"/>
      <c r="BU26" s="78"/>
      <c r="BV26" s="84"/>
      <c r="BW26" s="82"/>
      <c r="BX26" s="82"/>
      <c r="BY26" s="82" t="s">
        <v>93</v>
      </c>
      <c r="BZ26" s="84"/>
      <c r="CA26" s="84"/>
      <c r="CB26" s="84"/>
      <c r="CC26" s="84"/>
      <c r="CD26" s="84"/>
      <c r="CE26" s="84"/>
      <c r="CF26" s="84"/>
      <c r="CG26" s="84"/>
      <c r="CH26" s="84"/>
      <c r="CI26" s="78"/>
      <c r="CJ26" s="78"/>
      <c r="CK26" s="84"/>
      <c r="CL26" s="82"/>
      <c r="CM26" s="82"/>
      <c r="CN26" s="82"/>
      <c r="CO26" s="90"/>
      <c r="CP26" s="90"/>
      <c r="CQ26" s="84"/>
      <c r="CR26" s="90"/>
      <c r="CS26" s="90"/>
      <c r="CT26" s="90"/>
      <c r="CU26" s="80"/>
      <c r="CV26" s="80"/>
      <c r="CW26" s="84"/>
      <c r="CX26" s="78"/>
      <c r="CY26" s="78"/>
      <c r="CZ26" s="84"/>
      <c r="DA26" s="82" t="s">
        <v>93</v>
      </c>
      <c r="DB26" s="82" t="s">
        <v>93</v>
      </c>
      <c r="DC26" s="82" t="s">
        <v>93</v>
      </c>
      <c r="DD26" s="81"/>
      <c r="DE26" s="81"/>
      <c r="DF26" s="84"/>
      <c r="DG26" s="81"/>
      <c r="DH26" s="81"/>
      <c r="DI26" s="84"/>
      <c r="DJ26" s="80"/>
      <c r="DK26" s="80"/>
      <c r="DL26" s="84"/>
      <c r="DM26" s="78"/>
      <c r="DN26" s="78"/>
      <c r="DO26" s="84"/>
      <c r="DP26" s="82"/>
      <c r="DQ26" s="82" t="s">
        <v>93</v>
      </c>
      <c r="DR26" s="82" t="s">
        <v>93</v>
      </c>
      <c r="DS26" s="84"/>
      <c r="DT26" s="84"/>
      <c r="DU26" s="84"/>
      <c r="DV26" s="84"/>
      <c r="DW26" s="84"/>
      <c r="DX26" s="84"/>
      <c r="DY26" s="84"/>
      <c r="DZ26" s="84"/>
      <c r="EA26" s="84"/>
      <c r="EB26" s="78"/>
      <c r="EC26" s="78"/>
      <c r="ED26" s="84"/>
      <c r="EE26" s="82" t="s">
        <v>93</v>
      </c>
      <c r="EF26" s="82" t="s">
        <v>93</v>
      </c>
      <c r="EG26" s="82" t="s">
        <v>93</v>
      </c>
      <c r="EH26" s="57">
        <v>91510</v>
      </c>
      <c r="EI26" s="57">
        <v>73818</v>
      </c>
      <c r="EJ26" s="57">
        <v>165328</v>
      </c>
      <c r="EK26" s="79"/>
      <c r="EL26" s="79"/>
      <c r="EM26" s="79">
        <v>0</v>
      </c>
      <c r="EN26" s="79"/>
      <c r="EO26" s="79"/>
      <c r="EP26" s="79"/>
      <c r="EQ26" s="82"/>
      <c r="ER26" s="82"/>
      <c r="ES26" s="82"/>
      <c r="ET26" s="91"/>
      <c r="EU26" s="91"/>
      <c r="EV26" s="91"/>
      <c r="EW26" s="92"/>
      <c r="EX26" s="92"/>
      <c r="EY26" s="92"/>
      <c r="EZ26" s="92"/>
      <c r="FA26" s="92"/>
      <c r="FB26" s="92"/>
      <c r="FC26" s="92"/>
      <c r="FD26" s="92"/>
      <c r="FE26" s="92"/>
      <c r="FF26" s="93"/>
      <c r="FG26" s="93"/>
      <c r="FH26" s="93"/>
      <c r="FI26" s="94"/>
      <c r="FJ26" s="94"/>
      <c r="FK26" s="91"/>
      <c r="FL26" s="92"/>
      <c r="FM26" s="92"/>
      <c r="FN26" s="92"/>
      <c r="FO26" s="92"/>
      <c r="FP26" s="92"/>
      <c r="FQ26" s="92"/>
      <c r="FR26" s="92"/>
      <c r="FS26" s="92"/>
      <c r="FT26" s="92"/>
      <c r="FU26" s="93"/>
      <c r="FV26" s="93"/>
      <c r="FW26" s="93"/>
      <c r="FX26" s="94"/>
      <c r="FY26" s="94"/>
      <c r="FZ26" s="94"/>
    </row>
    <row r="27" spans="1:183" ht="32.25" customHeight="1">
      <c r="A27" s="116">
        <v>18</v>
      </c>
      <c r="B27" s="36" t="s">
        <v>54</v>
      </c>
      <c r="C27" s="120">
        <v>197373</v>
      </c>
      <c r="D27" s="55">
        <v>194223</v>
      </c>
      <c r="E27" s="57">
        <v>391596</v>
      </c>
      <c r="F27" s="55">
        <v>159341</v>
      </c>
      <c r="G27" s="55">
        <v>147109</v>
      </c>
      <c r="H27" s="57">
        <v>306450</v>
      </c>
      <c r="I27" s="58">
        <v>2509</v>
      </c>
      <c r="J27" s="58">
        <v>4445</v>
      </c>
      <c r="K27" s="57">
        <v>6954</v>
      </c>
      <c r="L27" s="55">
        <v>161850</v>
      </c>
      <c r="M27" s="55">
        <v>151554</v>
      </c>
      <c r="N27" s="55">
        <v>313404</v>
      </c>
      <c r="O27" s="59">
        <v>82.002097551336803</v>
      </c>
      <c r="P27" s="59">
        <v>78.030923217126698</v>
      </c>
      <c r="Q27" s="59">
        <v>80.032482456409156</v>
      </c>
      <c r="R27" s="55">
        <v>45798</v>
      </c>
      <c r="S27" s="55">
        <v>39925</v>
      </c>
      <c r="T27" s="57">
        <v>85723</v>
      </c>
      <c r="U27" s="55">
        <v>29611</v>
      </c>
      <c r="V27" s="55">
        <v>23578</v>
      </c>
      <c r="W27" s="57">
        <v>53189</v>
      </c>
      <c r="X27" s="58">
        <v>1330</v>
      </c>
      <c r="Y27" s="58">
        <v>1550</v>
      </c>
      <c r="Z27" s="57">
        <v>2880</v>
      </c>
      <c r="AA27" s="55">
        <v>30941</v>
      </c>
      <c r="AB27" s="55">
        <v>25128</v>
      </c>
      <c r="AC27" s="60">
        <v>56069</v>
      </c>
      <c r="AD27" s="59">
        <v>67.559718765011567</v>
      </c>
      <c r="AE27" s="59">
        <v>62.938008766437072</v>
      </c>
      <c r="AF27" s="59">
        <v>65.407183603000362</v>
      </c>
      <c r="AG27" s="60">
        <v>243171</v>
      </c>
      <c r="AH27" s="60">
        <v>234148</v>
      </c>
      <c r="AI27" s="60">
        <v>477319</v>
      </c>
      <c r="AJ27" s="60">
        <v>188952</v>
      </c>
      <c r="AK27" s="60">
        <v>170687</v>
      </c>
      <c r="AL27" s="60">
        <v>359639</v>
      </c>
      <c r="AM27" s="60">
        <v>3839</v>
      </c>
      <c r="AN27" s="60">
        <v>5995</v>
      </c>
      <c r="AO27" s="60">
        <v>9834</v>
      </c>
      <c r="AP27" s="55">
        <v>192791</v>
      </c>
      <c r="AQ27" s="55">
        <v>176682</v>
      </c>
      <c r="AR27" s="60">
        <v>369473</v>
      </c>
      <c r="AS27" s="59">
        <v>79.282068996714244</v>
      </c>
      <c r="AT27" s="59">
        <v>75.457403010062009</v>
      </c>
      <c r="AU27" s="59">
        <v>77.405885791263287</v>
      </c>
      <c r="AV27" s="58">
        <v>25222</v>
      </c>
      <c r="AW27" s="58">
        <v>21979</v>
      </c>
      <c r="AX27" s="60">
        <v>47201</v>
      </c>
      <c r="AY27" s="58">
        <v>19536</v>
      </c>
      <c r="AZ27" s="58">
        <v>14863</v>
      </c>
      <c r="BA27" s="60">
        <v>34399</v>
      </c>
      <c r="BB27" s="58">
        <v>299</v>
      </c>
      <c r="BC27" s="58">
        <v>528</v>
      </c>
      <c r="BD27" s="60">
        <v>827</v>
      </c>
      <c r="BE27" s="55">
        <v>19835</v>
      </c>
      <c r="BF27" s="55">
        <v>15391</v>
      </c>
      <c r="BG27" s="60">
        <v>35226</v>
      </c>
      <c r="BH27" s="59">
        <v>78.64166204107525</v>
      </c>
      <c r="BI27" s="59">
        <v>70.025933845943854</v>
      </c>
      <c r="BJ27" s="59">
        <v>74.629774792906929</v>
      </c>
      <c r="BK27" s="58">
        <v>5624</v>
      </c>
      <c r="BL27" s="58">
        <v>4958</v>
      </c>
      <c r="BM27" s="60">
        <v>10582</v>
      </c>
      <c r="BN27" s="58">
        <v>3412</v>
      </c>
      <c r="BO27" s="58">
        <v>2545</v>
      </c>
      <c r="BP27" s="60">
        <v>5957</v>
      </c>
      <c r="BQ27" s="58">
        <v>187</v>
      </c>
      <c r="BR27" s="58">
        <v>215</v>
      </c>
      <c r="BS27" s="60">
        <v>402</v>
      </c>
      <c r="BT27" s="55">
        <v>3599</v>
      </c>
      <c r="BU27" s="55">
        <v>2760</v>
      </c>
      <c r="BV27" s="60">
        <v>6359</v>
      </c>
      <c r="BW27" s="59">
        <v>63.993598862019915</v>
      </c>
      <c r="BX27" s="59">
        <v>55.667607906413878</v>
      </c>
      <c r="BY27" s="59">
        <v>60.092610092610087</v>
      </c>
      <c r="BZ27" s="60">
        <v>30846</v>
      </c>
      <c r="CA27" s="60">
        <v>26937</v>
      </c>
      <c r="CB27" s="60">
        <v>57783</v>
      </c>
      <c r="CC27" s="60">
        <v>22948</v>
      </c>
      <c r="CD27" s="60">
        <v>17408</v>
      </c>
      <c r="CE27" s="60">
        <v>40356</v>
      </c>
      <c r="CF27" s="60">
        <v>486</v>
      </c>
      <c r="CG27" s="60">
        <v>743</v>
      </c>
      <c r="CH27" s="60">
        <v>1229</v>
      </c>
      <c r="CI27" s="55">
        <v>23434</v>
      </c>
      <c r="CJ27" s="55">
        <v>18151</v>
      </c>
      <c r="CK27" s="60">
        <v>41585</v>
      </c>
      <c r="CL27" s="59">
        <v>75.970952473578421</v>
      </c>
      <c r="CM27" s="59">
        <v>67.383153283587632</v>
      </c>
      <c r="CN27" s="59">
        <v>71.967533703684467</v>
      </c>
      <c r="CO27" s="58">
        <v>47272</v>
      </c>
      <c r="CP27" s="58">
        <v>47143</v>
      </c>
      <c r="CQ27" s="60">
        <v>94415</v>
      </c>
      <c r="CR27" s="58">
        <v>35029</v>
      </c>
      <c r="CS27" s="58">
        <v>32737</v>
      </c>
      <c r="CT27" s="60">
        <v>67766</v>
      </c>
      <c r="CU27" s="71">
        <v>441</v>
      </c>
      <c r="CV27" s="58">
        <v>894</v>
      </c>
      <c r="CW27" s="60">
        <v>1335</v>
      </c>
      <c r="CX27" s="55">
        <v>35470</v>
      </c>
      <c r="CY27" s="55">
        <v>33631</v>
      </c>
      <c r="CZ27" s="60">
        <v>69101</v>
      </c>
      <c r="DA27" s="59">
        <v>75.033846674564217</v>
      </c>
      <c r="DB27" s="59">
        <v>71.338268671913113</v>
      </c>
      <c r="DC27" s="59">
        <v>73.188582322724145</v>
      </c>
      <c r="DD27" s="58">
        <v>14828</v>
      </c>
      <c r="DE27" s="58">
        <v>14462</v>
      </c>
      <c r="DF27" s="60">
        <v>29290</v>
      </c>
      <c r="DG27" s="58">
        <v>9159</v>
      </c>
      <c r="DH27" s="58">
        <v>8115</v>
      </c>
      <c r="DI27" s="60">
        <v>17274</v>
      </c>
      <c r="DJ27" s="58">
        <v>334</v>
      </c>
      <c r="DK27" s="58">
        <v>512</v>
      </c>
      <c r="DL27" s="60">
        <v>846</v>
      </c>
      <c r="DM27" s="55">
        <v>9493</v>
      </c>
      <c r="DN27" s="55">
        <v>8627</v>
      </c>
      <c r="DO27" s="60">
        <v>18120</v>
      </c>
      <c r="DP27" s="59">
        <v>64.020771513353111</v>
      </c>
      <c r="DQ27" s="59">
        <v>59.652883418614302</v>
      </c>
      <c r="DR27" s="59">
        <v>61.864117446227382</v>
      </c>
      <c r="DS27" s="60">
        <v>62100</v>
      </c>
      <c r="DT27" s="60">
        <v>61605</v>
      </c>
      <c r="DU27" s="60">
        <v>123705</v>
      </c>
      <c r="DV27" s="60">
        <v>44188</v>
      </c>
      <c r="DW27" s="60">
        <v>40852</v>
      </c>
      <c r="DX27" s="60">
        <v>85040</v>
      </c>
      <c r="DY27" s="60">
        <v>775</v>
      </c>
      <c r="DZ27" s="60">
        <v>1406</v>
      </c>
      <c r="EA27" s="60">
        <v>2181</v>
      </c>
      <c r="EB27" s="55">
        <v>44963</v>
      </c>
      <c r="EC27" s="55">
        <v>42258</v>
      </c>
      <c r="ED27" s="60">
        <v>87221</v>
      </c>
      <c r="EE27" s="59">
        <v>72.404186795491142</v>
      </c>
      <c r="EF27" s="59">
        <v>68.595081568054539</v>
      </c>
      <c r="EG27" s="59">
        <v>70.507255163493795</v>
      </c>
      <c r="EH27" s="57">
        <v>192791</v>
      </c>
      <c r="EI27" s="57">
        <v>176682</v>
      </c>
      <c r="EJ27" s="57">
        <v>369473</v>
      </c>
      <c r="EK27" s="72">
        <v>11334</v>
      </c>
      <c r="EL27" s="72">
        <v>8107</v>
      </c>
      <c r="EM27" s="72">
        <v>19441</v>
      </c>
      <c r="EN27" s="72">
        <v>50729</v>
      </c>
      <c r="EO27" s="72">
        <v>42557</v>
      </c>
      <c r="EP27" s="72">
        <v>93286</v>
      </c>
      <c r="EQ27" s="85">
        <v>5.8789051356131763</v>
      </c>
      <c r="ER27" s="85">
        <v>4.5884696799900384</v>
      </c>
      <c r="ES27" s="85">
        <v>5.2618188609181189</v>
      </c>
      <c r="ET27" s="95">
        <v>26.312950293322821</v>
      </c>
      <c r="EU27" s="95">
        <v>24.086777374039237</v>
      </c>
      <c r="EV27" s="95">
        <v>25.248394334633382</v>
      </c>
      <c r="EW27" s="57">
        <v>23434</v>
      </c>
      <c r="EX27" s="57">
        <v>18151</v>
      </c>
      <c r="EY27" s="57">
        <v>41585</v>
      </c>
      <c r="EZ27" s="57">
        <v>846</v>
      </c>
      <c r="FA27" s="57">
        <v>408</v>
      </c>
      <c r="FB27" s="57">
        <v>1254</v>
      </c>
      <c r="FC27" s="57">
        <v>5682</v>
      </c>
      <c r="FD27" s="57">
        <v>3559</v>
      </c>
      <c r="FE27" s="57">
        <v>9241</v>
      </c>
      <c r="FF27" s="59">
        <v>3.6101391141077066</v>
      </c>
      <c r="FG27" s="59">
        <v>2.2478100380144346</v>
      </c>
      <c r="FH27" s="59">
        <v>3.0155104003847542</v>
      </c>
      <c r="FI27" s="61">
        <v>24.246820858581547</v>
      </c>
      <c r="FJ27" s="61">
        <v>19.607735111013167</v>
      </c>
      <c r="FK27" s="61">
        <v>22.22195503186245</v>
      </c>
      <c r="FL27" s="57">
        <v>44963</v>
      </c>
      <c r="FM27" s="57">
        <v>42258</v>
      </c>
      <c r="FN27" s="57">
        <v>87221</v>
      </c>
      <c r="FO27" s="57">
        <v>1239</v>
      </c>
      <c r="FP27" s="57">
        <v>954</v>
      </c>
      <c r="FQ27" s="57">
        <v>2193</v>
      </c>
      <c r="FR27" s="57">
        <v>8574</v>
      </c>
      <c r="FS27" s="57">
        <v>7645</v>
      </c>
      <c r="FT27" s="57">
        <v>16219</v>
      </c>
      <c r="FU27" s="59">
        <v>2.7555990481062209</v>
      </c>
      <c r="FV27" s="59">
        <v>2.257560698565952</v>
      </c>
      <c r="FW27" s="59">
        <v>2.5143027481913758</v>
      </c>
      <c r="FX27" s="61">
        <v>19.0690122990014</v>
      </c>
      <c r="FY27" s="61">
        <v>18.091248994273275</v>
      </c>
      <c r="FZ27" s="61">
        <v>18.595292418110315</v>
      </c>
    </row>
    <row r="28" spans="1:183" ht="29.25" customHeight="1">
      <c r="A28" s="117">
        <v>19</v>
      </c>
      <c r="B28" s="36" t="s">
        <v>55</v>
      </c>
      <c r="C28" s="120">
        <v>410326</v>
      </c>
      <c r="D28" s="55">
        <v>375014</v>
      </c>
      <c r="E28" s="57">
        <v>785340</v>
      </c>
      <c r="F28" s="55">
        <v>332339</v>
      </c>
      <c r="G28" s="55">
        <v>324439</v>
      </c>
      <c r="H28" s="57">
        <v>656778</v>
      </c>
      <c r="I28" s="58">
        <v>34512</v>
      </c>
      <c r="J28" s="58">
        <v>21014</v>
      </c>
      <c r="K28" s="57">
        <v>55526</v>
      </c>
      <c r="L28" s="55">
        <v>366851</v>
      </c>
      <c r="M28" s="55">
        <v>345453</v>
      </c>
      <c r="N28" s="55">
        <v>712304</v>
      </c>
      <c r="O28" s="59">
        <v>89.404765966572924</v>
      </c>
      <c r="P28" s="59">
        <v>92.11736095185779</v>
      </c>
      <c r="Q28" s="59">
        <v>90.700078946698255</v>
      </c>
      <c r="R28" s="55">
        <v>22242</v>
      </c>
      <c r="S28" s="55">
        <v>6019</v>
      </c>
      <c r="T28" s="57">
        <v>28261</v>
      </c>
      <c r="U28" s="55">
        <v>2868</v>
      </c>
      <c r="V28" s="55">
        <v>1356</v>
      </c>
      <c r="W28" s="57">
        <v>4224</v>
      </c>
      <c r="X28" s="58">
        <v>4266</v>
      </c>
      <c r="Y28" s="58">
        <v>1236</v>
      </c>
      <c r="Z28" s="57">
        <v>5502</v>
      </c>
      <c r="AA28" s="55">
        <v>7134</v>
      </c>
      <c r="AB28" s="55">
        <v>2592</v>
      </c>
      <c r="AC28" s="60">
        <v>9726</v>
      </c>
      <c r="AD28" s="59">
        <v>32.074453736174803</v>
      </c>
      <c r="AE28" s="59">
        <v>43.063631832530319</v>
      </c>
      <c r="AF28" s="59">
        <v>34.41491808499346</v>
      </c>
      <c r="AG28" s="60">
        <v>432568</v>
      </c>
      <c r="AH28" s="60">
        <v>381033</v>
      </c>
      <c r="AI28" s="60">
        <v>813601</v>
      </c>
      <c r="AJ28" s="60">
        <v>335207</v>
      </c>
      <c r="AK28" s="60">
        <v>325795</v>
      </c>
      <c r="AL28" s="60">
        <v>661002</v>
      </c>
      <c r="AM28" s="60">
        <v>38778</v>
      </c>
      <c r="AN28" s="60">
        <v>22250</v>
      </c>
      <c r="AO28" s="60">
        <v>61028</v>
      </c>
      <c r="AP28" s="55">
        <v>373985</v>
      </c>
      <c r="AQ28" s="55">
        <v>348045</v>
      </c>
      <c r="AR28" s="60">
        <v>722030</v>
      </c>
      <c r="AS28" s="59">
        <v>86.456927003384436</v>
      </c>
      <c r="AT28" s="59">
        <v>91.342482147215591</v>
      </c>
      <c r="AU28" s="59">
        <v>88.744974502243736</v>
      </c>
      <c r="AV28" s="58">
        <v>76006</v>
      </c>
      <c r="AW28" s="58">
        <v>67173</v>
      </c>
      <c r="AX28" s="60">
        <v>143179</v>
      </c>
      <c r="AY28" s="58">
        <v>57450</v>
      </c>
      <c r="AZ28" s="58">
        <v>53430</v>
      </c>
      <c r="BA28" s="60">
        <v>110880</v>
      </c>
      <c r="BB28" s="58">
        <v>7883</v>
      </c>
      <c r="BC28" s="58">
        <v>5540</v>
      </c>
      <c r="BD28" s="60">
        <v>13423</v>
      </c>
      <c r="BE28" s="55">
        <v>65333</v>
      </c>
      <c r="BF28" s="55">
        <v>58970</v>
      </c>
      <c r="BG28" s="60">
        <v>124303</v>
      </c>
      <c r="BH28" s="59">
        <v>85.957687550982826</v>
      </c>
      <c r="BI28" s="59">
        <v>87.78824825450701</v>
      </c>
      <c r="BJ28" s="59">
        <v>86.816502420047641</v>
      </c>
      <c r="BK28" s="58">
        <v>5498</v>
      </c>
      <c r="BL28" s="58">
        <v>1481</v>
      </c>
      <c r="BM28" s="60">
        <v>6979</v>
      </c>
      <c r="BN28" s="58">
        <v>489</v>
      </c>
      <c r="BO28" s="58">
        <v>205</v>
      </c>
      <c r="BP28" s="60">
        <v>694</v>
      </c>
      <c r="BQ28" s="58">
        <v>1048</v>
      </c>
      <c r="BR28" s="58">
        <v>294</v>
      </c>
      <c r="BS28" s="60">
        <v>1342</v>
      </c>
      <c r="BT28" s="55">
        <v>1537</v>
      </c>
      <c r="BU28" s="55">
        <v>499</v>
      </c>
      <c r="BV28" s="60">
        <v>2036</v>
      </c>
      <c r="BW28" s="59">
        <v>27.95562022553656</v>
      </c>
      <c r="BX28" s="59">
        <v>33.693450371370695</v>
      </c>
      <c r="BY28" s="59">
        <v>29.173233987677317</v>
      </c>
      <c r="BZ28" s="60">
        <v>81504</v>
      </c>
      <c r="CA28" s="60">
        <v>68654</v>
      </c>
      <c r="CB28" s="60">
        <v>150158</v>
      </c>
      <c r="CC28" s="60">
        <v>57939</v>
      </c>
      <c r="CD28" s="60">
        <v>53635</v>
      </c>
      <c r="CE28" s="60">
        <v>111574</v>
      </c>
      <c r="CF28" s="60">
        <v>8931</v>
      </c>
      <c r="CG28" s="60">
        <v>5834</v>
      </c>
      <c r="CH28" s="60">
        <v>14765</v>
      </c>
      <c r="CI28" s="55">
        <v>66870</v>
      </c>
      <c r="CJ28" s="55">
        <v>59469</v>
      </c>
      <c r="CK28" s="60">
        <v>126339</v>
      </c>
      <c r="CL28" s="59">
        <v>82.045053003533567</v>
      </c>
      <c r="CM28" s="59">
        <v>86.621318495644829</v>
      </c>
      <c r="CN28" s="59">
        <v>84.137375298019421</v>
      </c>
      <c r="CO28" s="71">
        <v>27882</v>
      </c>
      <c r="CP28" s="71">
        <v>23691</v>
      </c>
      <c r="CQ28" s="69">
        <v>51573</v>
      </c>
      <c r="CR28" s="71">
        <v>21589</v>
      </c>
      <c r="CS28" s="71">
        <v>19586</v>
      </c>
      <c r="CT28" s="69">
        <v>41175</v>
      </c>
      <c r="CU28" s="71">
        <v>2494</v>
      </c>
      <c r="CV28" s="71">
        <v>1518</v>
      </c>
      <c r="CW28" s="69">
        <v>4012</v>
      </c>
      <c r="CX28" s="70">
        <v>24083</v>
      </c>
      <c r="CY28" s="70">
        <v>21104</v>
      </c>
      <c r="CZ28" s="69">
        <v>45187</v>
      </c>
      <c r="DA28" s="85">
        <v>86.374722042895058</v>
      </c>
      <c r="DB28" s="85">
        <v>89.080241441897769</v>
      </c>
      <c r="DC28" s="85">
        <v>87.617551819750645</v>
      </c>
      <c r="DD28" s="71">
        <v>1290</v>
      </c>
      <c r="DE28" s="71">
        <v>345</v>
      </c>
      <c r="DF28" s="69">
        <v>1635</v>
      </c>
      <c r="DG28" s="71">
        <v>138</v>
      </c>
      <c r="DH28" s="71">
        <v>52</v>
      </c>
      <c r="DI28" s="69">
        <v>190</v>
      </c>
      <c r="DJ28" s="71">
        <v>274</v>
      </c>
      <c r="DK28" s="71">
        <v>72</v>
      </c>
      <c r="DL28" s="69">
        <v>346</v>
      </c>
      <c r="DM28" s="70">
        <v>412</v>
      </c>
      <c r="DN28" s="70">
        <v>124</v>
      </c>
      <c r="DO28" s="69">
        <v>536</v>
      </c>
      <c r="DP28" s="85">
        <v>31.937984496124034</v>
      </c>
      <c r="DQ28" s="85">
        <v>35.94202898550725</v>
      </c>
      <c r="DR28" s="85">
        <v>32.782874617737001</v>
      </c>
      <c r="DS28" s="69">
        <v>29172</v>
      </c>
      <c r="DT28" s="69">
        <v>24036</v>
      </c>
      <c r="DU28" s="69">
        <v>53208</v>
      </c>
      <c r="DV28" s="69">
        <v>21727</v>
      </c>
      <c r="DW28" s="69">
        <v>19638</v>
      </c>
      <c r="DX28" s="69">
        <v>41365</v>
      </c>
      <c r="DY28" s="69">
        <v>2768</v>
      </c>
      <c r="DZ28" s="69">
        <v>1590</v>
      </c>
      <c r="EA28" s="69">
        <v>4358</v>
      </c>
      <c r="EB28" s="70">
        <v>24495</v>
      </c>
      <c r="EC28" s="70">
        <v>21228</v>
      </c>
      <c r="ED28" s="69">
        <v>45723</v>
      </c>
      <c r="EE28" s="85">
        <v>83.967503085150142</v>
      </c>
      <c r="EF28" s="85">
        <v>88.317523714428361</v>
      </c>
      <c r="EG28" s="85">
        <v>85.93256653134867</v>
      </c>
      <c r="EH28" s="72">
        <v>373985</v>
      </c>
      <c r="EI28" s="72">
        <v>348045</v>
      </c>
      <c r="EJ28" s="72">
        <v>722030</v>
      </c>
      <c r="EK28" s="79"/>
      <c r="EL28" s="79"/>
      <c r="EM28" s="72">
        <v>130038</v>
      </c>
      <c r="EN28" s="79"/>
      <c r="EO28" s="79"/>
      <c r="EP28" s="72">
        <v>182036</v>
      </c>
      <c r="EQ28" s="82"/>
      <c r="ER28" s="82"/>
      <c r="ES28" s="85">
        <v>18.010054983864936</v>
      </c>
      <c r="ET28" s="91"/>
      <c r="EU28" s="91"/>
      <c r="EV28" s="95">
        <v>25.211694804925003</v>
      </c>
      <c r="EW28" s="72">
        <v>66870</v>
      </c>
      <c r="EX28" s="72">
        <v>59469</v>
      </c>
      <c r="EY28" s="72">
        <v>126339</v>
      </c>
      <c r="EZ28" s="92"/>
      <c r="FA28" s="92"/>
      <c r="FB28" s="72">
        <v>13078</v>
      </c>
      <c r="FC28" s="92"/>
      <c r="FD28" s="92"/>
      <c r="FE28" s="72">
        <v>28008</v>
      </c>
      <c r="FF28" s="82"/>
      <c r="FG28" s="82"/>
      <c r="FH28" s="85">
        <v>10.351514575863352</v>
      </c>
      <c r="FI28" s="91"/>
      <c r="FJ28" s="91"/>
      <c r="FK28" s="95">
        <v>22.168926459763018</v>
      </c>
      <c r="FL28" s="72">
        <v>24495</v>
      </c>
      <c r="FM28" s="72">
        <v>21228</v>
      </c>
      <c r="FN28" s="72">
        <v>45723</v>
      </c>
      <c r="FO28" s="79"/>
      <c r="FP28" s="79"/>
      <c r="FQ28" s="72">
        <v>4505</v>
      </c>
      <c r="FR28" s="79"/>
      <c r="FS28" s="79"/>
      <c r="FT28" s="72">
        <v>10103</v>
      </c>
      <c r="FU28" s="82"/>
      <c r="FV28" s="82"/>
      <c r="FW28" s="59">
        <v>9.8528093082256198</v>
      </c>
      <c r="FX28" s="91"/>
      <c r="FY28" s="91"/>
      <c r="FZ28" s="61">
        <v>22.096100430855369</v>
      </c>
    </row>
    <row r="29" spans="1:183" ht="27" customHeight="1">
      <c r="A29" s="116">
        <v>20</v>
      </c>
      <c r="B29" s="36" t="s">
        <v>56</v>
      </c>
      <c r="C29" s="120">
        <v>227855</v>
      </c>
      <c r="D29" s="55">
        <v>219827</v>
      </c>
      <c r="E29" s="57">
        <v>447682</v>
      </c>
      <c r="F29" s="55">
        <v>215457</v>
      </c>
      <c r="G29" s="55">
        <v>212332</v>
      </c>
      <c r="H29" s="57">
        <v>427789</v>
      </c>
      <c r="I29" s="81"/>
      <c r="J29" s="81"/>
      <c r="K29" s="79"/>
      <c r="L29" s="55">
        <v>215457</v>
      </c>
      <c r="M29" s="55">
        <v>212332</v>
      </c>
      <c r="N29" s="55">
        <v>427789</v>
      </c>
      <c r="O29" s="59">
        <v>94.5588203023853</v>
      </c>
      <c r="P29" s="59">
        <v>96.590500711923468</v>
      </c>
      <c r="Q29" s="59">
        <v>95.556444083076826</v>
      </c>
      <c r="R29" s="78"/>
      <c r="S29" s="78"/>
      <c r="T29" s="79"/>
      <c r="U29" s="78"/>
      <c r="V29" s="78"/>
      <c r="W29" s="79"/>
      <c r="X29" s="81"/>
      <c r="Y29" s="81"/>
      <c r="Z29" s="79"/>
      <c r="AA29" s="78"/>
      <c r="AB29" s="78"/>
      <c r="AC29" s="84"/>
      <c r="AD29" s="82" t="s">
        <v>93</v>
      </c>
      <c r="AE29" s="82" t="s">
        <v>93</v>
      </c>
      <c r="AF29" s="82" t="s">
        <v>93</v>
      </c>
      <c r="AG29" s="60">
        <v>227855</v>
      </c>
      <c r="AH29" s="60">
        <v>219827</v>
      </c>
      <c r="AI29" s="60">
        <v>447682</v>
      </c>
      <c r="AJ29" s="60">
        <v>215457</v>
      </c>
      <c r="AK29" s="60">
        <v>212332</v>
      </c>
      <c r="AL29" s="60">
        <v>427789</v>
      </c>
      <c r="AM29" s="84"/>
      <c r="AN29" s="84"/>
      <c r="AO29" s="84"/>
      <c r="AP29" s="55">
        <v>215457</v>
      </c>
      <c r="AQ29" s="55">
        <v>212332</v>
      </c>
      <c r="AR29" s="60">
        <v>427789</v>
      </c>
      <c r="AS29" s="59">
        <v>94.5588203023853</v>
      </c>
      <c r="AT29" s="59">
        <v>96.590500711923468</v>
      </c>
      <c r="AU29" s="59">
        <v>95.556444083076826</v>
      </c>
      <c r="AV29" s="58">
        <v>25006</v>
      </c>
      <c r="AW29" s="58">
        <v>23933</v>
      </c>
      <c r="AX29" s="60">
        <v>48939</v>
      </c>
      <c r="AY29" s="58">
        <v>21916</v>
      </c>
      <c r="AZ29" s="58">
        <v>21944</v>
      </c>
      <c r="BA29" s="60">
        <v>43860</v>
      </c>
      <c r="BB29" s="81"/>
      <c r="BC29" s="81"/>
      <c r="BD29" s="84"/>
      <c r="BE29" s="55">
        <v>21916</v>
      </c>
      <c r="BF29" s="55">
        <v>21944</v>
      </c>
      <c r="BG29" s="60">
        <v>43860</v>
      </c>
      <c r="BH29" s="59">
        <v>87.642965688234824</v>
      </c>
      <c r="BI29" s="59">
        <v>91.689299293862035</v>
      </c>
      <c r="BJ29" s="59">
        <v>89.621774045239988</v>
      </c>
      <c r="BK29" s="81"/>
      <c r="BL29" s="81"/>
      <c r="BM29" s="84"/>
      <c r="BN29" s="81"/>
      <c r="BO29" s="81"/>
      <c r="BP29" s="84"/>
      <c r="BQ29" s="81"/>
      <c r="BR29" s="81"/>
      <c r="BS29" s="84"/>
      <c r="BT29" s="78"/>
      <c r="BU29" s="78"/>
      <c r="BV29" s="84"/>
      <c r="BW29" s="82" t="s">
        <v>93</v>
      </c>
      <c r="BX29" s="82" t="s">
        <v>93</v>
      </c>
      <c r="BY29" s="82" t="s">
        <v>93</v>
      </c>
      <c r="BZ29" s="60">
        <v>25006</v>
      </c>
      <c r="CA29" s="60">
        <v>23933</v>
      </c>
      <c r="CB29" s="60">
        <v>48939</v>
      </c>
      <c r="CC29" s="60">
        <v>21916</v>
      </c>
      <c r="CD29" s="60">
        <v>21944</v>
      </c>
      <c r="CE29" s="60">
        <v>43860</v>
      </c>
      <c r="CF29" s="84"/>
      <c r="CG29" s="84"/>
      <c r="CH29" s="84"/>
      <c r="CI29" s="55">
        <v>21916</v>
      </c>
      <c r="CJ29" s="55">
        <v>21944</v>
      </c>
      <c r="CK29" s="60">
        <v>43860</v>
      </c>
      <c r="CL29" s="59">
        <v>87.642965688234824</v>
      </c>
      <c r="CM29" s="59">
        <v>91.689299293862035</v>
      </c>
      <c r="CN29" s="59">
        <v>89.621774045239988</v>
      </c>
      <c r="CO29" s="58">
        <v>3485</v>
      </c>
      <c r="CP29" s="58">
        <v>3647</v>
      </c>
      <c r="CQ29" s="60">
        <v>7132</v>
      </c>
      <c r="CR29" s="58">
        <v>2934</v>
      </c>
      <c r="CS29" s="58">
        <v>3112</v>
      </c>
      <c r="CT29" s="60">
        <v>6046</v>
      </c>
      <c r="CU29" s="81"/>
      <c r="CV29" s="81"/>
      <c r="CW29" s="84"/>
      <c r="CX29" s="55">
        <v>2934</v>
      </c>
      <c r="CY29" s="55">
        <v>3112</v>
      </c>
      <c r="CZ29" s="60">
        <v>6046</v>
      </c>
      <c r="DA29" s="59">
        <v>84.18938307030129</v>
      </c>
      <c r="DB29" s="59">
        <v>85.330408554976685</v>
      </c>
      <c r="DC29" s="59">
        <v>84.772854739203581</v>
      </c>
      <c r="DD29" s="81"/>
      <c r="DE29" s="81"/>
      <c r="DF29" s="84"/>
      <c r="DG29" s="81"/>
      <c r="DH29" s="81"/>
      <c r="DI29" s="84"/>
      <c r="DJ29" s="80"/>
      <c r="DK29" s="80"/>
      <c r="DL29" s="84"/>
      <c r="DM29" s="78"/>
      <c r="DN29" s="78"/>
      <c r="DO29" s="84"/>
      <c r="DP29" s="82" t="s">
        <v>93</v>
      </c>
      <c r="DQ29" s="82" t="s">
        <v>93</v>
      </c>
      <c r="DR29" s="82" t="s">
        <v>93</v>
      </c>
      <c r="DS29" s="60">
        <v>3485</v>
      </c>
      <c r="DT29" s="60">
        <v>3647</v>
      </c>
      <c r="DU29" s="60">
        <v>7132</v>
      </c>
      <c r="DV29" s="60">
        <v>2934</v>
      </c>
      <c r="DW29" s="60">
        <v>3112</v>
      </c>
      <c r="DX29" s="60">
        <v>6046</v>
      </c>
      <c r="DY29" s="84"/>
      <c r="DZ29" s="84"/>
      <c r="EA29" s="84"/>
      <c r="EB29" s="55">
        <v>2934</v>
      </c>
      <c r="EC29" s="55">
        <v>3112</v>
      </c>
      <c r="ED29" s="60">
        <v>6046</v>
      </c>
      <c r="EE29" s="59">
        <v>84.18938307030129</v>
      </c>
      <c r="EF29" s="59">
        <v>85.330408554976685</v>
      </c>
      <c r="EG29" s="59">
        <v>84.772854739203581</v>
      </c>
      <c r="EH29" s="57">
        <v>215457</v>
      </c>
      <c r="EI29" s="57">
        <v>212332</v>
      </c>
      <c r="EJ29" s="57">
        <v>427789</v>
      </c>
      <c r="EK29" s="79"/>
      <c r="EL29" s="79"/>
      <c r="EM29" s="79"/>
      <c r="EN29" s="79"/>
      <c r="EO29" s="79"/>
      <c r="EP29" s="79"/>
      <c r="EQ29" s="82"/>
      <c r="ER29" s="82"/>
      <c r="ES29" s="82"/>
      <c r="ET29" s="91"/>
      <c r="EU29" s="91"/>
      <c r="EV29" s="91"/>
      <c r="EW29" s="57">
        <v>21916</v>
      </c>
      <c r="EX29" s="57">
        <v>21944</v>
      </c>
      <c r="EY29" s="57">
        <v>43860</v>
      </c>
      <c r="EZ29" s="92"/>
      <c r="FA29" s="92"/>
      <c r="FB29" s="92"/>
      <c r="FC29" s="92"/>
      <c r="FD29" s="92"/>
      <c r="FE29" s="92"/>
      <c r="FF29" s="82"/>
      <c r="FG29" s="82"/>
      <c r="FH29" s="82"/>
      <c r="FI29" s="91"/>
      <c r="FJ29" s="91"/>
      <c r="FK29" s="91"/>
      <c r="FL29" s="57">
        <v>2934</v>
      </c>
      <c r="FM29" s="57">
        <v>3112</v>
      </c>
      <c r="FN29" s="57">
        <v>6046</v>
      </c>
      <c r="FO29" s="92"/>
      <c r="FP29" s="92"/>
      <c r="FQ29" s="92"/>
      <c r="FR29" s="92"/>
      <c r="FS29" s="92"/>
      <c r="FT29" s="92"/>
      <c r="FU29" s="93"/>
      <c r="FV29" s="93"/>
      <c r="FW29" s="93"/>
      <c r="FX29" s="94"/>
      <c r="FY29" s="94"/>
      <c r="FZ29" s="94"/>
      <c r="GA29" s="73"/>
    </row>
    <row r="30" spans="1:183" ht="42.75">
      <c r="A30" s="117">
        <v>21</v>
      </c>
      <c r="B30" s="36" t="s">
        <v>57</v>
      </c>
      <c r="C30" s="120">
        <v>914884</v>
      </c>
      <c r="D30" s="55">
        <v>737795</v>
      </c>
      <c r="E30" s="57">
        <v>1652679</v>
      </c>
      <c r="F30" s="55">
        <v>738002</v>
      </c>
      <c r="G30" s="55">
        <v>641205</v>
      </c>
      <c r="H30" s="57">
        <v>1379207</v>
      </c>
      <c r="I30" s="58">
        <v>24500</v>
      </c>
      <c r="J30" s="58">
        <v>12817</v>
      </c>
      <c r="K30" s="57">
        <v>37317</v>
      </c>
      <c r="L30" s="55">
        <v>762502</v>
      </c>
      <c r="M30" s="55">
        <v>654022</v>
      </c>
      <c r="N30" s="55">
        <v>1416524</v>
      </c>
      <c r="O30" s="59">
        <v>83.344117942821157</v>
      </c>
      <c r="P30" s="59">
        <v>88.645490956159918</v>
      </c>
      <c r="Q30" s="59">
        <v>85.710776260846785</v>
      </c>
      <c r="R30" s="55">
        <v>44028</v>
      </c>
      <c r="S30" s="55">
        <v>19019</v>
      </c>
      <c r="T30" s="57">
        <v>63047</v>
      </c>
      <c r="U30" s="55">
        <v>17976</v>
      </c>
      <c r="V30" s="55">
        <v>9610</v>
      </c>
      <c r="W30" s="57">
        <v>27586</v>
      </c>
      <c r="X30" s="58">
        <v>1854</v>
      </c>
      <c r="Y30" s="58">
        <v>815</v>
      </c>
      <c r="Z30" s="57">
        <v>2669</v>
      </c>
      <c r="AA30" s="55">
        <v>19830</v>
      </c>
      <c r="AB30" s="55">
        <v>10425</v>
      </c>
      <c r="AC30" s="60">
        <v>30255</v>
      </c>
      <c r="AD30" s="59">
        <v>45.039520305260289</v>
      </c>
      <c r="AE30" s="59">
        <v>54.813607445186399</v>
      </c>
      <c r="AF30" s="59">
        <v>47.988008945707172</v>
      </c>
      <c r="AG30" s="60">
        <v>958912</v>
      </c>
      <c r="AH30" s="60">
        <v>756814</v>
      </c>
      <c r="AI30" s="60">
        <v>1715726</v>
      </c>
      <c r="AJ30" s="60">
        <v>755978</v>
      </c>
      <c r="AK30" s="60">
        <v>650815</v>
      </c>
      <c r="AL30" s="60">
        <v>1406793</v>
      </c>
      <c r="AM30" s="60">
        <v>26354</v>
      </c>
      <c r="AN30" s="60">
        <v>13632</v>
      </c>
      <c r="AO30" s="60">
        <v>39986</v>
      </c>
      <c r="AP30" s="55">
        <v>782332</v>
      </c>
      <c r="AQ30" s="55">
        <v>664447</v>
      </c>
      <c r="AR30" s="60">
        <v>1446779</v>
      </c>
      <c r="AS30" s="59">
        <v>81.585380097443775</v>
      </c>
      <c r="AT30" s="59">
        <v>87.795283913881079</v>
      </c>
      <c r="AU30" s="59">
        <v>84.324594952807146</v>
      </c>
      <c r="AV30" s="58">
        <v>134015</v>
      </c>
      <c r="AW30" s="58">
        <v>108651</v>
      </c>
      <c r="AX30" s="60">
        <v>242666</v>
      </c>
      <c r="AY30" s="58">
        <v>97473</v>
      </c>
      <c r="AZ30" s="58">
        <v>86638</v>
      </c>
      <c r="BA30" s="60">
        <v>184111</v>
      </c>
      <c r="BB30" s="58">
        <v>5125</v>
      </c>
      <c r="BC30" s="58">
        <v>3231</v>
      </c>
      <c r="BD30" s="60">
        <v>8356</v>
      </c>
      <c r="BE30" s="55">
        <v>102598</v>
      </c>
      <c r="BF30" s="55">
        <v>89869</v>
      </c>
      <c r="BG30" s="60">
        <v>192467</v>
      </c>
      <c r="BH30" s="59">
        <v>76.557101816960795</v>
      </c>
      <c r="BI30" s="59">
        <v>82.713458688829363</v>
      </c>
      <c r="BJ30" s="59">
        <v>79.313542070170513</v>
      </c>
      <c r="BK30" s="58">
        <v>6832</v>
      </c>
      <c r="BL30" s="58">
        <v>3202</v>
      </c>
      <c r="BM30" s="60">
        <v>10034</v>
      </c>
      <c r="BN30" s="58">
        <v>2068</v>
      </c>
      <c r="BO30" s="58">
        <v>1258</v>
      </c>
      <c r="BP30" s="60">
        <v>3326</v>
      </c>
      <c r="BQ30" s="58">
        <v>338</v>
      </c>
      <c r="BR30" s="58">
        <v>164</v>
      </c>
      <c r="BS30" s="60">
        <v>502</v>
      </c>
      <c r="BT30" s="55">
        <v>2406</v>
      </c>
      <c r="BU30" s="55">
        <v>1422</v>
      </c>
      <c r="BV30" s="60">
        <v>3828</v>
      </c>
      <c r="BW30" s="59">
        <v>35.216627634660419</v>
      </c>
      <c r="BX30" s="59">
        <v>44.409743910056214</v>
      </c>
      <c r="BY30" s="59">
        <v>38.150289017341038</v>
      </c>
      <c r="BZ30" s="60">
        <v>140847</v>
      </c>
      <c r="CA30" s="60">
        <v>111853</v>
      </c>
      <c r="CB30" s="60">
        <v>252700</v>
      </c>
      <c r="CC30" s="60">
        <v>99541</v>
      </c>
      <c r="CD30" s="60">
        <v>87896</v>
      </c>
      <c r="CE30" s="60">
        <v>187437</v>
      </c>
      <c r="CF30" s="60">
        <v>5463</v>
      </c>
      <c r="CG30" s="60">
        <v>3395</v>
      </c>
      <c r="CH30" s="60">
        <v>8858</v>
      </c>
      <c r="CI30" s="55">
        <v>105004</v>
      </c>
      <c r="CJ30" s="55">
        <v>91291</v>
      </c>
      <c r="CK30" s="60">
        <v>196295</v>
      </c>
      <c r="CL30" s="59">
        <v>74.551818640084633</v>
      </c>
      <c r="CM30" s="59">
        <v>81.616943667134549</v>
      </c>
      <c r="CN30" s="59">
        <v>77.679066086268307</v>
      </c>
      <c r="CO30" s="58">
        <v>73048</v>
      </c>
      <c r="CP30" s="58">
        <v>58152</v>
      </c>
      <c r="CQ30" s="60">
        <v>131200</v>
      </c>
      <c r="CR30" s="58">
        <v>55024</v>
      </c>
      <c r="CS30" s="58">
        <v>46093</v>
      </c>
      <c r="CT30" s="60">
        <v>101117</v>
      </c>
      <c r="CU30" s="58">
        <v>1465</v>
      </c>
      <c r="CV30" s="58">
        <v>962</v>
      </c>
      <c r="CW30" s="60">
        <v>2427</v>
      </c>
      <c r="CX30" s="55">
        <v>56489</v>
      </c>
      <c r="CY30" s="55">
        <v>47055</v>
      </c>
      <c r="CZ30" s="60">
        <v>103544</v>
      </c>
      <c r="DA30" s="59">
        <v>77.331343773956846</v>
      </c>
      <c r="DB30" s="59">
        <v>80.917251341312422</v>
      </c>
      <c r="DC30" s="59">
        <v>78.920731707317074</v>
      </c>
      <c r="DD30" s="58">
        <v>1951</v>
      </c>
      <c r="DE30" s="58">
        <v>994</v>
      </c>
      <c r="DF30" s="60">
        <v>2945</v>
      </c>
      <c r="DG30" s="58">
        <v>708</v>
      </c>
      <c r="DH30" s="58">
        <v>448</v>
      </c>
      <c r="DI30" s="60">
        <v>1156</v>
      </c>
      <c r="DJ30" s="58">
        <v>53</v>
      </c>
      <c r="DK30" s="58">
        <v>23</v>
      </c>
      <c r="DL30" s="60">
        <v>76</v>
      </c>
      <c r="DM30" s="55">
        <v>761</v>
      </c>
      <c r="DN30" s="55">
        <v>471</v>
      </c>
      <c r="DO30" s="60">
        <v>1232</v>
      </c>
      <c r="DP30" s="59">
        <v>39.005638134290109</v>
      </c>
      <c r="DQ30" s="59">
        <v>47.384305835010061</v>
      </c>
      <c r="DR30" s="59">
        <v>41.833616298811542</v>
      </c>
      <c r="DS30" s="60">
        <v>74999</v>
      </c>
      <c r="DT30" s="60">
        <v>59146</v>
      </c>
      <c r="DU30" s="60">
        <v>134145</v>
      </c>
      <c r="DV30" s="60">
        <v>55732</v>
      </c>
      <c r="DW30" s="60">
        <v>46541</v>
      </c>
      <c r="DX30" s="60">
        <v>102273</v>
      </c>
      <c r="DY30" s="60">
        <v>1518</v>
      </c>
      <c r="DZ30" s="60">
        <v>985</v>
      </c>
      <c r="EA30" s="60">
        <v>2503</v>
      </c>
      <c r="EB30" s="55">
        <v>57250</v>
      </c>
      <c r="EC30" s="55">
        <v>47526</v>
      </c>
      <c r="ED30" s="60">
        <v>104776</v>
      </c>
      <c r="EE30" s="59">
        <v>76.33435112468166</v>
      </c>
      <c r="EF30" s="59">
        <v>80.353701011057382</v>
      </c>
      <c r="EG30" s="59">
        <v>78.106526519810643</v>
      </c>
      <c r="EH30" s="57">
        <v>782332</v>
      </c>
      <c r="EI30" s="57">
        <v>664447</v>
      </c>
      <c r="EJ30" s="57">
        <v>1446779</v>
      </c>
      <c r="EK30" s="57">
        <v>150719</v>
      </c>
      <c r="EL30" s="57">
        <v>169847</v>
      </c>
      <c r="EM30" s="57">
        <v>320566</v>
      </c>
      <c r="EN30" s="57">
        <v>261724</v>
      </c>
      <c r="EO30" s="57">
        <v>247651</v>
      </c>
      <c r="EP30" s="57">
        <v>509375</v>
      </c>
      <c r="EQ30" s="59">
        <v>19.265350260503215</v>
      </c>
      <c r="ER30" s="59">
        <v>25.562159209086651</v>
      </c>
      <c r="ES30" s="59">
        <v>22.157219589170147</v>
      </c>
      <c r="ET30" s="61">
        <v>33.454339078549772</v>
      </c>
      <c r="EU30" s="61">
        <v>37.271746279236716</v>
      </c>
      <c r="EV30" s="61">
        <v>35.207519600436555</v>
      </c>
      <c r="EW30" s="57">
        <v>105004</v>
      </c>
      <c r="EX30" s="57">
        <v>91291</v>
      </c>
      <c r="EY30" s="57">
        <v>196295</v>
      </c>
      <c r="EZ30" s="57">
        <v>13005</v>
      </c>
      <c r="FA30" s="57">
        <v>15013</v>
      </c>
      <c r="FB30" s="57">
        <v>28018</v>
      </c>
      <c r="FC30" s="57">
        <v>32737</v>
      </c>
      <c r="FD30" s="57">
        <v>33478</v>
      </c>
      <c r="FE30" s="57">
        <v>66215</v>
      </c>
      <c r="FF30" s="59">
        <v>12.38524246695364</v>
      </c>
      <c r="FG30" s="59">
        <v>16.445213657425157</v>
      </c>
      <c r="FH30" s="59">
        <v>14.273415013118012</v>
      </c>
      <c r="FI30" s="61">
        <v>31.176907546379187</v>
      </c>
      <c r="FJ30" s="61">
        <v>36.671742011808391</v>
      </c>
      <c r="FK30" s="61">
        <v>33.732392572403782</v>
      </c>
      <c r="FL30" s="57">
        <v>57250</v>
      </c>
      <c r="FM30" s="57">
        <v>47526</v>
      </c>
      <c r="FN30" s="57">
        <v>104776</v>
      </c>
      <c r="FO30" s="57">
        <v>4688</v>
      </c>
      <c r="FP30" s="57">
        <v>4737</v>
      </c>
      <c r="FQ30" s="57">
        <v>9425</v>
      </c>
      <c r="FR30" s="57">
        <v>18786</v>
      </c>
      <c r="FS30" s="57">
        <v>17123</v>
      </c>
      <c r="FT30" s="57">
        <v>35909</v>
      </c>
      <c r="FU30" s="59">
        <v>8.1886462882096076</v>
      </c>
      <c r="FV30" s="59">
        <v>9.967175861633633</v>
      </c>
      <c r="FW30" s="59">
        <v>8.9953806215163787</v>
      </c>
      <c r="FX30" s="61">
        <v>32.813973799126636</v>
      </c>
      <c r="FY30" s="61">
        <v>36.028700079956238</v>
      </c>
      <c r="FZ30" s="61">
        <v>34.272161563716885</v>
      </c>
    </row>
    <row r="31" spans="1:183" s="46" customFormat="1" ht="28.5">
      <c r="A31" s="116">
        <v>22</v>
      </c>
      <c r="B31" s="36" t="s">
        <v>58</v>
      </c>
      <c r="C31" s="120">
        <v>459017</v>
      </c>
      <c r="D31" s="55">
        <v>395454</v>
      </c>
      <c r="E31" s="57">
        <v>854471</v>
      </c>
      <c r="F31" s="55">
        <v>218400</v>
      </c>
      <c r="G31" s="55">
        <v>187346</v>
      </c>
      <c r="H31" s="57">
        <v>405746</v>
      </c>
      <c r="I31" s="58">
        <v>58349</v>
      </c>
      <c r="J31" s="58">
        <v>52552</v>
      </c>
      <c r="K31" s="57">
        <v>110901</v>
      </c>
      <c r="L31" s="55">
        <v>276749</v>
      </c>
      <c r="M31" s="55">
        <v>239898</v>
      </c>
      <c r="N31" s="55">
        <v>516647</v>
      </c>
      <c r="O31" s="59">
        <v>60.291666757440353</v>
      </c>
      <c r="P31" s="59">
        <v>60.663945743373439</v>
      </c>
      <c r="Q31" s="59">
        <v>60.463959572647873</v>
      </c>
      <c r="R31" s="55">
        <v>144610</v>
      </c>
      <c r="S31" s="55">
        <v>85019</v>
      </c>
      <c r="T31" s="57">
        <v>229629</v>
      </c>
      <c r="U31" s="55">
        <v>22616</v>
      </c>
      <c r="V31" s="55">
        <v>11197</v>
      </c>
      <c r="W31" s="57">
        <v>33813</v>
      </c>
      <c r="X31" s="58">
        <v>15064</v>
      </c>
      <c r="Y31" s="58">
        <v>9803</v>
      </c>
      <c r="Z31" s="57">
        <v>24867</v>
      </c>
      <c r="AA31" s="55">
        <v>37680</v>
      </c>
      <c r="AB31" s="55">
        <v>21000</v>
      </c>
      <c r="AC31" s="60">
        <v>58680</v>
      </c>
      <c r="AD31" s="59">
        <v>26.05628932992186</v>
      </c>
      <c r="AE31" s="59">
        <v>24.700361095755067</v>
      </c>
      <c r="AF31" s="59">
        <v>25.554263616529273</v>
      </c>
      <c r="AG31" s="60">
        <v>603627</v>
      </c>
      <c r="AH31" s="60">
        <v>480473</v>
      </c>
      <c r="AI31" s="60">
        <v>1084100</v>
      </c>
      <c r="AJ31" s="60">
        <v>241016</v>
      </c>
      <c r="AK31" s="60">
        <v>198543</v>
      </c>
      <c r="AL31" s="60">
        <v>439559</v>
      </c>
      <c r="AM31" s="60">
        <v>73413</v>
      </c>
      <c r="AN31" s="60">
        <v>62355</v>
      </c>
      <c r="AO31" s="60">
        <v>135768</v>
      </c>
      <c r="AP31" s="55">
        <v>314429</v>
      </c>
      <c r="AQ31" s="55">
        <v>260898</v>
      </c>
      <c r="AR31" s="60">
        <v>575327</v>
      </c>
      <c r="AS31" s="59">
        <v>52.089949588073424</v>
      </c>
      <c r="AT31" s="59">
        <v>54.30024163688698</v>
      </c>
      <c r="AU31" s="59">
        <v>53.069550779448392</v>
      </c>
      <c r="AV31" s="58">
        <v>82914</v>
      </c>
      <c r="AW31" s="58">
        <v>63218</v>
      </c>
      <c r="AX31" s="60">
        <v>146132</v>
      </c>
      <c r="AY31" s="58">
        <v>35293</v>
      </c>
      <c r="AZ31" s="58">
        <v>25465</v>
      </c>
      <c r="BA31" s="60">
        <v>60758</v>
      </c>
      <c r="BB31" s="58">
        <v>10740</v>
      </c>
      <c r="BC31" s="58">
        <v>8774</v>
      </c>
      <c r="BD31" s="60">
        <v>19514</v>
      </c>
      <c r="BE31" s="55">
        <v>46033</v>
      </c>
      <c r="BF31" s="55">
        <v>34239</v>
      </c>
      <c r="BG31" s="60">
        <v>80272</v>
      </c>
      <c r="BH31" s="59">
        <v>55.518971464408907</v>
      </c>
      <c r="BI31" s="59">
        <v>54.160207535828405</v>
      </c>
      <c r="BJ31" s="59">
        <v>54.931158131004842</v>
      </c>
      <c r="BK31" s="58">
        <v>32654</v>
      </c>
      <c r="BL31" s="58">
        <v>18445</v>
      </c>
      <c r="BM31" s="60">
        <v>51099</v>
      </c>
      <c r="BN31" s="58">
        <v>5141</v>
      </c>
      <c r="BO31" s="58">
        <v>2170</v>
      </c>
      <c r="BP31" s="60">
        <v>7311</v>
      </c>
      <c r="BQ31" s="58">
        <v>3489</v>
      </c>
      <c r="BR31" s="58">
        <v>2113</v>
      </c>
      <c r="BS31" s="60">
        <v>5602</v>
      </c>
      <c r="BT31" s="55">
        <v>8630</v>
      </c>
      <c r="BU31" s="55">
        <v>4283</v>
      </c>
      <c r="BV31" s="60">
        <v>12913</v>
      </c>
      <c r="BW31" s="59">
        <v>26.428615177313652</v>
      </c>
      <c r="BX31" s="59">
        <v>23.220384928164815</v>
      </c>
      <c r="BY31" s="59">
        <v>25.270553239789429</v>
      </c>
      <c r="BZ31" s="60">
        <v>115568</v>
      </c>
      <c r="CA31" s="60">
        <v>81663</v>
      </c>
      <c r="CB31" s="60">
        <v>197231</v>
      </c>
      <c r="CC31" s="60">
        <v>40434</v>
      </c>
      <c r="CD31" s="60">
        <v>27635</v>
      </c>
      <c r="CE31" s="60">
        <v>68069</v>
      </c>
      <c r="CF31" s="60">
        <v>14229</v>
      </c>
      <c r="CG31" s="60">
        <v>10887</v>
      </c>
      <c r="CH31" s="60">
        <v>25116</v>
      </c>
      <c r="CI31" s="55">
        <v>54663</v>
      </c>
      <c r="CJ31" s="55">
        <v>38522</v>
      </c>
      <c r="CK31" s="60">
        <v>93185</v>
      </c>
      <c r="CL31" s="59">
        <v>47.299425446490382</v>
      </c>
      <c r="CM31" s="59">
        <v>47.171913841029593</v>
      </c>
      <c r="CN31" s="59">
        <v>47.246629586626845</v>
      </c>
      <c r="CO31" s="58">
        <v>68758</v>
      </c>
      <c r="CP31" s="58">
        <v>71803</v>
      </c>
      <c r="CQ31" s="60">
        <v>140561</v>
      </c>
      <c r="CR31" s="58">
        <v>27113</v>
      </c>
      <c r="CS31" s="58">
        <v>24838</v>
      </c>
      <c r="CT31" s="60">
        <v>51951</v>
      </c>
      <c r="CU31" s="58">
        <v>8346</v>
      </c>
      <c r="CV31" s="58">
        <v>9120</v>
      </c>
      <c r="CW31" s="60">
        <v>17466</v>
      </c>
      <c r="CX31" s="55">
        <v>35459</v>
      </c>
      <c r="CY31" s="55">
        <v>33958</v>
      </c>
      <c r="CZ31" s="60">
        <v>69417</v>
      </c>
      <c r="DA31" s="59">
        <v>51.570726315483284</v>
      </c>
      <c r="DB31" s="59">
        <v>47.293288581257045</v>
      </c>
      <c r="DC31" s="59">
        <v>49.38567596986362</v>
      </c>
      <c r="DD31" s="58">
        <v>26584</v>
      </c>
      <c r="DE31" s="58">
        <v>17276</v>
      </c>
      <c r="DF31" s="60">
        <v>43860</v>
      </c>
      <c r="DG31" s="58">
        <v>4330</v>
      </c>
      <c r="DH31" s="58">
        <v>1932</v>
      </c>
      <c r="DI31" s="60">
        <v>6262</v>
      </c>
      <c r="DJ31" s="58">
        <v>2212</v>
      </c>
      <c r="DK31" s="58">
        <v>1532</v>
      </c>
      <c r="DL31" s="60">
        <v>3744</v>
      </c>
      <c r="DM31" s="55">
        <v>6542</v>
      </c>
      <c r="DN31" s="55">
        <v>3464</v>
      </c>
      <c r="DO31" s="60">
        <v>10006</v>
      </c>
      <c r="DP31" s="59">
        <v>24.60878724044538</v>
      </c>
      <c r="DQ31" s="59">
        <v>20.050937717064134</v>
      </c>
      <c r="DR31" s="59">
        <v>22.813497492020062</v>
      </c>
      <c r="DS31" s="60">
        <v>95342</v>
      </c>
      <c r="DT31" s="60">
        <v>89079</v>
      </c>
      <c r="DU31" s="60">
        <v>184421</v>
      </c>
      <c r="DV31" s="60">
        <v>31443</v>
      </c>
      <c r="DW31" s="60">
        <v>26770</v>
      </c>
      <c r="DX31" s="60">
        <v>58213</v>
      </c>
      <c r="DY31" s="60">
        <v>10558</v>
      </c>
      <c r="DZ31" s="60">
        <v>10652</v>
      </c>
      <c r="EA31" s="60">
        <v>21210</v>
      </c>
      <c r="EB31" s="55">
        <v>42001</v>
      </c>
      <c r="EC31" s="55">
        <v>37422</v>
      </c>
      <c r="ED31" s="60">
        <v>79423</v>
      </c>
      <c r="EE31" s="59">
        <v>44.052988189884836</v>
      </c>
      <c r="EF31" s="59">
        <v>42.00990132354427</v>
      </c>
      <c r="EG31" s="59">
        <v>43.066136719787877</v>
      </c>
      <c r="EH31" s="57">
        <v>314429</v>
      </c>
      <c r="EI31" s="57">
        <v>260898</v>
      </c>
      <c r="EJ31" s="57">
        <v>575327</v>
      </c>
      <c r="EK31" s="57">
        <v>26186</v>
      </c>
      <c r="EL31" s="57">
        <v>24289</v>
      </c>
      <c r="EM31" s="57">
        <v>50475</v>
      </c>
      <c r="EN31" s="57">
        <v>71890</v>
      </c>
      <c r="EO31" s="57">
        <v>61803</v>
      </c>
      <c r="EP31" s="57">
        <v>133693</v>
      </c>
      <c r="EQ31" s="59">
        <v>8.328112228833854</v>
      </c>
      <c r="ER31" s="59">
        <v>9.3097685685593596</v>
      </c>
      <c r="ES31" s="59">
        <v>8.7732715481804249</v>
      </c>
      <c r="ET31" s="61">
        <v>22.863667155383251</v>
      </c>
      <c r="EU31" s="61">
        <v>23.688567946093876</v>
      </c>
      <c r="EV31" s="61">
        <v>23.23774131928451</v>
      </c>
      <c r="EW31" s="57">
        <v>54663</v>
      </c>
      <c r="EX31" s="57">
        <v>38522</v>
      </c>
      <c r="EY31" s="57">
        <v>93185</v>
      </c>
      <c r="EZ31" s="57">
        <v>3013</v>
      </c>
      <c r="FA31" s="57">
        <v>2216</v>
      </c>
      <c r="FB31" s="57">
        <v>5229</v>
      </c>
      <c r="FC31" s="57">
        <v>11366</v>
      </c>
      <c r="FD31" s="57">
        <v>7850</v>
      </c>
      <c r="FE31" s="57">
        <v>19216</v>
      </c>
      <c r="FF31" s="59">
        <v>5.5119550701571445</v>
      </c>
      <c r="FG31" s="59">
        <v>5.7525569804267684</v>
      </c>
      <c r="FH31" s="59">
        <v>5.6114181466974298</v>
      </c>
      <c r="FI31" s="61">
        <v>20.792858057552642</v>
      </c>
      <c r="FJ31" s="61">
        <v>20.37796583770313</v>
      </c>
      <c r="FK31" s="61">
        <v>20.621344637012395</v>
      </c>
      <c r="FL31" s="57">
        <v>42001</v>
      </c>
      <c r="FM31" s="57">
        <v>37422</v>
      </c>
      <c r="FN31" s="57">
        <v>79423</v>
      </c>
      <c r="FO31" s="57">
        <v>1142</v>
      </c>
      <c r="FP31" s="57">
        <v>880</v>
      </c>
      <c r="FQ31" s="57">
        <v>2022</v>
      </c>
      <c r="FR31" s="57">
        <v>7200</v>
      </c>
      <c r="FS31" s="57">
        <v>5357</v>
      </c>
      <c r="FT31" s="57">
        <v>12557</v>
      </c>
      <c r="FU31" s="59">
        <v>2.7189828813599677</v>
      </c>
      <c r="FV31" s="59">
        <v>2.3515579071134627</v>
      </c>
      <c r="FW31" s="59">
        <v>2.5458620298905856</v>
      </c>
      <c r="FX31" s="61">
        <v>17.142448989309777</v>
      </c>
      <c r="FY31" s="61">
        <v>14.315108759553203</v>
      </c>
      <c r="FZ31" s="61">
        <v>15.810281656447124</v>
      </c>
    </row>
    <row r="32" spans="1:183" ht="29.25" customHeight="1">
      <c r="A32" s="117">
        <v>23</v>
      </c>
      <c r="B32" s="36" t="s">
        <v>59</v>
      </c>
      <c r="C32" s="120">
        <v>15976</v>
      </c>
      <c r="D32" s="55">
        <v>15451</v>
      </c>
      <c r="E32" s="57">
        <v>31427</v>
      </c>
      <c r="F32" s="55">
        <v>11624</v>
      </c>
      <c r="G32" s="55">
        <v>10342</v>
      </c>
      <c r="H32" s="57">
        <v>21966</v>
      </c>
      <c r="I32" s="80"/>
      <c r="J32" s="80"/>
      <c r="K32" s="79"/>
      <c r="L32" s="55">
        <v>11624</v>
      </c>
      <c r="M32" s="55">
        <v>10342</v>
      </c>
      <c r="N32" s="55">
        <v>21966</v>
      </c>
      <c r="O32" s="59">
        <v>72.759138708062082</v>
      </c>
      <c r="P32" s="59">
        <v>66.934179017539321</v>
      </c>
      <c r="Q32" s="59">
        <v>69.895312947465555</v>
      </c>
      <c r="R32" s="55">
        <v>989</v>
      </c>
      <c r="S32" s="55">
        <v>1460</v>
      </c>
      <c r="T32" s="57">
        <v>2449</v>
      </c>
      <c r="U32" s="55">
        <v>412</v>
      </c>
      <c r="V32" s="55">
        <v>607</v>
      </c>
      <c r="W32" s="57">
        <v>1019</v>
      </c>
      <c r="X32" s="81"/>
      <c r="Y32" s="81"/>
      <c r="Z32" s="79"/>
      <c r="AA32" s="55">
        <v>412</v>
      </c>
      <c r="AB32" s="55">
        <v>607</v>
      </c>
      <c r="AC32" s="60">
        <v>1019</v>
      </c>
      <c r="AD32" s="59">
        <v>41.658240647118298</v>
      </c>
      <c r="AE32" s="59">
        <v>41.575342465753423</v>
      </c>
      <c r="AF32" s="59">
        <v>41.608819926500615</v>
      </c>
      <c r="AG32" s="60">
        <v>16965</v>
      </c>
      <c r="AH32" s="60">
        <v>16911</v>
      </c>
      <c r="AI32" s="60">
        <v>33876</v>
      </c>
      <c r="AJ32" s="60">
        <v>12036</v>
      </c>
      <c r="AK32" s="60">
        <v>10949</v>
      </c>
      <c r="AL32" s="60">
        <v>22985</v>
      </c>
      <c r="AM32" s="84"/>
      <c r="AN32" s="84"/>
      <c r="AO32" s="84"/>
      <c r="AP32" s="55">
        <v>12036</v>
      </c>
      <c r="AQ32" s="55">
        <v>10949</v>
      </c>
      <c r="AR32" s="60">
        <v>22985</v>
      </c>
      <c r="AS32" s="59">
        <v>70.946065428824042</v>
      </c>
      <c r="AT32" s="59">
        <v>64.744840636272244</v>
      </c>
      <c r="AU32" s="59">
        <v>67.85039556027867</v>
      </c>
      <c r="AV32" s="58">
        <v>544</v>
      </c>
      <c r="AW32" s="58">
        <v>585</v>
      </c>
      <c r="AX32" s="60">
        <v>1129</v>
      </c>
      <c r="AY32" s="58">
        <v>372</v>
      </c>
      <c r="AZ32" s="58">
        <v>375</v>
      </c>
      <c r="BA32" s="60">
        <v>747</v>
      </c>
      <c r="BB32" s="80"/>
      <c r="BC32" s="80"/>
      <c r="BD32" s="84"/>
      <c r="BE32" s="55">
        <v>372</v>
      </c>
      <c r="BF32" s="55">
        <v>375</v>
      </c>
      <c r="BG32" s="60">
        <v>747</v>
      </c>
      <c r="BH32" s="59">
        <v>68.382352941176478</v>
      </c>
      <c r="BI32" s="59">
        <v>64.102564102564102</v>
      </c>
      <c r="BJ32" s="59">
        <v>66.164747564216114</v>
      </c>
      <c r="BK32" s="58">
        <v>34</v>
      </c>
      <c r="BL32" s="58">
        <v>60</v>
      </c>
      <c r="BM32" s="60">
        <v>94</v>
      </c>
      <c r="BN32" s="58">
        <v>13</v>
      </c>
      <c r="BO32" s="58">
        <v>29</v>
      </c>
      <c r="BP32" s="60">
        <v>42</v>
      </c>
      <c r="BQ32" s="81"/>
      <c r="BR32" s="81"/>
      <c r="BS32" s="84"/>
      <c r="BT32" s="55">
        <v>13</v>
      </c>
      <c r="BU32" s="55">
        <v>29</v>
      </c>
      <c r="BV32" s="60">
        <v>42</v>
      </c>
      <c r="BW32" s="59">
        <v>38.235294117647058</v>
      </c>
      <c r="BX32" s="59">
        <v>48.333333333333336</v>
      </c>
      <c r="BY32" s="59">
        <v>44.680851063829785</v>
      </c>
      <c r="BZ32" s="60">
        <v>578</v>
      </c>
      <c r="CA32" s="60">
        <v>645</v>
      </c>
      <c r="CB32" s="60">
        <v>1223</v>
      </c>
      <c r="CC32" s="60">
        <v>385</v>
      </c>
      <c r="CD32" s="60">
        <v>404</v>
      </c>
      <c r="CE32" s="60">
        <v>789</v>
      </c>
      <c r="CF32" s="84"/>
      <c r="CG32" s="84"/>
      <c r="CH32" s="84"/>
      <c r="CI32" s="55">
        <v>385</v>
      </c>
      <c r="CJ32" s="55">
        <v>404</v>
      </c>
      <c r="CK32" s="60">
        <v>789</v>
      </c>
      <c r="CL32" s="59">
        <v>66.608996539792386</v>
      </c>
      <c r="CM32" s="59">
        <v>62.635658914728687</v>
      </c>
      <c r="CN32" s="59">
        <v>64.513491414554366</v>
      </c>
      <c r="CO32" s="58">
        <v>6010</v>
      </c>
      <c r="CP32" s="58">
        <v>6250</v>
      </c>
      <c r="CQ32" s="60">
        <v>12260</v>
      </c>
      <c r="CR32" s="58">
        <v>4679</v>
      </c>
      <c r="CS32" s="58">
        <v>4556</v>
      </c>
      <c r="CT32" s="60">
        <v>9235</v>
      </c>
      <c r="CU32" s="80"/>
      <c r="CV32" s="80"/>
      <c r="CW32" s="84"/>
      <c r="CX32" s="55">
        <v>4679</v>
      </c>
      <c r="CY32" s="55">
        <v>4556</v>
      </c>
      <c r="CZ32" s="60">
        <v>9235</v>
      </c>
      <c r="DA32" s="59">
        <v>77.85357737104826</v>
      </c>
      <c r="DB32" s="59">
        <v>72.896000000000001</v>
      </c>
      <c r="DC32" s="59">
        <v>75.326264274061998</v>
      </c>
      <c r="DD32" s="58">
        <v>241</v>
      </c>
      <c r="DE32" s="58">
        <v>436</v>
      </c>
      <c r="DF32" s="60">
        <v>677</v>
      </c>
      <c r="DG32" s="58">
        <v>89</v>
      </c>
      <c r="DH32" s="58">
        <v>146</v>
      </c>
      <c r="DI32" s="60">
        <v>235</v>
      </c>
      <c r="DJ32" s="80"/>
      <c r="DK32" s="80"/>
      <c r="DL32" s="84"/>
      <c r="DM32" s="55">
        <v>89</v>
      </c>
      <c r="DN32" s="55">
        <v>146</v>
      </c>
      <c r="DO32" s="60">
        <v>235</v>
      </c>
      <c r="DP32" s="59">
        <v>36.929460580912867</v>
      </c>
      <c r="DQ32" s="59">
        <v>33.486238532110093</v>
      </c>
      <c r="DR32" s="59">
        <v>34.711964549483014</v>
      </c>
      <c r="DS32" s="60">
        <v>6251</v>
      </c>
      <c r="DT32" s="60">
        <v>6686</v>
      </c>
      <c r="DU32" s="60">
        <v>12937</v>
      </c>
      <c r="DV32" s="60">
        <v>4768</v>
      </c>
      <c r="DW32" s="60">
        <v>4702</v>
      </c>
      <c r="DX32" s="60">
        <v>9470</v>
      </c>
      <c r="DY32" s="84"/>
      <c r="DZ32" s="84"/>
      <c r="EA32" s="84"/>
      <c r="EB32" s="55">
        <v>4768</v>
      </c>
      <c r="EC32" s="55">
        <v>4702</v>
      </c>
      <c r="ED32" s="60">
        <v>9470</v>
      </c>
      <c r="EE32" s="59">
        <v>76.275795872660382</v>
      </c>
      <c r="EF32" s="59">
        <v>70.326054442117851</v>
      </c>
      <c r="EG32" s="59">
        <v>73.200896653010744</v>
      </c>
      <c r="EH32" s="57">
        <v>12036</v>
      </c>
      <c r="EI32" s="57">
        <v>10949</v>
      </c>
      <c r="EJ32" s="57">
        <v>22985</v>
      </c>
      <c r="EK32" s="79"/>
      <c r="EL32" s="79"/>
      <c r="EM32" s="79"/>
      <c r="EN32" s="79"/>
      <c r="EO32" s="79"/>
      <c r="EP32" s="79"/>
      <c r="EQ32" s="82"/>
      <c r="ER32" s="93"/>
      <c r="ES32" s="82"/>
      <c r="ET32" s="91"/>
      <c r="EU32" s="91"/>
      <c r="EV32" s="91"/>
      <c r="EW32" s="57">
        <v>385</v>
      </c>
      <c r="EX32" s="57">
        <v>404</v>
      </c>
      <c r="EY32" s="57">
        <v>789</v>
      </c>
      <c r="EZ32" s="92"/>
      <c r="FA32" s="92"/>
      <c r="FB32" s="92"/>
      <c r="FC32" s="92"/>
      <c r="FD32" s="92"/>
      <c r="FE32" s="92"/>
      <c r="FF32" s="82"/>
      <c r="FG32" s="82"/>
      <c r="FH32" s="82"/>
      <c r="FI32" s="91"/>
      <c r="FJ32" s="91"/>
      <c r="FK32" s="91"/>
      <c r="FL32" s="57">
        <v>4768</v>
      </c>
      <c r="FM32" s="57">
        <v>4702</v>
      </c>
      <c r="FN32" s="57">
        <v>9470</v>
      </c>
      <c r="FO32" s="92"/>
      <c r="FP32" s="92"/>
      <c r="FQ32" s="92"/>
      <c r="FR32" s="92"/>
      <c r="FS32" s="92"/>
      <c r="FT32" s="92"/>
      <c r="FU32" s="82"/>
      <c r="FV32" s="82"/>
      <c r="FW32" s="82"/>
      <c r="FX32" s="91"/>
      <c r="FY32" s="91"/>
      <c r="FZ32" s="91"/>
    </row>
    <row r="33" spans="1:182" ht="28.5">
      <c r="A33" s="116">
        <v>24</v>
      </c>
      <c r="B33" s="36" t="s">
        <v>60</v>
      </c>
      <c r="C33" s="120">
        <v>9133</v>
      </c>
      <c r="D33" s="55">
        <v>10971</v>
      </c>
      <c r="E33" s="57">
        <v>20104</v>
      </c>
      <c r="F33" s="55">
        <v>7445</v>
      </c>
      <c r="G33" s="55">
        <v>8955</v>
      </c>
      <c r="H33" s="57">
        <v>16400</v>
      </c>
      <c r="I33" s="80"/>
      <c r="J33" s="80"/>
      <c r="K33" s="79"/>
      <c r="L33" s="55">
        <v>7445</v>
      </c>
      <c r="M33" s="55">
        <v>8955</v>
      </c>
      <c r="N33" s="55">
        <v>16400</v>
      </c>
      <c r="O33" s="59">
        <v>81.517573634074239</v>
      </c>
      <c r="P33" s="59">
        <v>81.624282198523375</v>
      </c>
      <c r="Q33" s="59">
        <v>81.575805809789088</v>
      </c>
      <c r="R33" s="55">
        <v>10681</v>
      </c>
      <c r="S33" s="55">
        <v>12022</v>
      </c>
      <c r="T33" s="57">
        <v>22703</v>
      </c>
      <c r="U33" s="55">
        <v>3145</v>
      </c>
      <c r="V33" s="55">
        <v>3704</v>
      </c>
      <c r="W33" s="57">
        <v>6849</v>
      </c>
      <c r="X33" s="80"/>
      <c r="Y33" s="80"/>
      <c r="Z33" s="79"/>
      <c r="AA33" s="55">
        <v>3145</v>
      </c>
      <c r="AB33" s="55">
        <v>3704</v>
      </c>
      <c r="AC33" s="60">
        <v>6849</v>
      </c>
      <c r="AD33" s="59">
        <v>29.444808538526356</v>
      </c>
      <c r="AE33" s="85">
        <v>30.810181334220594</v>
      </c>
      <c r="AF33" s="59">
        <v>30.16781923093864</v>
      </c>
      <c r="AG33" s="60">
        <v>19814</v>
      </c>
      <c r="AH33" s="60">
        <v>22993</v>
      </c>
      <c r="AI33" s="60">
        <v>42807</v>
      </c>
      <c r="AJ33" s="60">
        <v>10590</v>
      </c>
      <c r="AK33" s="60">
        <v>12659</v>
      </c>
      <c r="AL33" s="60">
        <v>23249</v>
      </c>
      <c r="AM33" s="84"/>
      <c r="AN33" s="84"/>
      <c r="AO33" s="84"/>
      <c r="AP33" s="55">
        <v>10590</v>
      </c>
      <c r="AQ33" s="55">
        <v>12659</v>
      </c>
      <c r="AR33" s="60">
        <v>23249</v>
      </c>
      <c r="AS33" s="59">
        <v>53.447057636014939</v>
      </c>
      <c r="AT33" s="59">
        <v>55.05588657417475</v>
      </c>
      <c r="AU33" s="59">
        <v>54.311210783283101</v>
      </c>
      <c r="AV33" s="58">
        <v>71</v>
      </c>
      <c r="AW33" s="58">
        <v>75</v>
      </c>
      <c r="AX33" s="60">
        <v>146</v>
      </c>
      <c r="AY33" s="58">
        <v>61</v>
      </c>
      <c r="AZ33" s="58">
        <v>66</v>
      </c>
      <c r="BA33" s="60">
        <v>127</v>
      </c>
      <c r="BB33" s="80"/>
      <c r="BC33" s="80"/>
      <c r="BD33" s="84"/>
      <c r="BE33" s="55">
        <v>61</v>
      </c>
      <c r="BF33" s="55">
        <v>66</v>
      </c>
      <c r="BG33" s="69">
        <v>127</v>
      </c>
      <c r="BH33" s="59">
        <v>85.91549295774648</v>
      </c>
      <c r="BI33" s="59">
        <v>88</v>
      </c>
      <c r="BJ33" s="59">
        <v>86.986301369863014</v>
      </c>
      <c r="BK33" s="58">
        <v>50</v>
      </c>
      <c r="BL33" s="58">
        <v>46</v>
      </c>
      <c r="BM33" s="60">
        <v>96</v>
      </c>
      <c r="BN33" s="58">
        <v>18</v>
      </c>
      <c r="BO33" s="58">
        <v>14</v>
      </c>
      <c r="BP33" s="60">
        <v>32</v>
      </c>
      <c r="BQ33" s="80"/>
      <c r="BR33" s="80"/>
      <c r="BS33" s="84"/>
      <c r="BT33" s="55">
        <v>18</v>
      </c>
      <c r="BU33" s="55">
        <v>14</v>
      </c>
      <c r="BV33" s="60">
        <v>32</v>
      </c>
      <c r="BW33" s="59">
        <v>36</v>
      </c>
      <c r="BX33" s="59">
        <v>30.434782608695656</v>
      </c>
      <c r="BY33" s="59">
        <v>33.333333333333329</v>
      </c>
      <c r="BZ33" s="60">
        <v>121</v>
      </c>
      <c r="CA33" s="60">
        <v>121</v>
      </c>
      <c r="CB33" s="60">
        <v>242</v>
      </c>
      <c r="CC33" s="60">
        <v>79</v>
      </c>
      <c r="CD33" s="60">
        <v>80</v>
      </c>
      <c r="CE33" s="60">
        <v>159</v>
      </c>
      <c r="CF33" s="84"/>
      <c r="CG33" s="84"/>
      <c r="CH33" s="84"/>
      <c r="CI33" s="55">
        <v>79</v>
      </c>
      <c r="CJ33" s="55">
        <v>80</v>
      </c>
      <c r="CK33" s="60">
        <v>159</v>
      </c>
      <c r="CL33" s="59">
        <v>65.289256198347118</v>
      </c>
      <c r="CM33" s="59">
        <v>66.11570247933885</v>
      </c>
      <c r="CN33" s="59">
        <v>65.702479338842977</v>
      </c>
      <c r="CO33" s="58">
        <v>7893</v>
      </c>
      <c r="CP33" s="58">
        <v>9879</v>
      </c>
      <c r="CQ33" s="60">
        <v>17772</v>
      </c>
      <c r="CR33" s="58">
        <v>6411</v>
      </c>
      <c r="CS33" s="58">
        <v>8019</v>
      </c>
      <c r="CT33" s="60">
        <v>14430</v>
      </c>
      <c r="CU33" s="80"/>
      <c r="CV33" s="80"/>
      <c r="CW33" s="84"/>
      <c r="CX33" s="55">
        <v>6411</v>
      </c>
      <c r="CY33" s="55">
        <v>8019</v>
      </c>
      <c r="CZ33" s="60">
        <v>14430</v>
      </c>
      <c r="DA33" s="59">
        <v>81.223869251235271</v>
      </c>
      <c r="DB33" s="59">
        <v>81.172183419374434</v>
      </c>
      <c r="DC33" s="59">
        <v>81.195138419986492</v>
      </c>
      <c r="DD33" s="58">
        <v>10001</v>
      </c>
      <c r="DE33" s="58">
        <v>11451</v>
      </c>
      <c r="DF33" s="60">
        <v>21452</v>
      </c>
      <c r="DG33" s="58">
        <v>2807</v>
      </c>
      <c r="DH33" s="58">
        <v>3438</v>
      </c>
      <c r="DI33" s="60">
        <v>6245</v>
      </c>
      <c r="DJ33" s="80"/>
      <c r="DK33" s="80"/>
      <c r="DL33" s="84"/>
      <c r="DM33" s="55">
        <v>2807</v>
      </c>
      <c r="DN33" s="55">
        <v>3438</v>
      </c>
      <c r="DO33" s="60">
        <v>6245</v>
      </c>
      <c r="DP33" s="59">
        <v>28.06719328067193</v>
      </c>
      <c r="DQ33" s="59">
        <v>30.023578726748756</v>
      </c>
      <c r="DR33" s="59">
        <v>29.111504754801416</v>
      </c>
      <c r="DS33" s="60">
        <v>17894</v>
      </c>
      <c r="DT33" s="60">
        <v>21330</v>
      </c>
      <c r="DU33" s="60">
        <v>39224</v>
      </c>
      <c r="DV33" s="60">
        <v>9218</v>
      </c>
      <c r="DW33" s="60">
        <v>11457</v>
      </c>
      <c r="DX33" s="60">
        <v>20675</v>
      </c>
      <c r="DY33" s="84"/>
      <c r="DZ33" s="84"/>
      <c r="EA33" s="84"/>
      <c r="EB33" s="55">
        <v>9218</v>
      </c>
      <c r="EC33" s="55">
        <v>11457</v>
      </c>
      <c r="ED33" s="60">
        <v>20675</v>
      </c>
      <c r="EE33" s="59">
        <v>51.514474125405165</v>
      </c>
      <c r="EF33" s="59">
        <v>53.713080168776372</v>
      </c>
      <c r="EG33" s="59">
        <v>52.710075464001626</v>
      </c>
      <c r="EH33" s="57">
        <v>10590</v>
      </c>
      <c r="EI33" s="57">
        <v>12659</v>
      </c>
      <c r="EJ33" s="57">
        <v>23249</v>
      </c>
      <c r="EK33" s="57">
        <v>1890</v>
      </c>
      <c r="EL33" s="57">
        <v>2253</v>
      </c>
      <c r="EM33" s="57">
        <v>4143</v>
      </c>
      <c r="EN33" s="57">
        <v>3091</v>
      </c>
      <c r="EO33" s="57">
        <v>3816</v>
      </c>
      <c r="EP33" s="57">
        <v>6907</v>
      </c>
      <c r="EQ33" s="59">
        <v>17.847025495750707</v>
      </c>
      <c r="ER33" s="59">
        <v>17.797614345524924</v>
      </c>
      <c r="ES33" s="59">
        <v>17.820121295539593</v>
      </c>
      <c r="ET33" s="61">
        <v>29.187913125590178</v>
      </c>
      <c r="EU33" s="61">
        <v>30.144561181767912</v>
      </c>
      <c r="EV33" s="61">
        <v>29.708804679771173</v>
      </c>
      <c r="EW33" s="57">
        <v>79</v>
      </c>
      <c r="EX33" s="57">
        <v>80</v>
      </c>
      <c r="EY33" s="57">
        <v>159</v>
      </c>
      <c r="EZ33" s="57">
        <v>18</v>
      </c>
      <c r="FA33" s="57">
        <v>26</v>
      </c>
      <c r="FB33" s="57">
        <v>44</v>
      </c>
      <c r="FC33" s="57">
        <v>22</v>
      </c>
      <c r="FD33" s="57">
        <v>24</v>
      </c>
      <c r="FE33" s="57">
        <v>46</v>
      </c>
      <c r="FF33" s="59">
        <v>22.784810126582279</v>
      </c>
      <c r="FG33" s="59">
        <v>32.5</v>
      </c>
      <c r="FH33" s="59">
        <v>27.672955974842765</v>
      </c>
      <c r="FI33" s="61">
        <v>27.848101265822784</v>
      </c>
      <c r="FJ33" s="61">
        <v>30</v>
      </c>
      <c r="FK33" s="61">
        <v>28.930817610062892</v>
      </c>
      <c r="FL33" s="57">
        <v>9218</v>
      </c>
      <c r="FM33" s="57">
        <v>11457</v>
      </c>
      <c r="FN33" s="57">
        <v>20675</v>
      </c>
      <c r="FO33" s="57">
        <v>1541</v>
      </c>
      <c r="FP33" s="57">
        <v>1911</v>
      </c>
      <c r="FQ33" s="57">
        <v>3452</v>
      </c>
      <c r="FR33" s="57">
        <v>2731</v>
      </c>
      <c r="FS33" s="57">
        <v>3499</v>
      </c>
      <c r="FT33" s="57">
        <v>6230</v>
      </c>
      <c r="FU33" s="59">
        <v>16.717292254285095</v>
      </c>
      <c r="FV33" s="59">
        <v>16.679759099240641</v>
      </c>
      <c r="FW33" s="59">
        <v>16.696493349455864</v>
      </c>
      <c r="FX33" s="61">
        <v>29.626817096984158</v>
      </c>
      <c r="FY33" s="61">
        <v>30.540281050885923</v>
      </c>
      <c r="FZ33" s="61">
        <v>30.133010882708586</v>
      </c>
    </row>
    <row r="34" spans="1:182" s="18" customFormat="1" ht="28.9" customHeight="1">
      <c r="A34" s="117">
        <v>25</v>
      </c>
      <c r="B34" s="36" t="s">
        <v>61</v>
      </c>
      <c r="C34" s="120">
        <v>6412</v>
      </c>
      <c r="D34" s="55">
        <v>7003</v>
      </c>
      <c r="E34" s="57">
        <v>13415</v>
      </c>
      <c r="F34" s="55">
        <v>5300</v>
      </c>
      <c r="G34" s="55">
        <v>5617</v>
      </c>
      <c r="H34" s="57">
        <v>10917</v>
      </c>
      <c r="I34" s="80"/>
      <c r="J34" s="80"/>
      <c r="K34" s="79"/>
      <c r="L34" s="55">
        <v>5300</v>
      </c>
      <c r="M34" s="55">
        <v>5617</v>
      </c>
      <c r="N34" s="55">
        <v>10917</v>
      </c>
      <c r="O34" s="59">
        <v>82.65751715533375</v>
      </c>
      <c r="P34" s="59">
        <v>80.208482079108961</v>
      </c>
      <c r="Q34" s="59">
        <v>81.379053298546395</v>
      </c>
      <c r="R34" s="55">
        <v>2568</v>
      </c>
      <c r="S34" s="55">
        <v>2486</v>
      </c>
      <c r="T34" s="57">
        <v>5054</v>
      </c>
      <c r="U34" s="55">
        <v>864</v>
      </c>
      <c r="V34" s="55">
        <v>687</v>
      </c>
      <c r="W34" s="57">
        <v>1551</v>
      </c>
      <c r="X34" s="80"/>
      <c r="Y34" s="80"/>
      <c r="Z34" s="79"/>
      <c r="AA34" s="55">
        <v>864</v>
      </c>
      <c r="AB34" s="55">
        <v>687</v>
      </c>
      <c r="AC34" s="60">
        <v>1551</v>
      </c>
      <c r="AD34" s="59">
        <v>33.644859813084111</v>
      </c>
      <c r="AE34" s="59">
        <v>27.634754625905067</v>
      </c>
      <c r="AF34" s="59">
        <v>30.68856351404828</v>
      </c>
      <c r="AG34" s="60">
        <v>8980</v>
      </c>
      <c r="AH34" s="60">
        <v>9489</v>
      </c>
      <c r="AI34" s="60">
        <v>18469</v>
      </c>
      <c r="AJ34" s="60">
        <v>6164</v>
      </c>
      <c r="AK34" s="60">
        <v>6304</v>
      </c>
      <c r="AL34" s="60">
        <v>12468</v>
      </c>
      <c r="AM34" s="84"/>
      <c r="AN34" s="84"/>
      <c r="AO34" s="84"/>
      <c r="AP34" s="55">
        <v>6164</v>
      </c>
      <c r="AQ34" s="55">
        <v>6304</v>
      </c>
      <c r="AR34" s="60">
        <v>12468</v>
      </c>
      <c r="AS34" s="59">
        <v>68.641425389755</v>
      </c>
      <c r="AT34" s="59">
        <v>66.434819264411431</v>
      </c>
      <c r="AU34" s="59">
        <v>67.507715631598899</v>
      </c>
      <c r="AV34" s="58">
        <v>26</v>
      </c>
      <c r="AW34" s="58">
        <v>11</v>
      </c>
      <c r="AX34" s="60">
        <v>37</v>
      </c>
      <c r="AY34" s="58">
        <v>21</v>
      </c>
      <c r="AZ34" s="58">
        <v>10</v>
      </c>
      <c r="BA34" s="60">
        <v>31</v>
      </c>
      <c r="BB34" s="80"/>
      <c r="BC34" s="80"/>
      <c r="BD34" s="84"/>
      <c r="BE34" s="55">
        <v>21</v>
      </c>
      <c r="BF34" s="55">
        <v>10</v>
      </c>
      <c r="BG34" s="60">
        <v>31</v>
      </c>
      <c r="BH34" s="59">
        <v>80.769230769230774</v>
      </c>
      <c r="BI34" s="59">
        <v>90.909090909090907</v>
      </c>
      <c r="BJ34" s="59">
        <v>83.78378378378379</v>
      </c>
      <c r="BK34" s="58">
        <v>13</v>
      </c>
      <c r="BL34" s="58">
        <v>6</v>
      </c>
      <c r="BM34" s="60">
        <v>19</v>
      </c>
      <c r="BN34" s="58">
        <v>5</v>
      </c>
      <c r="BO34" s="58"/>
      <c r="BP34" s="60">
        <v>5</v>
      </c>
      <c r="BQ34" s="80"/>
      <c r="BR34" s="80"/>
      <c r="BS34" s="84"/>
      <c r="BT34" s="55">
        <v>5</v>
      </c>
      <c r="BU34" s="55">
        <v>0</v>
      </c>
      <c r="BV34" s="60">
        <v>5</v>
      </c>
      <c r="BW34" s="59">
        <v>38.461538461538467</v>
      </c>
      <c r="BX34" s="59">
        <v>0</v>
      </c>
      <c r="BY34" s="59">
        <v>26.315789473684209</v>
      </c>
      <c r="BZ34" s="60">
        <v>39</v>
      </c>
      <c r="CA34" s="60">
        <v>17</v>
      </c>
      <c r="CB34" s="60">
        <v>56</v>
      </c>
      <c r="CC34" s="60">
        <v>26</v>
      </c>
      <c r="CD34" s="60">
        <v>10</v>
      </c>
      <c r="CE34" s="60">
        <v>36</v>
      </c>
      <c r="CF34" s="84"/>
      <c r="CG34" s="84"/>
      <c r="CH34" s="84"/>
      <c r="CI34" s="55">
        <v>26</v>
      </c>
      <c r="CJ34" s="55">
        <v>10</v>
      </c>
      <c r="CK34" s="60">
        <v>36</v>
      </c>
      <c r="CL34" s="59">
        <v>66.666666666666657</v>
      </c>
      <c r="CM34" s="59">
        <v>58.82352941176471</v>
      </c>
      <c r="CN34" s="59">
        <v>64.285714285714292</v>
      </c>
      <c r="CO34" s="58">
        <v>6306</v>
      </c>
      <c r="CP34" s="58">
        <v>6900</v>
      </c>
      <c r="CQ34" s="60">
        <v>13206</v>
      </c>
      <c r="CR34" s="58">
        <v>5225</v>
      </c>
      <c r="CS34" s="58">
        <v>5532</v>
      </c>
      <c r="CT34" s="60">
        <v>10757</v>
      </c>
      <c r="CU34" s="80"/>
      <c r="CV34" s="80"/>
      <c r="CW34" s="84"/>
      <c r="CX34" s="55">
        <v>5225</v>
      </c>
      <c r="CY34" s="55">
        <v>5532</v>
      </c>
      <c r="CZ34" s="60">
        <v>10757</v>
      </c>
      <c r="DA34" s="59">
        <v>82.857595940374253</v>
      </c>
      <c r="DB34" s="59">
        <v>80.173913043478265</v>
      </c>
      <c r="DC34" s="59">
        <v>81.455399061032864</v>
      </c>
      <c r="DD34" s="58">
        <v>2521</v>
      </c>
      <c r="DE34" s="58">
        <v>2438</v>
      </c>
      <c r="DF34" s="60">
        <v>4959</v>
      </c>
      <c r="DG34" s="58">
        <v>854</v>
      </c>
      <c r="DH34" s="58">
        <v>680</v>
      </c>
      <c r="DI34" s="60">
        <v>1534</v>
      </c>
      <c r="DJ34" s="80"/>
      <c r="DK34" s="80"/>
      <c r="DL34" s="84"/>
      <c r="DM34" s="55">
        <v>854</v>
      </c>
      <c r="DN34" s="55">
        <v>680</v>
      </c>
      <c r="DO34" s="60">
        <v>1534</v>
      </c>
      <c r="DP34" s="59">
        <v>33.875446251487503</v>
      </c>
      <c r="DQ34" s="59">
        <v>27.891714520098443</v>
      </c>
      <c r="DR34" s="59">
        <v>30.933655979028028</v>
      </c>
      <c r="DS34" s="60">
        <v>8827</v>
      </c>
      <c r="DT34" s="60">
        <v>9338</v>
      </c>
      <c r="DU34" s="60">
        <v>18165</v>
      </c>
      <c r="DV34" s="60">
        <v>6079</v>
      </c>
      <c r="DW34" s="60">
        <v>6212</v>
      </c>
      <c r="DX34" s="60">
        <v>12291</v>
      </c>
      <c r="DY34" s="84"/>
      <c r="DZ34" s="84"/>
      <c r="EA34" s="84"/>
      <c r="EB34" s="55">
        <v>6079</v>
      </c>
      <c r="EC34" s="55">
        <v>6212</v>
      </c>
      <c r="ED34" s="60">
        <v>12291</v>
      </c>
      <c r="EE34" s="59">
        <v>68.868245156904948</v>
      </c>
      <c r="EF34" s="59">
        <v>66.523880916684519</v>
      </c>
      <c r="EG34" s="59">
        <v>67.663088356729972</v>
      </c>
      <c r="EH34" s="57">
        <v>6164</v>
      </c>
      <c r="EI34" s="57">
        <v>6304</v>
      </c>
      <c r="EJ34" s="57">
        <v>12468</v>
      </c>
      <c r="EK34" s="79"/>
      <c r="EL34" s="79"/>
      <c r="EM34" s="57">
        <v>429</v>
      </c>
      <c r="EN34" s="79"/>
      <c r="EO34" s="79"/>
      <c r="EP34" s="57">
        <v>1955</v>
      </c>
      <c r="EQ34" s="82"/>
      <c r="ER34" s="82"/>
      <c r="ES34" s="59">
        <v>3.4408084696823868</v>
      </c>
      <c r="ET34" s="91"/>
      <c r="EU34" s="91"/>
      <c r="EV34" s="61">
        <v>15.680141161373115</v>
      </c>
      <c r="EW34" s="57">
        <v>26</v>
      </c>
      <c r="EX34" s="57">
        <v>10</v>
      </c>
      <c r="EY34" s="57">
        <v>36</v>
      </c>
      <c r="EZ34" s="92"/>
      <c r="FA34" s="92"/>
      <c r="FB34" s="57">
        <v>3</v>
      </c>
      <c r="FC34" s="92"/>
      <c r="FD34" s="92"/>
      <c r="FE34" s="57">
        <v>9</v>
      </c>
      <c r="FF34" s="82"/>
      <c r="FG34" s="82"/>
      <c r="FH34" s="59">
        <v>8.3333333333333339</v>
      </c>
      <c r="FI34" s="91"/>
      <c r="FJ34" s="91"/>
      <c r="FK34" s="61">
        <v>25</v>
      </c>
      <c r="FL34" s="57">
        <v>6079</v>
      </c>
      <c r="FM34" s="57">
        <v>6212</v>
      </c>
      <c r="FN34" s="57">
        <v>12291</v>
      </c>
      <c r="FO34" s="92"/>
      <c r="FP34" s="92"/>
      <c r="FQ34" s="57">
        <v>406</v>
      </c>
      <c r="FR34" s="92"/>
      <c r="FS34" s="92"/>
      <c r="FT34" s="57">
        <v>1911</v>
      </c>
      <c r="FU34" s="82"/>
      <c r="FV34" s="82"/>
      <c r="FW34" s="85">
        <v>3.3032300056952244</v>
      </c>
      <c r="FX34" s="91"/>
      <c r="FY34" s="91"/>
      <c r="FZ34" s="61">
        <v>15.547961923358555</v>
      </c>
    </row>
    <row r="35" spans="1:182" ht="29.25" customHeight="1">
      <c r="A35" s="116">
        <v>26</v>
      </c>
      <c r="B35" s="36" t="s">
        <v>62</v>
      </c>
      <c r="C35" s="120">
        <v>8663</v>
      </c>
      <c r="D35" s="55">
        <v>8810</v>
      </c>
      <c r="E35" s="57">
        <v>17473</v>
      </c>
      <c r="F35" s="55">
        <v>6478</v>
      </c>
      <c r="G35" s="55">
        <v>6316</v>
      </c>
      <c r="H35" s="57">
        <v>12794</v>
      </c>
      <c r="I35" s="80"/>
      <c r="J35" s="80"/>
      <c r="K35" s="79"/>
      <c r="L35" s="55">
        <v>6478</v>
      </c>
      <c r="M35" s="55">
        <v>6316</v>
      </c>
      <c r="N35" s="55">
        <v>12794</v>
      </c>
      <c r="O35" s="59">
        <v>74.777790603716952</v>
      </c>
      <c r="P35" s="59">
        <v>71.691259931895573</v>
      </c>
      <c r="Q35" s="59">
        <v>73.221541807359927</v>
      </c>
      <c r="R35" s="55">
        <v>2173</v>
      </c>
      <c r="S35" s="55">
        <v>2032</v>
      </c>
      <c r="T35" s="57">
        <v>4205</v>
      </c>
      <c r="U35" s="55">
        <v>743</v>
      </c>
      <c r="V35" s="55">
        <v>594</v>
      </c>
      <c r="W35" s="57">
        <v>1337</v>
      </c>
      <c r="X35" s="80"/>
      <c r="Y35" s="80"/>
      <c r="Z35" s="79"/>
      <c r="AA35" s="55">
        <v>743</v>
      </c>
      <c r="AB35" s="55">
        <v>594</v>
      </c>
      <c r="AC35" s="60">
        <v>1337</v>
      </c>
      <c r="AD35" s="59">
        <v>34.192360791532444</v>
      </c>
      <c r="AE35" s="59">
        <v>29.232283464566926</v>
      </c>
      <c r="AF35" s="59">
        <v>31.795481569560046</v>
      </c>
      <c r="AG35" s="60">
        <v>10836</v>
      </c>
      <c r="AH35" s="60">
        <v>10842</v>
      </c>
      <c r="AI35" s="60">
        <v>21678</v>
      </c>
      <c r="AJ35" s="60">
        <v>7221</v>
      </c>
      <c r="AK35" s="60">
        <v>6910</v>
      </c>
      <c r="AL35" s="60">
        <v>14131</v>
      </c>
      <c r="AM35" s="84"/>
      <c r="AN35" s="84"/>
      <c r="AO35" s="84"/>
      <c r="AP35" s="55">
        <v>7221</v>
      </c>
      <c r="AQ35" s="55">
        <v>6910</v>
      </c>
      <c r="AR35" s="60">
        <v>14131</v>
      </c>
      <c r="AS35" s="59">
        <v>66.638981173864892</v>
      </c>
      <c r="AT35" s="59">
        <v>63.733628481829918</v>
      </c>
      <c r="AU35" s="59">
        <v>65.185902758557063</v>
      </c>
      <c r="AV35" s="58">
        <v>76</v>
      </c>
      <c r="AW35" s="58">
        <v>65</v>
      </c>
      <c r="AX35" s="60">
        <v>141</v>
      </c>
      <c r="AY35" s="58">
        <v>65</v>
      </c>
      <c r="AZ35" s="58">
        <v>52</v>
      </c>
      <c r="BA35" s="60">
        <v>117</v>
      </c>
      <c r="BB35" s="81"/>
      <c r="BC35" s="81"/>
      <c r="BD35" s="84"/>
      <c r="BE35" s="55">
        <v>65</v>
      </c>
      <c r="BF35" s="55">
        <v>52</v>
      </c>
      <c r="BG35" s="60">
        <v>117</v>
      </c>
      <c r="BH35" s="59">
        <v>85.526315789473685</v>
      </c>
      <c r="BI35" s="59">
        <v>80</v>
      </c>
      <c r="BJ35" s="59">
        <v>82.978723404255319</v>
      </c>
      <c r="BK35" s="58">
        <v>14</v>
      </c>
      <c r="BL35" s="58">
        <v>11</v>
      </c>
      <c r="BM35" s="60">
        <v>25</v>
      </c>
      <c r="BN35" s="58">
        <v>6</v>
      </c>
      <c r="BO35" s="58">
        <v>5</v>
      </c>
      <c r="BP35" s="60">
        <v>11</v>
      </c>
      <c r="BQ35" s="80"/>
      <c r="BR35" s="80"/>
      <c r="BS35" s="84"/>
      <c r="BT35" s="55">
        <v>6</v>
      </c>
      <c r="BU35" s="55">
        <v>5</v>
      </c>
      <c r="BV35" s="60">
        <v>11</v>
      </c>
      <c r="BW35" s="59">
        <v>42.857142857142854</v>
      </c>
      <c r="BX35" s="59">
        <v>45.454545454545453</v>
      </c>
      <c r="BY35" s="59">
        <v>44</v>
      </c>
      <c r="BZ35" s="60">
        <v>90</v>
      </c>
      <c r="CA35" s="60">
        <v>76</v>
      </c>
      <c r="CB35" s="60">
        <v>166</v>
      </c>
      <c r="CC35" s="60">
        <v>71</v>
      </c>
      <c r="CD35" s="60">
        <v>57</v>
      </c>
      <c r="CE35" s="60">
        <v>128</v>
      </c>
      <c r="CF35" s="84"/>
      <c r="CG35" s="84"/>
      <c r="CH35" s="84"/>
      <c r="CI35" s="55">
        <v>71</v>
      </c>
      <c r="CJ35" s="55">
        <v>57</v>
      </c>
      <c r="CK35" s="60">
        <v>128</v>
      </c>
      <c r="CL35" s="59">
        <v>78.888888888888886</v>
      </c>
      <c r="CM35" s="59">
        <v>75</v>
      </c>
      <c r="CN35" s="59">
        <v>77.108433734939766</v>
      </c>
      <c r="CO35" s="58">
        <v>7793</v>
      </c>
      <c r="CP35" s="58">
        <v>8020</v>
      </c>
      <c r="CQ35" s="60">
        <v>15813</v>
      </c>
      <c r="CR35" s="58">
        <v>5746</v>
      </c>
      <c r="CS35" s="58">
        <v>5686</v>
      </c>
      <c r="CT35" s="60">
        <v>11432</v>
      </c>
      <c r="CU35" s="80"/>
      <c r="CV35" s="80"/>
      <c r="CW35" s="84"/>
      <c r="CX35" s="55">
        <v>5746</v>
      </c>
      <c r="CY35" s="55">
        <v>5686</v>
      </c>
      <c r="CZ35" s="60">
        <v>11432</v>
      </c>
      <c r="DA35" s="59">
        <v>73.732837161555238</v>
      </c>
      <c r="DB35" s="59">
        <v>70.897755610972567</v>
      </c>
      <c r="DC35" s="59">
        <v>72.2949471953456</v>
      </c>
      <c r="DD35" s="58">
        <v>2046</v>
      </c>
      <c r="DE35" s="58">
        <v>1923</v>
      </c>
      <c r="DF35" s="60">
        <v>3969</v>
      </c>
      <c r="DG35" s="58">
        <v>702</v>
      </c>
      <c r="DH35" s="58">
        <v>558</v>
      </c>
      <c r="DI35" s="60">
        <v>1260</v>
      </c>
      <c r="DJ35" s="80"/>
      <c r="DK35" s="80"/>
      <c r="DL35" s="84"/>
      <c r="DM35" s="55">
        <v>702</v>
      </c>
      <c r="DN35" s="55">
        <v>558</v>
      </c>
      <c r="DO35" s="60">
        <v>1260</v>
      </c>
      <c r="DP35" s="59">
        <v>34.310850439882692</v>
      </c>
      <c r="DQ35" s="59">
        <v>29.017160686427456</v>
      </c>
      <c r="DR35" s="59">
        <v>31.746031746031743</v>
      </c>
      <c r="DS35" s="60">
        <v>9839</v>
      </c>
      <c r="DT35" s="60">
        <v>9943</v>
      </c>
      <c r="DU35" s="60">
        <v>19782</v>
      </c>
      <c r="DV35" s="60">
        <v>6448</v>
      </c>
      <c r="DW35" s="60">
        <v>6244</v>
      </c>
      <c r="DX35" s="60">
        <v>12692</v>
      </c>
      <c r="DY35" s="84"/>
      <c r="DZ35" s="84"/>
      <c r="EA35" s="84"/>
      <c r="EB35" s="55">
        <v>6448</v>
      </c>
      <c r="EC35" s="55">
        <v>6244</v>
      </c>
      <c r="ED35" s="60">
        <v>12692</v>
      </c>
      <c r="EE35" s="59">
        <v>65.535115357251755</v>
      </c>
      <c r="EF35" s="59">
        <v>62.797948305340448</v>
      </c>
      <c r="EG35" s="59">
        <v>64.15933677080173</v>
      </c>
      <c r="EH35" s="57">
        <v>7221</v>
      </c>
      <c r="EI35" s="57">
        <v>6910</v>
      </c>
      <c r="EJ35" s="57">
        <v>14131</v>
      </c>
      <c r="EK35" s="57">
        <v>510</v>
      </c>
      <c r="EL35" s="57">
        <v>612</v>
      </c>
      <c r="EM35" s="57">
        <v>1122</v>
      </c>
      <c r="EN35" s="57">
        <v>1862</v>
      </c>
      <c r="EO35" s="57">
        <v>1931</v>
      </c>
      <c r="EP35" s="57">
        <v>3793</v>
      </c>
      <c r="EQ35" s="59">
        <v>7.062733693394267</v>
      </c>
      <c r="ER35" s="59">
        <v>8.8567293777134601</v>
      </c>
      <c r="ES35" s="59">
        <v>7.9399900927039839</v>
      </c>
      <c r="ET35" s="61">
        <v>25.785902229608091</v>
      </c>
      <c r="EU35" s="61">
        <v>27.945007235890017</v>
      </c>
      <c r="EV35" s="61">
        <v>26.841695562946711</v>
      </c>
      <c r="EW35" s="57">
        <v>71</v>
      </c>
      <c r="EX35" s="57">
        <v>57</v>
      </c>
      <c r="EY35" s="57">
        <v>128</v>
      </c>
      <c r="EZ35" s="57">
        <v>11</v>
      </c>
      <c r="FA35" s="57">
        <v>6</v>
      </c>
      <c r="FB35" s="57">
        <v>17</v>
      </c>
      <c r="FC35" s="57">
        <v>21</v>
      </c>
      <c r="FD35" s="57">
        <v>14</v>
      </c>
      <c r="FE35" s="57">
        <v>35</v>
      </c>
      <c r="FF35" s="59">
        <v>15.492957746478874</v>
      </c>
      <c r="FG35" s="59">
        <v>10.526315789473685</v>
      </c>
      <c r="FH35" s="59">
        <v>13.28125</v>
      </c>
      <c r="FI35" s="61">
        <v>29.577464788732396</v>
      </c>
      <c r="FJ35" s="61">
        <v>24.561403508771932</v>
      </c>
      <c r="FK35" s="61">
        <v>27.34375</v>
      </c>
      <c r="FL35" s="57">
        <v>6448</v>
      </c>
      <c r="FM35" s="57">
        <v>6244</v>
      </c>
      <c r="FN35" s="57">
        <v>12692</v>
      </c>
      <c r="FO35" s="57">
        <v>380</v>
      </c>
      <c r="FP35" s="57">
        <v>495</v>
      </c>
      <c r="FQ35" s="57">
        <v>875</v>
      </c>
      <c r="FR35" s="57">
        <v>1624</v>
      </c>
      <c r="FS35" s="57">
        <v>1748</v>
      </c>
      <c r="FT35" s="57">
        <v>3372</v>
      </c>
      <c r="FU35" s="59">
        <v>5.8933002481389574</v>
      </c>
      <c r="FV35" s="59">
        <v>7.9276105060858431</v>
      </c>
      <c r="FW35" s="59">
        <v>6.8941065237945161</v>
      </c>
      <c r="FX35" s="61">
        <v>25.186104218362281</v>
      </c>
      <c r="FY35" s="61">
        <v>27.994875080076874</v>
      </c>
      <c r="FZ35" s="61">
        <v>26.567916797982981</v>
      </c>
    </row>
    <row r="36" spans="1:182" ht="29.25" customHeight="1">
      <c r="A36" s="117">
        <v>27</v>
      </c>
      <c r="B36" s="36" t="s">
        <v>63</v>
      </c>
      <c r="C36" s="120">
        <v>268075</v>
      </c>
      <c r="D36" s="55">
        <v>276405</v>
      </c>
      <c r="E36" s="57">
        <v>544480</v>
      </c>
      <c r="F36" s="55">
        <v>225767</v>
      </c>
      <c r="G36" s="55">
        <v>231538</v>
      </c>
      <c r="H36" s="57">
        <v>457305</v>
      </c>
      <c r="I36" s="58">
        <v>2091</v>
      </c>
      <c r="J36" s="58">
        <v>1394</v>
      </c>
      <c r="K36" s="57">
        <v>3485</v>
      </c>
      <c r="L36" s="55">
        <v>227858</v>
      </c>
      <c r="M36" s="55">
        <v>232932</v>
      </c>
      <c r="N36" s="55">
        <v>460790</v>
      </c>
      <c r="O36" s="59">
        <v>84.99785507787</v>
      </c>
      <c r="P36" s="59">
        <v>84.271992185380157</v>
      </c>
      <c r="Q36" s="59">
        <v>84.629371143109026</v>
      </c>
      <c r="R36" s="55">
        <v>27387</v>
      </c>
      <c r="S36" s="55">
        <v>21002</v>
      </c>
      <c r="T36" s="57">
        <v>48389</v>
      </c>
      <c r="U36" s="55">
        <v>16695</v>
      </c>
      <c r="V36" s="55">
        <v>13311</v>
      </c>
      <c r="W36" s="57">
        <v>30006</v>
      </c>
      <c r="X36" s="58">
        <v>973</v>
      </c>
      <c r="Y36" s="58">
        <v>685</v>
      </c>
      <c r="Z36" s="57">
        <v>1658</v>
      </c>
      <c r="AA36" s="55">
        <v>17668</v>
      </c>
      <c r="AB36" s="55">
        <v>13996</v>
      </c>
      <c r="AC36" s="60">
        <v>31664</v>
      </c>
      <c r="AD36" s="59">
        <v>64.512359878774603</v>
      </c>
      <c r="AE36" s="59">
        <v>66.641272259784785</v>
      </c>
      <c r="AF36" s="59">
        <v>65.436359503192875</v>
      </c>
      <c r="AG36" s="60">
        <v>295462</v>
      </c>
      <c r="AH36" s="60">
        <v>297407</v>
      </c>
      <c r="AI36" s="60">
        <v>592869</v>
      </c>
      <c r="AJ36" s="60">
        <v>242462</v>
      </c>
      <c r="AK36" s="60">
        <v>244849</v>
      </c>
      <c r="AL36" s="60">
        <v>487311</v>
      </c>
      <c r="AM36" s="60">
        <v>3064</v>
      </c>
      <c r="AN36" s="60">
        <v>2079</v>
      </c>
      <c r="AO36" s="60">
        <v>5143</v>
      </c>
      <c r="AP36" s="55">
        <v>245526</v>
      </c>
      <c r="AQ36" s="55">
        <v>246928</v>
      </c>
      <c r="AR36" s="60">
        <v>492454</v>
      </c>
      <c r="AS36" s="59">
        <v>83.099011040336819</v>
      </c>
      <c r="AT36" s="59">
        <v>83.026963050634322</v>
      </c>
      <c r="AU36" s="59">
        <v>83.062868863104669</v>
      </c>
      <c r="AV36" s="58">
        <v>51779</v>
      </c>
      <c r="AW36" s="58">
        <v>53919</v>
      </c>
      <c r="AX36" s="60">
        <v>105698</v>
      </c>
      <c r="AY36" s="58">
        <v>40685</v>
      </c>
      <c r="AZ36" s="58">
        <v>41322</v>
      </c>
      <c r="BA36" s="60">
        <v>82007</v>
      </c>
      <c r="BB36" s="58">
        <v>568</v>
      </c>
      <c r="BC36" s="58">
        <v>372</v>
      </c>
      <c r="BD36" s="60">
        <v>940</v>
      </c>
      <c r="BE36" s="55">
        <v>41253</v>
      </c>
      <c r="BF36" s="55">
        <v>41694</v>
      </c>
      <c r="BG36" s="60">
        <v>82947</v>
      </c>
      <c r="BH36" s="59">
        <v>79.671295312771591</v>
      </c>
      <c r="BI36" s="59">
        <v>77.327101763756744</v>
      </c>
      <c r="BJ36" s="59">
        <v>78.475467842343278</v>
      </c>
      <c r="BK36" s="58">
        <v>7102</v>
      </c>
      <c r="BL36" s="58">
        <v>5905</v>
      </c>
      <c r="BM36" s="60">
        <v>13007</v>
      </c>
      <c r="BN36" s="58">
        <v>4282</v>
      </c>
      <c r="BO36" s="58">
        <v>3673</v>
      </c>
      <c r="BP36" s="60">
        <v>7955</v>
      </c>
      <c r="BQ36" s="58">
        <v>263</v>
      </c>
      <c r="BR36" s="58">
        <v>212</v>
      </c>
      <c r="BS36" s="60">
        <v>475</v>
      </c>
      <c r="BT36" s="55">
        <v>4545</v>
      </c>
      <c r="BU36" s="55">
        <v>3885</v>
      </c>
      <c r="BV36" s="60">
        <v>8430</v>
      </c>
      <c r="BW36" s="59">
        <v>63.996057448606024</v>
      </c>
      <c r="BX36" s="59">
        <v>65.791701947502119</v>
      </c>
      <c r="BY36" s="59">
        <v>64.811255477819643</v>
      </c>
      <c r="BZ36" s="60">
        <v>58881</v>
      </c>
      <c r="CA36" s="60">
        <v>59824</v>
      </c>
      <c r="CB36" s="60">
        <v>118705</v>
      </c>
      <c r="CC36" s="60">
        <v>44967</v>
      </c>
      <c r="CD36" s="60">
        <v>44995</v>
      </c>
      <c r="CE36" s="60">
        <v>89962</v>
      </c>
      <c r="CF36" s="60">
        <v>831</v>
      </c>
      <c r="CG36" s="60">
        <v>584</v>
      </c>
      <c r="CH36" s="60">
        <v>1415</v>
      </c>
      <c r="CI36" s="55">
        <v>45798</v>
      </c>
      <c r="CJ36" s="55">
        <v>45579</v>
      </c>
      <c r="CK36" s="60">
        <v>91377</v>
      </c>
      <c r="CL36" s="59">
        <v>77.7806083456463</v>
      </c>
      <c r="CM36" s="59">
        <v>76.188486226263706</v>
      </c>
      <c r="CN36" s="59">
        <v>76.978223326734337</v>
      </c>
      <c r="CO36" s="58">
        <v>50896</v>
      </c>
      <c r="CP36" s="58">
        <v>51611</v>
      </c>
      <c r="CQ36" s="60">
        <v>102507</v>
      </c>
      <c r="CR36" s="58">
        <v>41237</v>
      </c>
      <c r="CS36" s="58">
        <v>42092</v>
      </c>
      <c r="CT36" s="60">
        <v>83329</v>
      </c>
      <c r="CU36" s="58">
        <v>451</v>
      </c>
      <c r="CV36" s="58">
        <v>334</v>
      </c>
      <c r="CW36" s="60">
        <v>785</v>
      </c>
      <c r="CX36" s="55">
        <v>41688</v>
      </c>
      <c r="CY36" s="55">
        <v>42426</v>
      </c>
      <c r="CZ36" s="60">
        <v>84114</v>
      </c>
      <c r="DA36" s="59">
        <v>81.908204966991519</v>
      </c>
      <c r="DB36" s="59">
        <v>82.203406250605497</v>
      </c>
      <c r="DC36" s="59">
        <v>82.056835142965838</v>
      </c>
      <c r="DD36" s="58">
        <v>7766</v>
      </c>
      <c r="DE36" s="58">
        <v>6156</v>
      </c>
      <c r="DF36" s="60">
        <v>13922</v>
      </c>
      <c r="DG36" s="58">
        <v>4767</v>
      </c>
      <c r="DH36" s="58">
        <v>3690</v>
      </c>
      <c r="DI36" s="60">
        <v>8457</v>
      </c>
      <c r="DJ36" s="58">
        <v>187</v>
      </c>
      <c r="DK36" s="58">
        <v>142</v>
      </c>
      <c r="DL36" s="60">
        <v>329</v>
      </c>
      <c r="DM36" s="55">
        <v>4954</v>
      </c>
      <c r="DN36" s="55">
        <v>3832</v>
      </c>
      <c r="DO36" s="60">
        <v>8786</v>
      </c>
      <c r="DP36" s="59">
        <v>63.790883337625544</v>
      </c>
      <c r="DQ36" s="59">
        <v>62.248213125406103</v>
      </c>
      <c r="DR36" s="59">
        <v>63.108748742996703</v>
      </c>
      <c r="DS36" s="60">
        <v>58662</v>
      </c>
      <c r="DT36" s="60">
        <v>57767</v>
      </c>
      <c r="DU36" s="60">
        <v>116429</v>
      </c>
      <c r="DV36" s="60">
        <v>46004</v>
      </c>
      <c r="DW36" s="60">
        <v>45782</v>
      </c>
      <c r="DX36" s="60">
        <v>91786</v>
      </c>
      <c r="DY36" s="60">
        <v>638</v>
      </c>
      <c r="DZ36" s="60">
        <v>476</v>
      </c>
      <c r="EA36" s="60">
        <v>1114</v>
      </c>
      <c r="EB36" s="55">
        <v>46642</v>
      </c>
      <c r="EC36" s="55">
        <v>46258</v>
      </c>
      <c r="ED36" s="60">
        <v>92900</v>
      </c>
      <c r="EE36" s="59">
        <v>79.509733728819342</v>
      </c>
      <c r="EF36" s="59">
        <v>80.076860491283952</v>
      </c>
      <c r="EG36" s="59">
        <v>79.791117333310424</v>
      </c>
      <c r="EH36" s="57">
        <v>245526</v>
      </c>
      <c r="EI36" s="57">
        <v>246928</v>
      </c>
      <c r="EJ36" s="57">
        <v>492454</v>
      </c>
      <c r="EK36" s="79"/>
      <c r="EL36" s="79"/>
      <c r="EM36" s="79"/>
      <c r="EN36" s="79"/>
      <c r="EO36" s="79"/>
      <c r="EP36" s="79"/>
      <c r="EQ36" s="82"/>
      <c r="ER36" s="82"/>
      <c r="ES36" s="82"/>
      <c r="ET36" s="91"/>
      <c r="EU36" s="91"/>
      <c r="EV36" s="91"/>
      <c r="EW36" s="57">
        <v>45798</v>
      </c>
      <c r="EX36" s="57">
        <v>45579</v>
      </c>
      <c r="EY36" s="57">
        <v>91377</v>
      </c>
      <c r="EZ36" s="92"/>
      <c r="FA36" s="92"/>
      <c r="FB36" s="92"/>
      <c r="FC36" s="92"/>
      <c r="FD36" s="92"/>
      <c r="FE36" s="92"/>
      <c r="FF36" s="82"/>
      <c r="FG36" s="82"/>
      <c r="FH36" s="82"/>
      <c r="FI36" s="91"/>
      <c r="FJ36" s="91"/>
      <c r="FK36" s="91"/>
      <c r="FL36" s="57">
        <v>46642</v>
      </c>
      <c r="FM36" s="57">
        <v>46258</v>
      </c>
      <c r="FN36" s="57">
        <v>92900</v>
      </c>
      <c r="FO36" s="92"/>
      <c r="FP36" s="92"/>
      <c r="FQ36" s="92"/>
      <c r="FR36" s="92"/>
      <c r="FS36" s="92"/>
      <c r="FT36" s="92"/>
      <c r="FU36" s="93"/>
      <c r="FV36" s="93"/>
      <c r="FW36" s="93"/>
      <c r="FX36" s="94"/>
      <c r="FY36" s="94"/>
      <c r="FZ36" s="94"/>
    </row>
    <row r="37" spans="1:182" ht="18.75" customHeight="1">
      <c r="A37" s="116">
        <v>28</v>
      </c>
      <c r="B37" s="36" t="s">
        <v>64</v>
      </c>
      <c r="C37" s="120">
        <v>219685</v>
      </c>
      <c r="D37" s="55">
        <v>163816</v>
      </c>
      <c r="E37" s="57">
        <v>383501</v>
      </c>
      <c r="F37" s="55">
        <v>142866</v>
      </c>
      <c r="G37" s="55">
        <v>128359</v>
      </c>
      <c r="H37" s="57">
        <v>271225</v>
      </c>
      <c r="I37" s="83"/>
      <c r="J37" s="83"/>
      <c r="K37" s="79"/>
      <c r="L37" s="55">
        <v>142866</v>
      </c>
      <c r="M37" s="55">
        <v>128359</v>
      </c>
      <c r="N37" s="55">
        <v>271225</v>
      </c>
      <c r="O37" s="59">
        <v>65.032205202904152</v>
      </c>
      <c r="P37" s="59">
        <v>78.355594081164242</v>
      </c>
      <c r="Q37" s="59">
        <v>70.723414019780918</v>
      </c>
      <c r="R37" s="78"/>
      <c r="S37" s="78"/>
      <c r="T37" s="79"/>
      <c r="U37" s="78"/>
      <c r="V37" s="78"/>
      <c r="W37" s="79"/>
      <c r="X37" s="81"/>
      <c r="Y37" s="81"/>
      <c r="Z37" s="79"/>
      <c r="AA37" s="78"/>
      <c r="AB37" s="78"/>
      <c r="AC37" s="84"/>
      <c r="AD37" s="82"/>
      <c r="AE37" s="82"/>
      <c r="AF37" s="82"/>
      <c r="AG37" s="60">
        <v>219685</v>
      </c>
      <c r="AH37" s="60">
        <v>163816</v>
      </c>
      <c r="AI37" s="60">
        <v>383501</v>
      </c>
      <c r="AJ37" s="60">
        <v>142866</v>
      </c>
      <c r="AK37" s="60">
        <v>128359</v>
      </c>
      <c r="AL37" s="60">
        <v>271225</v>
      </c>
      <c r="AM37" s="84"/>
      <c r="AN37" s="84"/>
      <c r="AO37" s="84"/>
      <c r="AP37" s="55">
        <v>142866</v>
      </c>
      <c r="AQ37" s="55">
        <v>128359</v>
      </c>
      <c r="AR37" s="60">
        <v>271225</v>
      </c>
      <c r="AS37" s="59">
        <v>65.032205202904152</v>
      </c>
      <c r="AT37" s="59">
        <v>78.355594081164242</v>
      </c>
      <c r="AU37" s="59">
        <v>70.723414019780918</v>
      </c>
      <c r="AV37" s="58">
        <v>72917</v>
      </c>
      <c r="AW37" s="58">
        <v>62640</v>
      </c>
      <c r="AX37" s="60">
        <v>135557</v>
      </c>
      <c r="AY37" s="58">
        <v>43848</v>
      </c>
      <c r="AZ37" s="58">
        <v>44753</v>
      </c>
      <c r="BA37" s="60">
        <v>88601</v>
      </c>
      <c r="BB37" s="80"/>
      <c r="BC37" s="80"/>
      <c r="BD37" s="84"/>
      <c r="BE37" s="70">
        <v>43848</v>
      </c>
      <c r="BF37" s="55">
        <v>44753</v>
      </c>
      <c r="BG37" s="60">
        <v>88601</v>
      </c>
      <c r="BH37" s="59">
        <v>60.134125101142402</v>
      </c>
      <c r="BI37" s="59">
        <v>71.444763729246489</v>
      </c>
      <c r="BJ37" s="59">
        <v>65.360696976179767</v>
      </c>
      <c r="BK37" s="81"/>
      <c r="BL37" s="81"/>
      <c r="BM37" s="84"/>
      <c r="BN37" s="81"/>
      <c r="BO37" s="81"/>
      <c r="BP37" s="84"/>
      <c r="BQ37" s="81"/>
      <c r="BR37" s="81"/>
      <c r="BS37" s="84"/>
      <c r="BT37" s="78"/>
      <c r="BU37" s="78"/>
      <c r="BV37" s="84"/>
      <c r="BW37" s="82"/>
      <c r="BX37" s="82" t="s">
        <v>93</v>
      </c>
      <c r="BY37" s="82" t="s">
        <v>93</v>
      </c>
      <c r="BZ37" s="60">
        <v>72917</v>
      </c>
      <c r="CA37" s="60">
        <v>62640</v>
      </c>
      <c r="CB37" s="60">
        <v>135557</v>
      </c>
      <c r="CC37" s="60">
        <v>43848</v>
      </c>
      <c r="CD37" s="60">
        <v>44753</v>
      </c>
      <c r="CE37" s="60">
        <v>88601</v>
      </c>
      <c r="CF37" s="84"/>
      <c r="CG37" s="84"/>
      <c r="CH37" s="84"/>
      <c r="CI37" s="55">
        <v>43848</v>
      </c>
      <c r="CJ37" s="55">
        <v>44753</v>
      </c>
      <c r="CK37" s="60">
        <v>88601</v>
      </c>
      <c r="CL37" s="59">
        <v>60.134125101142402</v>
      </c>
      <c r="CM37" s="59">
        <v>71.444763729246489</v>
      </c>
      <c r="CN37" s="59">
        <v>65.360696976179767</v>
      </c>
      <c r="CO37" s="81"/>
      <c r="CP37" s="81"/>
      <c r="CQ37" s="84"/>
      <c r="CR37" s="81"/>
      <c r="CS37" s="81"/>
      <c r="CT37" s="84"/>
      <c r="CU37" s="80"/>
      <c r="CV37" s="80"/>
      <c r="CW37" s="84"/>
      <c r="CX37" s="78"/>
      <c r="CY37" s="78"/>
      <c r="CZ37" s="84"/>
      <c r="DA37" s="82"/>
      <c r="DB37" s="82" t="s">
        <v>93</v>
      </c>
      <c r="DC37" s="82" t="s">
        <v>93</v>
      </c>
      <c r="DD37" s="81"/>
      <c r="DE37" s="81"/>
      <c r="DF37" s="84"/>
      <c r="DG37" s="81"/>
      <c r="DH37" s="81"/>
      <c r="DI37" s="84"/>
      <c r="DJ37" s="81"/>
      <c r="DK37" s="81"/>
      <c r="DL37" s="84"/>
      <c r="DM37" s="78"/>
      <c r="DN37" s="78"/>
      <c r="DO37" s="84"/>
      <c r="DP37" s="82"/>
      <c r="DQ37" s="82" t="s">
        <v>93</v>
      </c>
      <c r="DR37" s="82" t="s">
        <v>93</v>
      </c>
      <c r="DS37" s="84"/>
      <c r="DT37" s="84"/>
      <c r="DU37" s="84"/>
      <c r="DV37" s="84"/>
      <c r="DW37" s="84"/>
      <c r="DX37" s="84"/>
      <c r="DY37" s="84"/>
      <c r="DZ37" s="84"/>
      <c r="EA37" s="84"/>
      <c r="EB37" s="78"/>
      <c r="EC37" s="78"/>
      <c r="ED37" s="84"/>
      <c r="EE37" s="82" t="s">
        <v>93</v>
      </c>
      <c r="EF37" s="82" t="s">
        <v>93</v>
      </c>
      <c r="EG37" s="82" t="s">
        <v>93</v>
      </c>
      <c r="EH37" s="57">
        <v>142866</v>
      </c>
      <c r="EI37" s="57">
        <v>128359</v>
      </c>
      <c r="EJ37" s="57">
        <v>271225</v>
      </c>
      <c r="EK37" s="57">
        <v>15877</v>
      </c>
      <c r="EL37" s="57">
        <v>30354</v>
      </c>
      <c r="EM37" s="57">
        <v>46231</v>
      </c>
      <c r="EN37" s="57">
        <v>56079</v>
      </c>
      <c r="EO37" s="57">
        <v>56562</v>
      </c>
      <c r="EP37" s="57">
        <v>112641</v>
      </c>
      <c r="EQ37" s="59">
        <v>11.113210980919183</v>
      </c>
      <c r="ER37" s="59">
        <v>23.64773798487056</v>
      </c>
      <c r="ES37" s="59">
        <v>17.045257627431099</v>
      </c>
      <c r="ET37" s="61">
        <v>39.252866322288014</v>
      </c>
      <c r="EU37" s="61">
        <v>44.065472619761763</v>
      </c>
      <c r="EV37" s="61">
        <v>41.530463637201585</v>
      </c>
      <c r="EW37" s="57">
        <v>43848</v>
      </c>
      <c r="EX37" s="57">
        <v>44753</v>
      </c>
      <c r="EY37" s="57">
        <v>88601</v>
      </c>
      <c r="EZ37" s="57">
        <v>2272</v>
      </c>
      <c r="FA37" s="57">
        <v>4721</v>
      </c>
      <c r="FB37" s="57">
        <v>6993</v>
      </c>
      <c r="FC37" s="57">
        <v>13568</v>
      </c>
      <c r="FD37" s="57">
        <v>19044</v>
      </c>
      <c r="FE37" s="57">
        <v>32612</v>
      </c>
      <c r="FF37" s="59">
        <v>5.1815362160189746</v>
      </c>
      <c r="FG37" s="59">
        <v>10.549013473957054</v>
      </c>
      <c r="FH37" s="59">
        <v>7.8926874414509998</v>
      </c>
      <c r="FI37" s="61">
        <v>30.943258529465425</v>
      </c>
      <c r="FJ37" s="61">
        <v>42.553571827586978</v>
      </c>
      <c r="FK37" s="61">
        <v>36.807710973916777</v>
      </c>
      <c r="FL37" s="92"/>
      <c r="FM37" s="92"/>
      <c r="FN37" s="92"/>
      <c r="FO37" s="92"/>
      <c r="FP37" s="92"/>
      <c r="FQ37" s="92"/>
      <c r="FR37" s="92"/>
      <c r="FS37" s="92"/>
      <c r="FT37" s="92"/>
      <c r="FU37" s="93"/>
      <c r="FV37" s="93"/>
      <c r="FW37" s="93"/>
      <c r="FX37" s="94"/>
      <c r="FY37" s="94"/>
      <c r="FZ37" s="94"/>
    </row>
    <row r="38" spans="1:182" ht="29.25" customHeight="1">
      <c r="A38" s="117">
        <v>29</v>
      </c>
      <c r="B38" s="36" t="s">
        <v>65</v>
      </c>
      <c r="C38" s="120">
        <v>647159</v>
      </c>
      <c r="D38" s="55">
        <v>447301</v>
      </c>
      <c r="E38" s="57">
        <v>1094460</v>
      </c>
      <c r="F38" s="55">
        <v>434783</v>
      </c>
      <c r="G38" s="55">
        <v>298368</v>
      </c>
      <c r="H38" s="57">
        <v>733151</v>
      </c>
      <c r="I38" s="58">
        <v>20076</v>
      </c>
      <c r="J38" s="58">
        <v>19511</v>
      </c>
      <c r="K38" s="57">
        <v>39587</v>
      </c>
      <c r="L38" s="55">
        <v>454859</v>
      </c>
      <c r="M38" s="55">
        <v>317879</v>
      </c>
      <c r="N38" s="55">
        <v>772738</v>
      </c>
      <c r="O38" s="59">
        <v>70.285509434312118</v>
      </c>
      <c r="P38" s="59">
        <v>71.066015948991847</v>
      </c>
      <c r="Q38" s="59">
        <v>70.604499022348918</v>
      </c>
      <c r="R38" s="55">
        <v>5516</v>
      </c>
      <c r="S38" s="55">
        <v>4350</v>
      </c>
      <c r="T38" s="57">
        <v>9866</v>
      </c>
      <c r="U38" s="55">
        <v>463</v>
      </c>
      <c r="V38" s="55">
        <v>362</v>
      </c>
      <c r="W38" s="57">
        <v>825</v>
      </c>
      <c r="X38" s="58">
        <v>95</v>
      </c>
      <c r="Y38" s="58">
        <v>127</v>
      </c>
      <c r="Z38" s="57">
        <v>222</v>
      </c>
      <c r="AA38" s="55">
        <v>558</v>
      </c>
      <c r="AB38" s="55">
        <v>489</v>
      </c>
      <c r="AC38" s="60">
        <v>1047</v>
      </c>
      <c r="AD38" s="59">
        <v>10.116026105873821</v>
      </c>
      <c r="AE38" s="59">
        <v>11.241379310344827</v>
      </c>
      <c r="AF38" s="59">
        <v>10.612203527265356</v>
      </c>
      <c r="AG38" s="60">
        <v>652675</v>
      </c>
      <c r="AH38" s="60">
        <v>451651</v>
      </c>
      <c r="AI38" s="60">
        <v>1104326</v>
      </c>
      <c r="AJ38" s="60">
        <v>435246</v>
      </c>
      <c r="AK38" s="60">
        <v>298730</v>
      </c>
      <c r="AL38" s="60">
        <v>733976</v>
      </c>
      <c r="AM38" s="60">
        <v>20171</v>
      </c>
      <c r="AN38" s="60">
        <v>19638</v>
      </c>
      <c r="AO38" s="60">
        <v>39809</v>
      </c>
      <c r="AP38" s="55">
        <v>455417</v>
      </c>
      <c r="AQ38" s="55">
        <v>318368</v>
      </c>
      <c r="AR38" s="60">
        <v>773785</v>
      </c>
      <c r="AS38" s="59">
        <v>69.776994675757464</v>
      </c>
      <c r="AT38" s="59">
        <v>70.489825108324794</v>
      </c>
      <c r="AU38" s="59">
        <v>70.068530488279734</v>
      </c>
      <c r="AV38" s="58">
        <v>117895</v>
      </c>
      <c r="AW38" s="58">
        <v>79105</v>
      </c>
      <c r="AX38" s="60">
        <v>197000</v>
      </c>
      <c r="AY38" s="58">
        <v>73200</v>
      </c>
      <c r="AZ38" s="58">
        <v>47424</v>
      </c>
      <c r="BA38" s="60">
        <v>120624</v>
      </c>
      <c r="BB38" s="71">
        <v>4130</v>
      </c>
      <c r="BC38" s="71">
        <v>4119</v>
      </c>
      <c r="BD38" s="69">
        <v>8249</v>
      </c>
      <c r="BE38" s="55">
        <v>77330</v>
      </c>
      <c r="BF38" s="55">
        <v>51543</v>
      </c>
      <c r="BG38" s="60">
        <v>128873</v>
      </c>
      <c r="BH38" s="59">
        <v>65.592264302981462</v>
      </c>
      <c r="BI38" s="59">
        <v>65.15770178876177</v>
      </c>
      <c r="BJ38" s="59">
        <v>65.417766497461926</v>
      </c>
      <c r="BK38" s="58">
        <v>1149</v>
      </c>
      <c r="BL38" s="58">
        <v>875</v>
      </c>
      <c r="BM38" s="60">
        <v>2024</v>
      </c>
      <c r="BN38" s="58">
        <v>34</v>
      </c>
      <c r="BO38" s="58">
        <v>22</v>
      </c>
      <c r="BP38" s="60">
        <v>56</v>
      </c>
      <c r="BQ38" s="58">
        <v>11</v>
      </c>
      <c r="BR38" s="58">
        <v>20</v>
      </c>
      <c r="BS38" s="60">
        <v>31</v>
      </c>
      <c r="BT38" s="55">
        <v>45</v>
      </c>
      <c r="BU38" s="55">
        <v>42</v>
      </c>
      <c r="BV38" s="60">
        <v>87</v>
      </c>
      <c r="BW38" s="59">
        <v>3.9164490861618799</v>
      </c>
      <c r="BX38" s="59">
        <v>4.8</v>
      </c>
      <c r="BY38" s="59">
        <v>4.2984189723320156</v>
      </c>
      <c r="BZ38" s="60">
        <v>119044</v>
      </c>
      <c r="CA38" s="60">
        <v>79980</v>
      </c>
      <c r="CB38" s="60">
        <v>199024</v>
      </c>
      <c r="CC38" s="60">
        <v>73234</v>
      </c>
      <c r="CD38" s="60">
        <v>47446</v>
      </c>
      <c r="CE38" s="60">
        <v>120680</v>
      </c>
      <c r="CF38" s="69">
        <v>4141</v>
      </c>
      <c r="CG38" s="69">
        <v>4139</v>
      </c>
      <c r="CH38" s="69">
        <v>8280</v>
      </c>
      <c r="CI38" s="55">
        <v>77375</v>
      </c>
      <c r="CJ38" s="55">
        <v>51585</v>
      </c>
      <c r="CK38" s="60">
        <v>128960</v>
      </c>
      <c r="CL38" s="59">
        <v>64.996975908067597</v>
      </c>
      <c r="CM38" s="59">
        <v>64.497374343585903</v>
      </c>
      <c r="CN38" s="59">
        <v>64.796205482755852</v>
      </c>
      <c r="CO38" s="58">
        <v>85117</v>
      </c>
      <c r="CP38" s="58">
        <v>65659</v>
      </c>
      <c r="CQ38" s="60">
        <v>150776</v>
      </c>
      <c r="CR38" s="58">
        <v>47298</v>
      </c>
      <c r="CS38" s="58">
        <v>33373</v>
      </c>
      <c r="CT38" s="60">
        <v>80671</v>
      </c>
      <c r="CU38" s="58">
        <v>3301</v>
      </c>
      <c r="CV38" s="58">
        <v>3189</v>
      </c>
      <c r="CW38" s="60">
        <v>6490</v>
      </c>
      <c r="CX38" s="55">
        <v>50599</v>
      </c>
      <c r="CY38" s="55">
        <v>36562</v>
      </c>
      <c r="CZ38" s="60">
        <v>87161</v>
      </c>
      <c r="DA38" s="59">
        <v>59.446409060469705</v>
      </c>
      <c r="DB38" s="59">
        <v>55.684673845169741</v>
      </c>
      <c r="DC38" s="59">
        <v>57.808271873507721</v>
      </c>
      <c r="DD38" s="58">
        <v>431</v>
      </c>
      <c r="DE38" s="58">
        <v>273</v>
      </c>
      <c r="DF38" s="60">
        <v>704</v>
      </c>
      <c r="DG38" s="58">
        <v>6</v>
      </c>
      <c r="DH38" s="58">
        <v>3</v>
      </c>
      <c r="DI38" s="60">
        <v>9</v>
      </c>
      <c r="DJ38" s="58">
        <v>6</v>
      </c>
      <c r="DK38" s="58">
        <v>7</v>
      </c>
      <c r="DL38" s="60">
        <v>13</v>
      </c>
      <c r="DM38" s="55">
        <v>12</v>
      </c>
      <c r="DN38" s="55">
        <v>10</v>
      </c>
      <c r="DO38" s="60">
        <v>22</v>
      </c>
      <c r="DP38" s="59">
        <v>2.7842227378190252</v>
      </c>
      <c r="DQ38" s="59">
        <v>3.6630036630036633</v>
      </c>
      <c r="DR38" s="59">
        <v>3.125</v>
      </c>
      <c r="DS38" s="60">
        <v>85548</v>
      </c>
      <c r="DT38" s="60">
        <v>65932</v>
      </c>
      <c r="DU38" s="60">
        <v>151480</v>
      </c>
      <c r="DV38" s="60">
        <v>47304</v>
      </c>
      <c r="DW38" s="60">
        <v>33376</v>
      </c>
      <c r="DX38" s="60">
        <v>80680</v>
      </c>
      <c r="DY38" s="60">
        <v>3307</v>
      </c>
      <c r="DZ38" s="60">
        <v>3196</v>
      </c>
      <c r="EA38" s="60">
        <v>6503</v>
      </c>
      <c r="EB38" s="55">
        <v>50611</v>
      </c>
      <c r="EC38" s="55">
        <v>36572</v>
      </c>
      <c r="ED38" s="60">
        <v>87183</v>
      </c>
      <c r="EE38" s="59">
        <v>59.160938888109605</v>
      </c>
      <c r="EF38" s="59">
        <v>55.469271370502938</v>
      </c>
      <c r="EG38" s="59">
        <v>57.554132558753636</v>
      </c>
      <c r="EH38" s="57">
        <v>455417</v>
      </c>
      <c r="EI38" s="57">
        <v>318368</v>
      </c>
      <c r="EJ38" s="57">
        <v>773785</v>
      </c>
      <c r="EK38" s="79"/>
      <c r="EL38" s="79"/>
      <c r="EM38" s="79"/>
      <c r="EN38" s="79"/>
      <c r="EO38" s="79"/>
      <c r="EP38" s="79"/>
      <c r="EQ38" s="82"/>
      <c r="ER38" s="82"/>
      <c r="ES38" s="82"/>
      <c r="ET38" s="91"/>
      <c r="EU38" s="91"/>
      <c r="EV38" s="91"/>
      <c r="EW38" s="57">
        <v>77375</v>
      </c>
      <c r="EX38" s="57">
        <v>51585</v>
      </c>
      <c r="EY38" s="57">
        <v>128960</v>
      </c>
      <c r="EZ38" s="92"/>
      <c r="FA38" s="92"/>
      <c r="FB38" s="92"/>
      <c r="FC38" s="92"/>
      <c r="FD38" s="92"/>
      <c r="FE38" s="92"/>
      <c r="FF38" s="82"/>
      <c r="FG38" s="82"/>
      <c r="FH38" s="82"/>
      <c r="FI38" s="91"/>
      <c r="FJ38" s="91"/>
      <c r="FK38" s="91"/>
      <c r="FL38" s="57">
        <v>50611</v>
      </c>
      <c r="FM38" s="57">
        <v>36572</v>
      </c>
      <c r="FN38" s="57">
        <v>87183</v>
      </c>
      <c r="FO38" s="92"/>
      <c r="FP38" s="92"/>
      <c r="FQ38" s="92"/>
      <c r="FR38" s="92"/>
      <c r="FS38" s="92"/>
      <c r="FT38" s="92"/>
      <c r="FU38" s="82"/>
      <c r="FV38" s="82"/>
      <c r="FW38" s="82"/>
      <c r="FX38" s="91"/>
      <c r="FY38" s="91"/>
      <c r="FZ38" s="91"/>
    </row>
    <row r="39" spans="1:182" ht="28.5">
      <c r="A39" s="116">
        <v>30</v>
      </c>
      <c r="B39" s="36" t="s">
        <v>66</v>
      </c>
      <c r="C39" s="120">
        <v>518639</v>
      </c>
      <c r="D39" s="55">
        <v>502110</v>
      </c>
      <c r="E39" s="57">
        <v>1020749</v>
      </c>
      <c r="F39" s="55">
        <v>456328</v>
      </c>
      <c r="G39" s="55">
        <v>469810</v>
      </c>
      <c r="H39" s="57">
        <v>926138</v>
      </c>
      <c r="I39" s="81"/>
      <c r="J39" s="81"/>
      <c r="K39" s="79"/>
      <c r="L39" s="55">
        <v>456328</v>
      </c>
      <c r="M39" s="55">
        <v>469810</v>
      </c>
      <c r="N39" s="55">
        <v>926138</v>
      </c>
      <c r="O39" s="59">
        <v>87.985670186777327</v>
      </c>
      <c r="P39" s="59">
        <v>93.567146641174247</v>
      </c>
      <c r="Q39" s="59">
        <v>90.731217958577474</v>
      </c>
      <c r="R39" s="80"/>
      <c r="S39" s="80"/>
      <c r="T39" s="79"/>
      <c r="U39" s="80"/>
      <c r="V39" s="80"/>
      <c r="W39" s="79"/>
      <c r="X39" s="80"/>
      <c r="Y39" s="80"/>
      <c r="Z39" s="79"/>
      <c r="AA39" s="78"/>
      <c r="AB39" s="78"/>
      <c r="AC39" s="84"/>
      <c r="AD39" s="82"/>
      <c r="AE39" s="82"/>
      <c r="AF39" s="82"/>
      <c r="AG39" s="60">
        <v>518639</v>
      </c>
      <c r="AH39" s="60">
        <v>502110</v>
      </c>
      <c r="AI39" s="60">
        <v>1020749</v>
      </c>
      <c r="AJ39" s="60">
        <v>456328</v>
      </c>
      <c r="AK39" s="60">
        <v>469810</v>
      </c>
      <c r="AL39" s="60">
        <v>926138</v>
      </c>
      <c r="AM39" s="84"/>
      <c r="AN39" s="84"/>
      <c r="AO39" s="84"/>
      <c r="AP39" s="55">
        <v>456328</v>
      </c>
      <c r="AQ39" s="55">
        <v>469810</v>
      </c>
      <c r="AR39" s="60">
        <v>926138</v>
      </c>
      <c r="AS39" s="59">
        <v>87.985670186777327</v>
      </c>
      <c r="AT39" s="59">
        <v>93.567146641174247</v>
      </c>
      <c r="AU39" s="59">
        <v>90.731217958577474</v>
      </c>
      <c r="AV39" s="58">
        <v>125694</v>
      </c>
      <c r="AW39" s="58">
        <v>126787</v>
      </c>
      <c r="AX39" s="60">
        <v>252481</v>
      </c>
      <c r="AY39" s="58">
        <v>101577</v>
      </c>
      <c r="AZ39" s="58">
        <v>112262</v>
      </c>
      <c r="BA39" s="60">
        <v>213839</v>
      </c>
      <c r="BB39" s="80"/>
      <c r="BC39" s="80"/>
      <c r="BD39" s="84"/>
      <c r="BE39" s="55">
        <v>101577</v>
      </c>
      <c r="BF39" s="55">
        <v>112262</v>
      </c>
      <c r="BG39" s="60">
        <v>213839</v>
      </c>
      <c r="BH39" s="59">
        <v>80.812926631342791</v>
      </c>
      <c r="BI39" s="59">
        <v>88.543778147601884</v>
      </c>
      <c r="BJ39" s="59">
        <v>84.695085966864838</v>
      </c>
      <c r="BK39" s="81"/>
      <c r="BL39" s="81"/>
      <c r="BM39" s="84"/>
      <c r="BN39" s="81"/>
      <c r="BO39" s="81"/>
      <c r="BP39" s="84"/>
      <c r="BQ39" s="80"/>
      <c r="BR39" s="80"/>
      <c r="BS39" s="84"/>
      <c r="BT39" s="78"/>
      <c r="BU39" s="78"/>
      <c r="BV39" s="84"/>
      <c r="BW39" s="82" t="s">
        <v>93</v>
      </c>
      <c r="BX39" s="82" t="s">
        <v>93</v>
      </c>
      <c r="BY39" s="82" t="s">
        <v>93</v>
      </c>
      <c r="BZ39" s="60">
        <v>125694</v>
      </c>
      <c r="CA39" s="60">
        <v>126787</v>
      </c>
      <c r="CB39" s="60">
        <v>252481</v>
      </c>
      <c r="CC39" s="60">
        <v>101577</v>
      </c>
      <c r="CD39" s="60">
        <v>112262</v>
      </c>
      <c r="CE39" s="60">
        <v>213839</v>
      </c>
      <c r="CF39" s="84"/>
      <c r="CG39" s="84"/>
      <c r="CH39" s="84"/>
      <c r="CI39" s="55">
        <v>101577</v>
      </c>
      <c r="CJ39" s="55">
        <v>112262</v>
      </c>
      <c r="CK39" s="60">
        <v>213839</v>
      </c>
      <c r="CL39" s="59">
        <v>80.812926631342791</v>
      </c>
      <c r="CM39" s="59">
        <v>88.543778147601884</v>
      </c>
      <c r="CN39" s="59">
        <v>84.695085966864838</v>
      </c>
      <c r="CO39" s="58">
        <v>4502</v>
      </c>
      <c r="CP39" s="58">
        <v>4235</v>
      </c>
      <c r="CQ39" s="60">
        <v>8737</v>
      </c>
      <c r="CR39" s="58">
        <v>3767</v>
      </c>
      <c r="CS39" s="58">
        <v>3667</v>
      </c>
      <c r="CT39" s="60">
        <v>7434</v>
      </c>
      <c r="CU39" s="80"/>
      <c r="CV39" s="80"/>
      <c r="CW39" s="84"/>
      <c r="CX39" s="55">
        <v>3767</v>
      </c>
      <c r="CY39" s="55">
        <v>3667</v>
      </c>
      <c r="CZ39" s="60">
        <v>7434</v>
      </c>
      <c r="DA39" s="59">
        <v>83.673922701021766</v>
      </c>
      <c r="DB39" s="59">
        <v>86.587957497048407</v>
      </c>
      <c r="DC39" s="59">
        <v>85.08641410094998</v>
      </c>
      <c r="DD39" s="81"/>
      <c r="DE39" s="81"/>
      <c r="DF39" s="84"/>
      <c r="DG39" s="81"/>
      <c r="DH39" s="81"/>
      <c r="DI39" s="84"/>
      <c r="DJ39" s="80"/>
      <c r="DK39" s="80"/>
      <c r="DL39" s="84"/>
      <c r="DM39" s="78"/>
      <c r="DN39" s="78"/>
      <c r="DO39" s="84"/>
      <c r="DP39" s="82" t="s">
        <v>93</v>
      </c>
      <c r="DQ39" s="82" t="s">
        <v>93</v>
      </c>
      <c r="DR39" s="82" t="s">
        <v>93</v>
      </c>
      <c r="DS39" s="60">
        <v>4502</v>
      </c>
      <c r="DT39" s="60">
        <v>4235</v>
      </c>
      <c r="DU39" s="60">
        <v>8737</v>
      </c>
      <c r="DV39" s="60">
        <v>3767</v>
      </c>
      <c r="DW39" s="60">
        <v>3667</v>
      </c>
      <c r="DX39" s="60">
        <v>7434</v>
      </c>
      <c r="DY39" s="84"/>
      <c r="DZ39" s="84"/>
      <c r="EA39" s="84"/>
      <c r="EB39" s="55">
        <v>3767</v>
      </c>
      <c r="EC39" s="55">
        <v>3667</v>
      </c>
      <c r="ED39" s="60">
        <v>7434</v>
      </c>
      <c r="EE39" s="59">
        <v>83.673922701021766</v>
      </c>
      <c r="EF39" s="59">
        <v>86.587957497048407</v>
      </c>
      <c r="EG39" s="59">
        <v>85.08641410094998</v>
      </c>
      <c r="EH39" s="57">
        <v>456328</v>
      </c>
      <c r="EI39" s="57">
        <v>469810</v>
      </c>
      <c r="EJ39" s="57">
        <v>926138</v>
      </c>
      <c r="EK39" s="57">
        <v>194594</v>
      </c>
      <c r="EL39" s="57">
        <v>257212</v>
      </c>
      <c r="EM39" s="57">
        <v>451806</v>
      </c>
      <c r="EN39" s="57">
        <v>133899</v>
      </c>
      <c r="EO39" s="57">
        <v>124305</v>
      </c>
      <c r="EP39" s="57">
        <v>258204</v>
      </c>
      <c r="EQ39" s="59">
        <v>42.643449448642208</v>
      </c>
      <c r="ER39" s="59">
        <v>54.748089653264081</v>
      </c>
      <c r="ES39" s="59">
        <v>48.783874541375049</v>
      </c>
      <c r="ET39" s="61">
        <v>29.342709629915326</v>
      </c>
      <c r="EU39" s="61">
        <v>26.458568357421083</v>
      </c>
      <c r="EV39" s="61">
        <v>27.879646445778061</v>
      </c>
      <c r="EW39" s="57">
        <v>101577</v>
      </c>
      <c r="EX39" s="57">
        <v>112262</v>
      </c>
      <c r="EY39" s="57">
        <v>213839</v>
      </c>
      <c r="EZ39" s="57">
        <v>28272</v>
      </c>
      <c r="FA39" s="57">
        <v>42349</v>
      </c>
      <c r="FB39" s="57">
        <v>70621</v>
      </c>
      <c r="FC39" s="57">
        <v>33042</v>
      </c>
      <c r="FD39" s="57">
        <v>37034</v>
      </c>
      <c r="FE39" s="57">
        <v>70076</v>
      </c>
      <c r="FF39" s="59">
        <v>27.833072447502879</v>
      </c>
      <c r="FG39" s="59">
        <v>37.723361422386922</v>
      </c>
      <c r="FH39" s="59">
        <v>33.025313436744469</v>
      </c>
      <c r="FI39" s="61">
        <v>32.52901739567028</v>
      </c>
      <c r="FJ39" s="61">
        <v>32.988900963816789</v>
      </c>
      <c r="FK39" s="61">
        <v>32.770448795589203</v>
      </c>
      <c r="FL39" s="57">
        <v>3767</v>
      </c>
      <c r="FM39" s="57">
        <v>3667</v>
      </c>
      <c r="FN39" s="57">
        <v>7434</v>
      </c>
      <c r="FO39" s="57">
        <v>1007</v>
      </c>
      <c r="FP39" s="57">
        <v>1001</v>
      </c>
      <c r="FQ39" s="57">
        <v>2008</v>
      </c>
      <c r="FR39" s="57">
        <v>1317</v>
      </c>
      <c r="FS39" s="57">
        <v>1328</v>
      </c>
      <c r="FT39" s="57">
        <v>2645</v>
      </c>
      <c r="FU39" s="59">
        <v>26.732147597557738</v>
      </c>
      <c r="FV39" s="59">
        <v>27.297518407417506</v>
      </c>
      <c r="FW39" s="59">
        <v>27.011030400860907</v>
      </c>
      <c r="FX39" s="61">
        <v>34.961507831165385</v>
      </c>
      <c r="FY39" s="61">
        <v>36.214889555494956</v>
      </c>
      <c r="FZ39" s="61">
        <v>35.579768630616087</v>
      </c>
    </row>
    <row r="40" spans="1:182" s="46" customFormat="1" ht="28.5">
      <c r="A40" s="117">
        <v>31</v>
      </c>
      <c r="B40" s="36" t="s">
        <v>67</v>
      </c>
      <c r="C40" s="68">
        <v>23399</v>
      </c>
      <c r="D40" s="58">
        <v>21989</v>
      </c>
      <c r="E40" s="57">
        <v>45388</v>
      </c>
      <c r="F40" s="67">
        <v>14219</v>
      </c>
      <c r="G40" s="58">
        <v>12717</v>
      </c>
      <c r="H40" s="57">
        <v>26936</v>
      </c>
      <c r="I40" s="80"/>
      <c r="J40" s="80"/>
      <c r="K40" s="79"/>
      <c r="L40" s="55">
        <v>14219</v>
      </c>
      <c r="M40" s="55">
        <v>12717</v>
      </c>
      <c r="N40" s="55">
        <v>26936</v>
      </c>
      <c r="O40" s="59">
        <v>60.767554168981583</v>
      </c>
      <c r="P40" s="59">
        <v>57.833462185638275</v>
      </c>
      <c r="Q40" s="59">
        <v>59.346082665021591</v>
      </c>
      <c r="R40" s="68">
        <v>841</v>
      </c>
      <c r="S40" s="58">
        <v>642</v>
      </c>
      <c r="T40" s="57">
        <v>1483</v>
      </c>
      <c r="U40" s="67">
        <v>195</v>
      </c>
      <c r="V40" s="58">
        <v>190</v>
      </c>
      <c r="W40" s="57">
        <v>385</v>
      </c>
      <c r="X40" s="80"/>
      <c r="Y40" s="80"/>
      <c r="Z40" s="79"/>
      <c r="AA40" s="55">
        <v>195</v>
      </c>
      <c r="AB40" s="55">
        <v>190</v>
      </c>
      <c r="AC40" s="60">
        <v>385</v>
      </c>
      <c r="AD40" s="59">
        <v>23.18668252080856</v>
      </c>
      <c r="AE40" s="59">
        <v>29.595015576323984</v>
      </c>
      <c r="AF40" s="59">
        <v>25.96089008766015</v>
      </c>
      <c r="AG40" s="60">
        <v>24240</v>
      </c>
      <c r="AH40" s="60">
        <v>22631</v>
      </c>
      <c r="AI40" s="60">
        <v>46871</v>
      </c>
      <c r="AJ40" s="60">
        <v>14414</v>
      </c>
      <c r="AK40" s="60">
        <v>12907</v>
      </c>
      <c r="AL40" s="60">
        <v>27321</v>
      </c>
      <c r="AM40" s="84"/>
      <c r="AN40" s="84"/>
      <c r="AO40" s="84"/>
      <c r="AP40" s="55">
        <v>14414</v>
      </c>
      <c r="AQ40" s="55">
        <v>12907</v>
      </c>
      <c r="AR40" s="60">
        <v>27321</v>
      </c>
      <c r="AS40" s="59">
        <v>59.463696369636963</v>
      </c>
      <c r="AT40" s="59">
        <v>57.032389200653967</v>
      </c>
      <c r="AU40" s="59">
        <v>58.289774060719843</v>
      </c>
      <c r="AV40" s="58">
        <v>4392</v>
      </c>
      <c r="AW40" s="58">
        <v>3992</v>
      </c>
      <c r="AX40" s="60">
        <v>8384</v>
      </c>
      <c r="AY40" s="58">
        <v>2892</v>
      </c>
      <c r="AZ40" s="58">
        <v>2540</v>
      </c>
      <c r="BA40" s="60">
        <v>5432</v>
      </c>
      <c r="BB40" s="80"/>
      <c r="BC40" s="80"/>
      <c r="BD40" s="84"/>
      <c r="BE40" s="55">
        <v>2892</v>
      </c>
      <c r="BF40" s="55">
        <v>2540</v>
      </c>
      <c r="BG40" s="60">
        <v>5432</v>
      </c>
      <c r="BH40" s="59">
        <v>65.846994535519116</v>
      </c>
      <c r="BI40" s="59">
        <v>63.627254509018037</v>
      </c>
      <c r="BJ40" s="59">
        <v>64.79007633587787</v>
      </c>
      <c r="BK40" s="58">
        <v>126</v>
      </c>
      <c r="BL40" s="58">
        <v>89</v>
      </c>
      <c r="BM40" s="60">
        <v>215</v>
      </c>
      <c r="BN40" s="58">
        <v>19</v>
      </c>
      <c r="BO40" s="58">
        <v>19</v>
      </c>
      <c r="BP40" s="60">
        <v>38</v>
      </c>
      <c r="BQ40" s="80"/>
      <c r="BR40" s="80"/>
      <c r="BS40" s="84"/>
      <c r="BT40" s="70">
        <v>19</v>
      </c>
      <c r="BU40" s="55">
        <v>19</v>
      </c>
      <c r="BV40" s="60">
        <v>38</v>
      </c>
      <c r="BW40" s="59">
        <v>15.079365079365079</v>
      </c>
      <c r="BX40" s="59">
        <v>21.348314606741571</v>
      </c>
      <c r="BY40" s="59">
        <v>17.674418604651162</v>
      </c>
      <c r="BZ40" s="60">
        <v>4518</v>
      </c>
      <c r="CA40" s="60">
        <v>4081</v>
      </c>
      <c r="CB40" s="60">
        <v>8599</v>
      </c>
      <c r="CC40" s="60">
        <v>2911</v>
      </c>
      <c r="CD40" s="60">
        <v>2559</v>
      </c>
      <c r="CE40" s="60">
        <v>5470</v>
      </c>
      <c r="CF40" s="84"/>
      <c r="CG40" s="84"/>
      <c r="CH40" s="84"/>
      <c r="CI40" s="55">
        <v>2911</v>
      </c>
      <c r="CJ40" s="55">
        <v>2559</v>
      </c>
      <c r="CK40" s="60">
        <v>5470</v>
      </c>
      <c r="CL40" s="59">
        <v>64.431164231961048</v>
      </c>
      <c r="CM40" s="59">
        <v>62.705219308992902</v>
      </c>
      <c r="CN40" s="59">
        <v>63.612047912547979</v>
      </c>
      <c r="CO40" s="58">
        <v>7724</v>
      </c>
      <c r="CP40" s="58">
        <v>6786</v>
      </c>
      <c r="CQ40" s="60">
        <v>14510</v>
      </c>
      <c r="CR40" s="58">
        <v>3436</v>
      </c>
      <c r="CS40" s="58">
        <v>2723</v>
      </c>
      <c r="CT40" s="60">
        <v>6159</v>
      </c>
      <c r="CU40" s="80"/>
      <c r="CV40" s="80"/>
      <c r="CW40" s="84"/>
      <c r="CX40" s="55">
        <v>3436</v>
      </c>
      <c r="CY40" s="55">
        <v>2723</v>
      </c>
      <c r="CZ40" s="60">
        <v>6159</v>
      </c>
      <c r="DA40" s="59">
        <v>44.484722941481095</v>
      </c>
      <c r="DB40" s="59">
        <v>40.12673150604185</v>
      </c>
      <c r="DC40" s="59">
        <v>42.446588559614057</v>
      </c>
      <c r="DD40" s="58">
        <v>298</v>
      </c>
      <c r="DE40" s="58">
        <v>219</v>
      </c>
      <c r="DF40" s="60">
        <v>517</v>
      </c>
      <c r="DG40" s="58">
        <v>67</v>
      </c>
      <c r="DH40" s="58">
        <v>53</v>
      </c>
      <c r="DI40" s="60">
        <v>120</v>
      </c>
      <c r="DJ40" s="80"/>
      <c r="DK40" s="80"/>
      <c r="DL40" s="84"/>
      <c r="DM40" s="55">
        <v>67</v>
      </c>
      <c r="DN40" s="55">
        <v>53</v>
      </c>
      <c r="DO40" s="60">
        <v>120</v>
      </c>
      <c r="DP40" s="59">
        <v>22.483221476510067</v>
      </c>
      <c r="DQ40" s="59">
        <v>24.200913242009133</v>
      </c>
      <c r="DR40" s="59">
        <v>23.210831721470019</v>
      </c>
      <c r="DS40" s="60">
        <v>8022</v>
      </c>
      <c r="DT40" s="60">
        <v>7005</v>
      </c>
      <c r="DU40" s="60">
        <v>15027</v>
      </c>
      <c r="DV40" s="60">
        <v>3503</v>
      </c>
      <c r="DW40" s="60">
        <v>2776</v>
      </c>
      <c r="DX40" s="60">
        <v>6279</v>
      </c>
      <c r="DY40" s="84"/>
      <c r="DZ40" s="84"/>
      <c r="EA40" s="84"/>
      <c r="EB40" s="55">
        <v>3503</v>
      </c>
      <c r="EC40" s="55">
        <v>2776</v>
      </c>
      <c r="ED40" s="60">
        <v>6279</v>
      </c>
      <c r="EE40" s="59">
        <v>43.667414609822984</v>
      </c>
      <c r="EF40" s="59">
        <v>39.628836545324766</v>
      </c>
      <c r="EG40" s="59">
        <v>41.784787382711116</v>
      </c>
      <c r="EH40" s="57">
        <v>14414</v>
      </c>
      <c r="EI40" s="57">
        <v>12907</v>
      </c>
      <c r="EJ40" s="57">
        <v>27321</v>
      </c>
      <c r="EK40" s="57">
        <v>446</v>
      </c>
      <c r="EL40" s="57">
        <v>349</v>
      </c>
      <c r="EM40" s="57">
        <v>795</v>
      </c>
      <c r="EN40" s="57">
        <v>1174</v>
      </c>
      <c r="EO40" s="57">
        <v>845</v>
      </c>
      <c r="EP40" s="57">
        <v>2019</v>
      </c>
      <c r="EQ40" s="59">
        <v>3.0942139586513115</v>
      </c>
      <c r="ER40" s="59">
        <v>2.7039590919656002</v>
      </c>
      <c r="ES40" s="59">
        <v>2.9098495662677064</v>
      </c>
      <c r="ET40" s="61">
        <v>8.1448591647009856</v>
      </c>
      <c r="EU40" s="61">
        <v>6.5468350507476565</v>
      </c>
      <c r="EV40" s="61">
        <v>7.3899198418798733</v>
      </c>
      <c r="EW40" s="57">
        <v>2911</v>
      </c>
      <c r="EX40" s="57">
        <v>2559</v>
      </c>
      <c r="EY40" s="57">
        <v>5470</v>
      </c>
      <c r="EZ40" s="57">
        <v>75</v>
      </c>
      <c r="FA40" s="57">
        <v>47</v>
      </c>
      <c r="FB40" s="57">
        <v>122</v>
      </c>
      <c r="FC40" s="57">
        <v>213</v>
      </c>
      <c r="FD40" s="57">
        <v>151</v>
      </c>
      <c r="FE40" s="57">
        <v>364</v>
      </c>
      <c r="FF40" s="59">
        <v>2.5764342150463757</v>
      </c>
      <c r="FG40" s="59">
        <v>1.8366549433372412</v>
      </c>
      <c r="FH40" s="59">
        <v>2.2303473491773307</v>
      </c>
      <c r="FI40" s="61">
        <v>7.3170731707317076</v>
      </c>
      <c r="FJ40" s="61">
        <v>5.9007424775302857</v>
      </c>
      <c r="FK40" s="61">
        <v>6.6544789762340031</v>
      </c>
      <c r="FL40" s="57">
        <v>3503</v>
      </c>
      <c r="FM40" s="57">
        <v>2776</v>
      </c>
      <c r="FN40" s="57">
        <v>6279</v>
      </c>
      <c r="FO40" s="57">
        <v>11</v>
      </c>
      <c r="FP40" s="57">
        <v>13</v>
      </c>
      <c r="FQ40" s="57">
        <v>24</v>
      </c>
      <c r="FR40" s="57">
        <v>63</v>
      </c>
      <c r="FS40" s="57">
        <v>76</v>
      </c>
      <c r="FT40" s="57">
        <v>139</v>
      </c>
      <c r="FU40" s="59">
        <v>0.31401655723665428</v>
      </c>
      <c r="FV40" s="59">
        <v>0.46829971181556196</v>
      </c>
      <c r="FW40" s="59">
        <v>0.38222646918299091</v>
      </c>
      <c r="FX40" s="61">
        <v>1.7984584641735655</v>
      </c>
      <c r="FY40" s="61">
        <v>2.7377521613832854</v>
      </c>
      <c r="FZ40" s="61">
        <v>2.2137283006848225</v>
      </c>
    </row>
    <row r="41" spans="1:182" ht="28.5">
      <c r="A41" s="116">
        <v>32</v>
      </c>
      <c r="B41" s="36" t="s">
        <v>78</v>
      </c>
      <c r="C41" s="120">
        <v>1776996</v>
      </c>
      <c r="D41" s="55">
        <v>1502384</v>
      </c>
      <c r="E41" s="57">
        <v>3279380</v>
      </c>
      <c r="F41" s="55">
        <v>1445659</v>
      </c>
      <c r="G41" s="55">
        <v>1351603</v>
      </c>
      <c r="H41" s="57">
        <v>2797262</v>
      </c>
      <c r="I41" s="80"/>
      <c r="J41" s="80"/>
      <c r="K41" s="79"/>
      <c r="L41" s="55">
        <v>1445659</v>
      </c>
      <c r="M41" s="55">
        <v>1351603</v>
      </c>
      <c r="N41" s="55">
        <v>2797262</v>
      </c>
      <c r="O41" s="59">
        <v>81.354094212930136</v>
      </c>
      <c r="P41" s="59">
        <v>89.963884066922972</v>
      </c>
      <c r="Q41" s="59">
        <v>85.298501546023942</v>
      </c>
      <c r="R41" s="55">
        <v>86467</v>
      </c>
      <c r="S41" s="55">
        <v>22907</v>
      </c>
      <c r="T41" s="57">
        <v>109374</v>
      </c>
      <c r="U41" s="55">
        <v>57810</v>
      </c>
      <c r="V41" s="55">
        <v>16669</v>
      </c>
      <c r="W41" s="57">
        <v>74479</v>
      </c>
      <c r="X41" s="80"/>
      <c r="Y41" s="80"/>
      <c r="Z41" s="79"/>
      <c r="AA41" s="55">
        <v>57810</v>
      </c>
      <c r="AB41" s="55">
        <v>16669</v>
      </c>
      <c r="AC41" s="60">
        <v>74479</v>
      </c>
      <c r="AD41" s="59">
        <v>66.857876415279819</v>
      </c>
      <c r="AE41" s="59">
        <v>72.768149473959923</v>
      </c>
      <c r="AF41" s="59">
        <v>68.095708303618778</v>
      </c>
      <c r="AG41" s="60">
        <v>1863463</v>
      </c>
      <c r="AH41" s="60">
        <v>1525291</v>
      </c>
      <c r="AI41" s="60">
        <v>3388754</v>
      </c>
      <c r="AJ41" s="60">
        <v>1503469</v>
      </c>
      <c r="AK41" s="60">
        <v>1368272</v>
      </c>
      <c r="AL41" s="60">
        <v>2871741</v>
      </c>
      <c r="AM41" s="84"/>
      <c r="AN41" s="84"/>
      <c r="AO41" s="84"/>
      <c r="AP41" s="55">
        <v>1503469</v>
      </c>
      <c r="AQ41" s="55">
        <v>1368272</v>
      </c>
      <c r="AR41" s="60">
        <v>2871741</v>
      </c>
      <c r="AS41" s="59">
        <v>80.681451684310346</v>
      </c>
      <c r="AT41" s="59">
        <v>89.705636498215739</v>
      </c>
      <c r="AU41" s="59">
        <v>84.743271420705071</v>
      </c>
      <c r="AV41" s="58">
        <v>350078</v>
      </c>
      <c r="AW41" s="58">
        <v>288344</v>
      </c>
      <c r="AX41" s="60">
        <v>638422</v>
      </c>
      <c r="AY41" s="58">
        <v>269105</v>
      </c>
      <c r="AZ41" s="58">
        <v>246853</v>
      </c>
      <c r="BA41" s="60">
        <v>515958</v>
      </c>
      <c r="BB41" s="80"/>
      <c r="BC41" s="80"/>
      <c r="BD41" s="84"/>
      <c r="BE41" s="55">
        <v>269105</v>
      </c>
      <c r="BF41" s="55">
        <v>246853</v>
      </c>
      <c r="BG41" s="60">
        <v>515958</v>
      </c>
      <c r="BH41" s="59">
        <v>76.870011825935933</v>
      </c>
      <c r="BI41" s="59">
        <v>85.610590128457673</v>
      </c>
      <c r="BJ41" s="59">
        <v>80.817703650563416</v>
      </c>
      <c r="BK41" s="58">
        <v>16972</v>
      </c>
      <c r="BL41" s="58">
        <v>5175</v>
      </c>
      <c r="BM41" s="60">
        <v>22147</v>
      </c>
      <c r="BN41" s="58">
        <v>10810</v>
      </c>
      <c r="BO41" s="58">
        <v>3585</v>
      </c>
      <c r="BP41" s="60">
        <v>14395</v>
      </c>
      <c r="BQ41" s="80"/>
      <c r="BR41" s="80"/>
      <c r="BS41" s="84"/>
      <c r="BT41" s="70">
        <v>10810</v>
      </c>
      <c r="BU41" s="55">
        <v>3585</v>
      </c>
      <c r="BV41" s="60">
        <v>14395</v>
      </c>
      <c r="BW41" s="59">
        <v>63.693141645062454</v>
      </c>
      <c r="BX41" s="59">
        <v>69.275362318840578</v>
      </c>
      <c r="BY41" s="59">
        <v>64.997516593669573</v>
      </c>
      <c r="BZ41" s="60">
        <v>367050</v>
      </c>
      <c r="CA41" s="60">
        <v>293519</v>
      </c>
      <c r="CB41" s="60">
        <v>660569</v>
      </c>
      <c r="CC41" s="60">
        <v>279915</v>
      </c>
      <c r="CD41" s="60">
        <v>250438</v>
      </c>
      <c r="CE41" s="60">
        <v>530353</v>
      </c>
      <c r="CF41" s="84"/>
      <c r="CG41" s="84"/>
      <c r="CH41" s="84"/>
      <c r="CI41" s="55">
        <v>279915</v>
      </c>
      <c r="CJ41" s="55">
        <v>250438</v>
      </c>
      <c r="CK41" s="60">
        <v>530353</v>
      </c>
      <c r="CL41" s="59">
        <v>76.260727421332248</v>
      </c>
      <c r="CM41" s="59">
        <v>85.322585590711327</v>
      </c>
      <c r="CN41" s="59">
        <v>80.287297769044557</v>
      </c>
      <c r="CO41" s="58">
        <v>11338</v>
      </c>
      <c r="CP41" s="58">
        <v>9193</v>
      </c>
      <c r="CQ41" s="60">
        <v>20531</v>
      </c>
      <c r="CR41" s="58">
        <v>9224</v>
      </c>
      <c r="CS41" s="58">
        <v>8085</v>
      </c>
      <c r="CT41" s="60">
        <v>17309</v>
      </c>
      <c r="CU41" s="80"/>
      <c r="CV41" s="80"/>
      <c r="CW41" s="84"/>
      <c r="CX41" s="55">
        <v>9224</v>
      </c>
      <c r="CY41" s="55">
        <v>8085</v>
      </c>
      <c r="CZ41" s="60">
        <v>17309</v>
      </c>
      <c r="DA41" s="59">
        <v>81.35473628505909</v>
      </c>
      <c r="DB41" s="59">
        <v>87.947351245512891</v>
      </c>
      <c r="DC41" s="59">
        <v>84.306658224148848</v>
      </c>
      <c r="DD41" s="58">
        <v>692</v>
      </c>
      <c r="DE41" s="58">
        <v>224</v>
      </c>
      <c r="DF41" s="60">
        <v>916</v>
      </c>
      <c r="DG41" s="58">
        <v>517</v>
      </c>
      <c r="DH41" s="58">
        <v>171</v>
      </c>
      <c r="DI41" s="60">
        <v>688</v>
      </c>
      <c r="DJ41" s="80"/>
      <c r="DK41" s="80"/>
      <c r="DL41" s="84"/>
      <c r="DM41" s="55">
        <v>517</v>
      </c>
      <c r="DN41" s="55">
        <v>171</v>
      </c>
      <c r="DO41" s="60">
        <v>688</v>
      </c>
      <c r="DP41" s="59">
        <v>74.710982658959537</v>
      </c>
      <c r="DQ41" s="59">
        <v>76.339285714285708</v>
      </c>
      <c r="DR41" s="59">
        <v>75.109170305676855</v>
      </c>
      <c r="DS41" s="60">
        <v>12030</v>
      </c>
      <c r="DT41" s="60">
        <v>9417</v>
      </c>
      <c r="DU41" s="60">
        <v>21447</v>
      </c>
      <c r="DV41" s="60">
        <v>9741</v>
      </c>
      <c r="DW41" s="60">
        <v>8256</v>
      </c>
      <c r="DX41" s="60">
        <v>17997</v>
      </c>
      <c r="DY41" s="84"/>
      <c r="DZ41" s="84"/>
      <c r="EA41" s="84"/>
      <c r="EB41" s="55">
        <v>9741</v>
      </c>
      <c r="EC41" s="55">
        <v>8256</v>
      </c>
      <c r="ED41" s="60">
        <v>17997</v>
      </c>
      <c r="EE41" s="59">
        <v>80.97256857855362</v>
      </c>
      <c r="EF41" s="59">
        <v>87.671232876712324</v>
      </c>
      <c r="EG41" s="59">
        <v>83.9138341026717</v>
      </c>
      <c r="EH41" s="57">
        <v>1503469</v>
      </c>
      <c r="EI41" s="57">
        <v>1368272</v>
      </c>
      <c r="EJ41" s="57">
        <v>2871741</v>
      </c>
      <c r="EK41" s="57">
        <v>342852</v>
      </c>
      <c r="EL41" s="57">
        <v>413837</v>
      </c>
      <c r="EM41" s="57">
        <v>756689</v>
      </c>
      <c r="EN41" s="57">
        <v>836159</v>
      </c>
      <c r="EO41" s="57">
        <v>769572</v>
      </c>
      <c r="EP41" s="57">
        <v>1605731</v>
      </c>
      <c r="EQ41" s="59">
        <v>22.80406180639574</v>
      </c>
      <c r="ER41" s="59">
        <v>30.245229018791587</v>
      </c>
      <c r="ES41" s="59">
        <v>26.349486252416217</v>
      </c>
      <c r="ET41" s="61">
        <v>55.615313651295772</v>
      </c>
      <c r="EU41" s="61">
        <v>56.24408012441971</v>
      </c>
      <c r="EV41" s="61">
        <v>55.914896224972935</v>
      </c>
      <c r="EW41" s="57">
        <v>279915</v>
      </c>
      <c r="EX41" s="57">
        <v>250438</v>
      </c>
      <c r="EY41" s="57">
        <v>530353</v>
      </c>
      <c r="EZ41" s="57">
        <v>47177</v>
      </c>
      <c r="FA41" s="57">
        <v>51876</v>
      </c>
      <c r="FB41" s="57">
        <v>99053</v>
      </c>
      <c r="FC41" s="57">
        <v>158280</v>
      </c>
      <c r="FD41" s="57">
        <v>150886</v>
      </c>
      <c r="FE41" s="57">
        <v>309166</v>
      </c>
      <c r="FF41" s="59">
        <v>16.854044977939733</v>
      </c>
      <c r="FG41" s="59">
        <v>20.714108881240065</v>
      </c>
      <c r="FH41" s="59">
        <v>18.676805825553924</v>
      </c>
      <c r="FI41" s="61">
        <v>56.545737098762125</v>
      </c>
      <c r="FJ41" s="61">
        <v>60.248844025267729</v>
      </c>
      <c r="FK41" s="61">
        <v>58.294381289443074</v>
      </c>
      <c r="FL41" s="57">
        <v>9741</v>
      </c>
      <c r="FM41" s="57">
        <v>8256</v>
      </c>
      <c r="FN41" s="57">
        <v>17997</v>
      </c>
      <c r="FO41" s="57">
        <v>2032</v>
      </c>
      <c r="FP41" s="57">
        <v>2162</v>
      </c>
      <c r="FQ41" s="57">
        <v>4194</v>
      </c>
      <c r="FR41" s="57">
        <v>5637</v>
      </c>
      <c r="FS41" s="57">
        <v>4696</v>
      </c>
      <c r="FT41" s="57">
        <v>10333</v>
      </c>
      <c r="FU41" s="59">
        <v>20.860281285288984</v>
      </c>
      <c r="FV41" s="59">
        <v>26.187015503875969</v>
      </c>
      <c r="FW41" s="59">
        <v>23.303883980663443</v>
      </c>
      <c r="FX41" s="61">
        <v>57.868801971050203</v>
      </c>
      <c r="FY41" s="61">
        <v>56.879844961240309</v>
      </c>
      <c r="FZ41" s="61">
        <v>57.415124743012726</v>
      </c>
    </row>
    <row r="42" spans="1:182" ht="29.25" customHeight="1">
      <c r="A42" s="117">
        <v>33</v>
      </c>
      <c r="B42" s="36" t="s">
        <v>71</v>
      </c>
      <c r="C42" s="120">
        <v>82400</v>
      </c>
      <c r="D42" s="55">
        <v>79498</v>
      </c>
      <c r="E42" s="57">
        <v>161898</v>
      </c>
      <c r="F42" s="55">
        <v>52487</v>
      </c>
      <c r="G42" s="55">
        <v>59447</v>
      </c>
      <c r="H42" s="57">
        <v>111934</v>
      </c>
      <c r="I42" s="80"/>
      <c r="J42" s="80"/>
      <c r="K42" s="79"/>
      <c r="L42" s="55">
        <v>52487</v>
      </c>
      <c r="M42" s="55">
        <v>59447</v>
      </c>
      <c r="N42" s="55">
        <v>111934</v>
      </c>
      <c r="O42" s="59">
        <v>63.697815533980581</v>
      </c>
      <c r="P42" s="59">
        <v>74.777981836021041</v>
      </c>
      <c r="Q42" s="59">
        <v>69.138593435372883</v>
      </c>
      <c r="R42" s="55">
        <v>5643</v>
      </c>
      <c r="S42" s="55">
        <v>2860</v>
      </c>
      <c r="T42" s="57">
        <v>8503</v>
      </c>
      <c r="U42" s="55">
        <v>1691</v>
      </c>
      <c r="V42" s="55">
        <v>1226</v>
      </c>
      <c r="W42" s="57">
        <v>2917</v>
      </c>
      <c r="X42" s="80"/>
      <c r="Y42" s="80"/>
      <c r="Z42" s="79"/>
      <c r="AA42" s="55">
        <v>1691</v>
      </c>
      <c r="AB42" s="55">
        <v>1226</v>
      </c>
      <c r="AC42" s="60">
        <v>2917</v>
      </c>
      <c r="AD42" s="59">
        <v>29.966329966329969</v>
      </c>
      <c r="AE42" s="59">
        <v>42.867132867132867</v>
      </c>
      <c r="AF42" s="59">
        <v>34.305539221451255</v>
      </c>
      <c r="AG42" s="60">
        <v>88043</v>
      </c>
      <c r="AH42" s="60">
        <v>82358</v>
      </c>
      <c r="AI42" s="60">
        <v>170401</v>
      </c>
      <c r="AJ42" s="60">
        <v>54178</v>
      </c>
      <c r="AK42" s="60">
        <v>60673</v>
      </c>
      <c r="AL42" s="60">
        <v>114851</v>
      </c>
      <c r="AM42" s="84"/>
      <c r="AN42" s="84"/>
      <c r="AO42" s="84"/>
      <c r="AP42" s="55">
        <v>54178</v>
      </c>
      <c r="AQ42" s="55">
        <v>60673</v>
      </c>
      <c r="AR42" s="60">
        <v>114851</v>
      </c>
      <c r="AS42" s="59">
        <v>61.535840441602396</v>
      </c>
      <c r="AT42" s="59">
        <v>73.669831710337803</v>
      </c>
      <c r="AU42" s="59">
        <v>67.40042605383772</v>
      </c>
      <c r="AV42" s="62">
        <v>21492</v>
      </c>
      <c r="AW42" s="62">
        <v>19850</v>
      </c>
      <c r="AX42" s="60">
        <v>41342</v>
      </c>
      <c r="AY42" s="62">
        <v>11936</v>
      </c>
      <c r="AZ42" s="62">
        <v>13253</v>
      </c>
      <c r="BA42" s="60">
        <v>25189</v>
      </c>
      <c r="BB42" s="80"/>
      <c r="BC42" s="80"/>
      <c r="BD42" s="84"/>
      <c r="BE42" s="55">
        <v>11936</v>
      </c>
      <c r="BF42" s="55">
        <v>13253</v>
      </c>
      <c r="BG42" s="60">
        <v>25189</v>
      </c>
      <c r="BH42" s="59">
        <v>55.536943979155026</v>
      </c>
      <c r="BI42" s="59">
        <v>66.765743073047858</v>
      </c>
      <c r="BJ42" s="59">
        <v>60.928353732281934</v>
      </c>
      <c r="BK42" s="58">
        <v>2103</v>
      </c>
      <c r="BL42" s="58">
        <v>967</v>
      </c>
      <c r="BM42" s="60">
        <v>3070</v>
      </c>
      <c r="BN42" s="58">
        <v>564</v>
      </c>
      <c r="BO42" s="58">
        <v>391</v>
      </c>
      <c r="BP42" s="60">
        <v>955</v>
      </c>
      <c r="BQ42" s="80"/>
      <c r="BR42" s="80"/>
      <c r="BS42" s="84"/>
      <c r="BT42" s="70">
        <v>564</v>
      </c>
      <c r="BU42" s="55">
        <v>391</v>
      </c>
      <c r="BV42" s="60">
        <v>955</v>
      </c>
      <c r="BW42" s="59">
        <v>26.8188302425107</v>
      </c>
      <c r="BX42" s="59">
        <v>40.434332988624611</v>
      </c>
      <c r="BY42" s="59">
        <v>31.107491856677527</v>
      </c>
      <c r="BZ42" s="60">
        <v>23595</v>
      </c>
      <c r="CA42" s="60">
        <v>20817</v>
      </c>
      <c r="CB42" s="60">
        <v>44412</v>
      </c>
      <c r="CC42" s="60">
        <v>12500</v>
      </c>
      <c r="CD42" s="60">
        <v>13644</v>
      </c>
      <c r="CE42" s="60">
        <v>26144</v>
      </c>
      <c r="CF42" s="84"/>
      <c r="CG42" s="84"/>
      <c r="CH42" s="84"/>
      <c r="CI42" s="55">
        <v>12500</v>
      </c>
      <c r="CJ42" s="55">
        <v>13644</v>
      </c>
      <c r="CK42" s="60">
        <v>26144</v>
      </c>
      <c r="CL42" s="59">
        <v>52.977325704598435</v>
      </c>
      <c r="CM42" s="59">
        <v>65.542585386943358</v>
      </c>
      <c r="CN42" s="59">
        <v>58.866972890209858</v>
      </c>
      <c r="CO42" s="58">
        <v>2920</v>
      </c>
      <c r="CP42" s="58">
        <v>3210</v>
      </c>
      <c r="CQ42" s="60">
        <v>6130</v>
      </c>
      <c r="CR42" s="58">
        <v>1952</v>
      </c>
      <c r="CS42" s="58">
        <v>2399</v>
      </c>
      <c r="CT42" s="60">
        <v>4351</v>
      </c>
      <c r="CU42" s="80"/>
      <c r="CV42" s="80"/>
      <c r="CW42" s="84"/>
      <c r="CX42" s="55">
        <v>1952</v>
      </c>
      <c r="CY42" s="55">
        <v>2399</v>
      </c>
      <c r="CZ42" s="60">
        <v>4351</v>
      </c>
      <c r="DA42" s="59">
        <v>66.849315068493155</v>
      </c>
      <c r="DB42" s="59">
        <v>74.73520249221184</v>
      </c>
      <c r="DC42" s="59">
        <v>70.978792822185966</v>
      </c>
      <c r="DD42" s="58">
        <v>122</v>
      </c>
      <c r="DE42" s="58">
        <v>96</v>
      </c>
      <c r="DF42" s="60">
        <v>218</v>
      </c>
      <c r="DG42" s="58">
        <v>35</v>
      </c>
      <c r="DH42" s="58">
        <v>29</v>
      </c>
      <c r="DI42" s="60">
        <v>64</v>
      </c>
      <c r="DJ42" s="80"/>
      <c r="DK42" s="80"/>
      <c r="DL42" s="84"/>
      <c r="DM42" s="55">
        <v>35</v>
      </c>
      <c r="DN42" s="55">
        <v>29</v>
      </c>
      <c r="DO42" s="60">
        <v>64</v>
      </c>
      <c r="DP42" s="59">
        <v>28.688524590163933</v>
      </c>
      <c r="DQ42" s="59">
        <v>30.208333333333332</v>
      </c>
      <c r="DR42" s="59">
        <v>29.357798165137616</v>
      </c>
      <c r="DS42" s="60">
        <v>3042</v>
      </c>
      <c r="DT42" s="60">
        <v>3306</v>
      </c>
      <c r="DU42" s="60">
        <v>6348</v>
      </c>
      <c r="DV42" s="60">
        <v>1987</v>
      </c>
      <c r="DW42" s="60">
        <v>2428</v>
      </c>
      <c r="DX42" s="60">
        <v>4415</v>
      </c>
      <c r="DY42" s="84"/>
      <c r="DZ42" s="84"/>
      <c r="EA42" s="84"/>
      <c r="EB42" s="55">
        <v>1987</v>
      </c>
      <c r="EC42" s="55">
        <v>2428</v>
      </c>
      <c r="ED42" s="60">
        <v>4415</v>
      </c>
      <c r="EE42" s="59">
        <v>65.318869165023003</v>
      </c>
      <c r="EF42" s="59">
        <v>73.442226255293406</v>
      </c>
      <c r="EG42" s="59">
        <v>69.549464398235656</v>
      </c>
      <c r="EH42" s="57">
        <v>54178</v>
      </c>
      <c r="EI42" s="57">
        <v>60673</v>
      </c>
      <c r="EJ42" s="57">
        <v>114851</v>
      </c>
      <c r="EK42" s="57">
        <v>2307</v>
      </c>
      <c r="EL42" s="57">
        <v>1835</v>
      </c>
      <c r="EM42" s="57">
        <v>4142</v>
      </c>
      <c r="EN42" s="57">
        <v>9712</v>
      </c>
      <c r="EO42" s="57">
        <v>14098</v>
      </c>
      <c r="EP42" s="57">
        <v>23810</v>
      </c>
      <c r="EQ42" s="59">
        <v>4.2581859795488946</v>
      </c>
      <c r="ER42" s="59">
        <v>3.0244095396634418</v>
      </c>
      <c r="ES42" s="59">
        <v>3.6064117857049567</v>
      </c>
      <c r="ET42" s="61">
        <v>17.926095463103106</v>
      </c>
      <c r="EU42" s="61">
        <v>23.236035798460598</v>
      </c>
      <c r="EV42" s="61">
        <v>20.731208261138345</v>
      </c>
      <c r="EW42" s="57">
        <v>12500</v>
      </c>
      <c r="EX42" s="57">
        <v>13644</v>
      </c>
      <c r="EY42" s="57">
        <v>26144</v>
      </c>
      <c r="EZ42" s="57">
        <v>194</v>
      </c>
      <c r="FA42" s="57">
        <v>151</v>
      </c>
      <c r="FB42" s="57">
        <v>345</v>
      </c>
      <c r="FC42" s="57">
        <v>1471</v>
      </c>
      <c r="FD42" s="57">
        <v>2114</v>
      </c>
      <c r="FE42" s="57">
        <v>3585</v>
      </c>
      <c r="FF42" s="59">
        <v>1.552</v>
      </c>
      <c r="FG42" s="59">
        <v>1.1067135737320435</v>
      </c>
      <c r="FH42" s="59">
        <v>1.3196144430844554</v>
      </c>
      <c r="FI42" s="61">
        <v>11.768000000000001</v>
      </c>
      <c r="FJ42" s="61">
        <v>15.493990032248607</v>
      </c>
      <c r="FK42" s="61">
        <v>13.712515299877602</v>
      </c>
      <c r="FL42" s="57">
        <v>1987</v>
      </c>
      <c r="FM42" s="57">
        <v>2428</v>
      </c>
      <c r="FN42" s="57">
        <v>4415</v>
      </c>
      <c r="FO42" s="57">
        <v>89</v>
      </c>
      <c r="FP42" s="57">
        <v>71</v>
      </c>
      <c r="FQ42" s="57">
        <v>160</v>
      </c>
      <c r="FR42" s="57">
        <v>367</v>
      </c>
      <c r="FS42" s="57">
        <v>526</v>
      </c>
      <c r="FT42" s="57">
        <v>893</v>
      </c>
      <c r="FU42" s="59">
        <v>4.4791142425767489</v>
      </c>
      <c r="FV42" s="59">
        <v>2.9242174629324547</v>
      </c>
      <c r="FW42" s="59">
        <v>3.62400906002265</v>
      </c>
      <c r="FX42" s="61">
        <v>18.470055359838952</v>
      </c>
      <c r="FY42" s="61">
        <v>21.663920922570014</v>
      </c>
      <c r="FZ42" s="61">
        <v>20.226500566251417</v>
      </c>
    </row>
    <row r="43" spans="1:182" ht="28.5">
      <c r="A43" s="116">
        <v>34</v>
      </c>
      <c r="B43" s="36" t="s">
        <v>68</v>
      </c>
      <c r="C43" s="120">
        <v>488779</v>
      </c>
      <c r="D43" s="55">
        <v>552700</v>
      </c>
      <c r="E43" s="57">
        <v>1041479</v>
      </c>
      <c r="F43" s="55">
        <v>411788</v>
      </c>
      <c r="G43" s="55">
        <v>425296</v>
      </c>
      <c r="H43" s="57">
        <v>837084</v>
      </c>
      <c r="I43" s="80"/>
      <c r="J43" s="80"/>
      <c r="K43" s="79"/>
      <c r="L43" s="55">
        <v>411788</v>
      </c>
      <c r="M43" s="55">
        <v>425296</v>
      </c>
      <c r="N43" s="55">
        <v>837084</v>
      </c>
      <c r="O43" s="59">
        <v>84.248300356602883</v>
      </c>
      <c r="P43" s="59">
        <v>76.948796815632349</v>
      </c>
      <c r="Q43" s="59">
        <v>80.374544277897115</v>
      </c>
      <c r="R43" s="55">
        <v>805</v>
      </c>
      <c r="S43" s="55">
        <v>455</v>
      </c>
      <c r="T43" s="57">
        <v>1260</v>
      </c>
      <c r="U43" s="55">
        <v>544</v>
      </c>
      <c r="V43" s="55">
        <v>245</v>
      </c>
      <c r="W43" s="57">
        <v>789</v>
      </c>
      <c r="X43" s="80"/>
      <c r="Y43" s="80"/>
      <c r="Z43" s="79"/>
      <c r="AA43" s="55">
        <v>544</v>
      </c>
      <c r="AB43" s="55">
        <v>245</v>
      </c>
      <c r="AC43" s="60">
        <v>789</v>
      </c>
      <c r="AD43" s="59">
        <v>67.577639751552795</v>
      </c>
      <c r="AE43" s="59">
        <v>53.846153846153847</v>
      </c>
      <c r="AF43" s="59">
        <v>62.61904761904762</v>
      </c>
      <c r="AG43" s="60">
        <v>489584</v>
      </c>
      <c r="AH43" s="60">
        <v>553155</v>
      </c>
      <c r="AI43" s="60">
        <v>1042739</v>
      </c>
      <c r="AJ43" s="60">
        <v>412332</v>
      </c>
      <c r="AK43" s="60">
        <v>425541</v>
      </c>
      <c r="AL43" s="60">
        <v>837873</v>
      </c>
      <c r="AM43" s="84"/>
      <c r="AN43" s="84"/>
      <c r="AO43" s="84"/>
      <c r="AP43" s="55">
        <v>412332</v>
      </c>
      <c r="AQ43" s="55">
        <v>425541</v>
      </c>
      <c r="AR43" s="60">
        <v>837873</v>
      </c>
      <c r="AS43" s="59">
        <v>84.220889571554622</v>
      </c>
      <c r="AT43" s="59">
        <v>76.929793638311139</v>
      </c>
      <c r="AU43" s="59">
        <v>80.353089315734806</v>
      </c>
      <c r="AV43" s="68">
        <v>144407</v>
      </c>
      <c r="AW43" s="58">
        <v>152232</v>
      </c>
      <c r="AX43" s="60">
        <v>296639</v>
      </c>
      <c r="AY43" s="67">
        <v>116007</v>
      </c>
      <c r="AZ43" s="58">
        <v>110266</v>
      </c>
      <c r="BA43" s="60">
        <v>226273</v>
      </c>
      <c r="BB43" s="80"/>
      <c r="BC43" s="80"/>
      <c r="BD43" s="84"/>
      <c r="BE43" s="55">
        <v>116007</v>
      </c>
      <c r="BF43" s="55">
        <v>110266</v>
      </c>
      <c r="BG43" s="60">
        <v>226273</v>
      </c>
      <c r="BH43" s="59">
        <v>80.333363341112275</v>
      </c>
      <c r="BI43" s="59">
        <v>72.43286562614955</v>
      </c>
      <c r="BJ43" s="59">
        <v>76.278911404097244</v>
      </c>
      <c r="BK43" s="58">
        <v>156</v>
      </c>
      <c r="BL43" s="58">
        <v>28</v>
      </c>
      <c r="BM43" s="60">
        <v>184</v>
      </c>
      <c r="BN43" s="58">
        <v>107</v>
      </c>
      <c r="BO43" s="58">
        <v>16</v>
      </c>
      <c r="BP43" s="60">
        <v>123</v>
      </c>
      <c r="BQ43" s="80"/>
      <c r="BR43" s="80"/>
      <c r="BS43" s="84"/>
      <c r="BT43" s="70">
        <v>107</v>
      </c>
      <c r="BU43" s="55">
        <v>16</v>
      </c>
      <c r="BV43" s="60">
        <v>123</v>
      </c>
      <c r="BW43" s="59">
        <v>68.589743589743591</v>
      </c>
      <c r="BX43" s="59">
        <v>57.142857142857139</v>
      </c>
      <c r="BY43" s="59">
        <v>66.847826086956516</v>
      </c>
      <c r="BZ43" s="60">
        <v>144563</v>
      </c>
      <c r="CA43" s="60">
        <v>152260</v>
      </c>
      <c r="CB43" s="60">
        <v>296823</v>
      </c>
      <c r="CC43" s="60">
        <v>116114</v>
      </c>
      <c r="CD43" s="60">
        <v>110282</v>
      </c>
      <c r="CE43" s="60">
        <v>226396</v>
      </c>
      <c r="CF43" s="84"/>
      <c r="CG43" s="84"/>
      <c r="CH43" s="84"/>
      <c r="CI43" s="55">
        <v>116114</v>
      </c>
      <c r="CJ43" s="55">
        <v>110282</v>
      </c>
      <c r="CK43" s="60">
        <v>226396</v>
      </c>
      <c r="CL43" s="59">
        <v>80.320690633149567</v>
      </c>
      <c r="CM43" s="59">
        <v>72.430053855247607</v>
      </c>
      <c r="CN43" s="59">
        <v>76.273065092664652</v>
      </c>
      <c r="CO43" s="58">
        <v>30278</v>
      </c>
      <c r="CP43" s="58">
        <v>33576</v>
      </c>
      <c r="CQ43" s="60">
        <v>63854</v>
      </c>
      <c r="CR43" s="67">
        <v>21009</v>
      </c>
      <c r="CS43" s="58">
        <v>19684</v>
      </c>
      <c r="CT43" s="60">
        <v>40693</v>
      </c>
      <c r="CU43" s="80"/>
      <c r="CV43" s="80"/>
      <c r="CW43" s="84"/>
      <c r="CX43" s="55">
        <v>21009</v>
      </c>
      <c r="CY43" s="55">
        <v>19684</v>
      </c>
      <c r="CZ43" s="60">
        <v>40693</v>
      </c>
      <c r="DA43" s="59">
        <v>69.387013673294135</v>
      </c>
      <c r="DB43" s="59">
        <v>58.625208482249228</v>
      </c>
      <c r="DC43" s="59">
        <v>63.728192439001475</v>
      </c>
      <c r="DD43" s="58">
        <v>51</v>
      </c>
      <c r="DE43" s="58">
        <v>30</v>
      </c>
      <c r="DF43" s="60">
        <v>81</v>
      </c>
      <c r="DG43" s="58">
        <v>29</v>
      </c>
      <c r="DH43" s="58">
        <v>13</v>
      </c>
      <c r="DI43" s="60">
        <v>42</v>
      </c>
      <c r="DJ43" s="80"/>
      <c r="DK43" s="80"/>
      <c r="DL43" s="84"/>
      <c r="DM43" s="55">
        <v>29</v>
      </c>
      <c r="DN43" s="55">
        <v>13</v>
      </c>
      <c r="DO43" s="60">
        <v>42</v>
      </c>
      <c r="DP43" s="59">
        <v>56.862745098039213</v>
      </c>
      <c r="DQ43" s="59">
        <v>43.333333333333336</v>
      </c>
      <c r="DR43" s="59">
        <v>51.851851851851848</v>
      </c>
      <c r="DS43" s="60">
        <v>30329</v>
      </c>
      <c r="DT43" s="60">
        <v>33606</v>
      </c>
      <c r="DU43" s="60">
        <v>63935</v>
      </c>
      <c r="DV43" s="60">
        <v>21038</v>
      </c>
      <c r="DW43" s="60">
        <v>19697</v>
      </c>
      <c r="DX43" s="60">
        <v>40735</v>
      </c>
      <c r="DY43" s="84"/>
      <c r="DZ43" s="84"/>
      <c r="EA43" s="84"/>
      <c r="EB43" s="55">
        <v>21038</v>
      </c>
      <c r="EC43" s="55">
        <v>19697</v>
      </c>
      <c r="ED43" s="60">
        <v>40735</v>
      </c>
      <c r="EE43" s="59">
        <v>69.365953377955094</v>
      </c>
      <c r="EF43" s="59">
        <v>58.611557459977384</v>
      </c>
      <c r="EG43" s="59">
        <v>63.713146164072889</v>
      </c>
      <c r="EH43" s="57">
        <v>412332</v>
      </c>
      <c r="EI43" s="57">
        <v>425541</v>
      </c>
      <c r="EJ43" s="57">
        <v>837873</v>
      </c>
      <c r="EK43" s="57">
        <v>26357</v>
      </c>
      <c r="EL43" s="57">
        <v>18379</v>
      </c>
      <c r="EM43" s="57">
        <v>44736</v>
      </c>
      <c r="EN43" s="57">
        <v>37160</v>
      </c>
      <c r="EO43" s="57">
        <v>31020</v>
      </c>
      <c r="EP43" s="57">
        <v>68180</v>
      </c>
      <c r="EQ43" s="59">
        <v>6.3921791177982792</v>
      </c>
      <c r="ER43" s="59">
        <v>4.3189727899309354</v>
      </c>
      <c r="ES43" s="59">
        <v>5.3392339889219489</v>
      </c>
      <c r="ET43" s="61">
        <v>9.0121552535335603</v>
      </c>
      <c r="EU43" s="61">
        <v>7.2895443682277383</v>
      </c>
      <c r="EV43" s="61">
        <v>8.1372714003196194</v>
      </c>
      <c r="EW43" s="57">
        <v>116114</v>
      </c>
      <c r="EX43" s="57">
        <v>110282</v>
      </c>
      <c r="EY43" s="57">
        <v>226396</v>
      </c>
      <c r="EZ43" s="57">
        <v>3753</v>
      </c>
      <c r="FA43" s="57">
        <v>2104</v>
      </c>
      <c r="FB43" s="57">
        <v>5857</v>
      </c>
      <c r="FC43" s="57">
        <v>7037</v>
      </c>
      <c r="FD43" s="57">
        <v>4798</v>
      </c>
      <c r="FE43" s="57">
        <v>11835</v>
      </c>
      <c r="FF43" s="59">
        <v>3.2321683862411077</v>
      </c>
      <c r="FG43" s="59">
        <v>1.9078362742786674</v>
      </c>
      <c r="FH43" s="59">
        <v>2.587059842046679</v>
      </c>
      <c r="FI43" s="61">
        <v>6.0604233770260256</v>
      </c>
      <c r="FJ43" s="61">
        <v>4.3506646596906116</v>
      </c>
      <c r="FK43" s="61">
        <v>5.227565858054029</v>
      </c>
      <c r="FL43" s="57">
        <v>21038</v>
      </c>
      <c r="FM43" s="57">
        <v>19697</v>
      </c>
      <c r="FN43" s="57">
        <v>40735</v>
      </c>
      <c r="FO43" s="57">
        <v>268</v>
      </c>
      <c r="FP43" s="57">
        <v>187</v>
      </c>
      <c r="FQ43" s="57">
        <v>455</v>
      </c>
      <c r="FR43" s="57">
        <v>728</v>
      </c>
      <c r="FS43" s="57">
        <v>573</v>
      </c>
      <c r="FT43" s="57">
        <v>1301</v>
      </c>
      <c r="FU43" s="59">
        <v>1.2738853503184713</v>
      </c>
      <c r="FV43" s="59">
        <v>0.94938315479514646</v>
      </c>
      <c r="FW43" s="59">
        <v>1.116975573830858</v>
      </c>
      <c r="FX43" s="61">
        <v>3.4604049814621161</v>
      </c>
      <c r="FY43" s="61">
        <v>2.9090724475808498</v>
      </c>
      <c r="FZ43" s="61">
        <v>3.1938136737449367</v>
      </c>
    </row>
    <row r="44" spans="1:182" ht="29.25" customHeight="1">
      <c r="A44" s="117">
        <v>35</v>
      </c>
      <c r="B44" s="36" t="s">
        <v>69</v>
      </c>
      <c r="C44" s="120">
        <v>12850</v>
      </c>
      <c r="D44" s="55">
        <v>27123</v>
      </c>
      <c r="E44" s="57">
        <v>39973</v>
      </c>
      <c r="F44" s="55">
        <v>10931</v>
      </c>
      <c r="G44" s="55">
        <v>20700</v>
      </c>
      <c r="H44" s="57">
        <v>31631</v>
      </c>
      <c r="I44" s="81"/>
      <c r="J44" s="81"/>
      <c r="K44" s="79"/>
      <c r="L44" s="55">
        <v>10931</v>
      </c>
      <c r="M44" s="55">
        <v>20700</v>
      </c>
      <c r="N44" s="55">
        <v>31631</v>
      </c>
      <c r="O44" s="59">
        <v>85.066147859922182</v>
      </c>
      <c r="P44" s="59">
        <v>76.318991262028533</v>
      </c>
      <c r="Q44" s="59">
        <v>79.130913366522407</v>
      </c>
      <c r="R44" s="55">
        <v>480</v>
      </c>
      <c r="S44" s="55">
        <v>588</v>
      </c>
      <c r="T44" s="57">
        <v>1068</v>
      </c>
      <c r="U44" s="55">
        <v>323</v>
      </c>
      <c r="V44" s="55">
        <v>301</v>
      </c>
      <c r="W44" s="57">
        <v>624</v>
      </c>
      <c r="X44" s="81"/>
      <c r="Y44" s="81"/>
      <c r="Z44" s="79"/>
      <c r="AA44" s="55">
        <v>323</v>
      </c>
      <c r="AB44" s="55">
        <v>301</v>
      </c>
      <c r="AC44" s="60">
        <v>624</v>
      </c>
      <c r="AD44" s="59">
        <v>67.291666666666671</v>
      </c>
      <c r="AE44" s="59">
        <v>51.19047619047619</v>
      </c>
      <c r="AF44" s="59">
        <v>58.426966292134829</v>
      </c>
      <c r="AG44" s="60">
        <v>13330</v>
      </c>
      <c r="AH44" s="60">
        <v>27711</v>
      </c>
      <c r="AI44" s="60">
        <v>41041</v>
      </c>
      <c r="AJ44" s="60">
        <v>11254</v>
      </c>
      <c r="AK44" s="60">
        <v>21001</v>
      </c>
      <c r="AL44" s="60">
        <v>32255</v>
      </c>
      <c r="AM44" s="84"/>
      <c r="AN44" s="84"/>
      <c r="AO44" s="84"/>
      <c r="AP44" s="55">
        <v>11254</v>
      </c>
      <c r="AQ44" s="55">
        <v>21001</v>
      </c>
      <c r="AR44" s="60">
        <v>32255</v>
      </c>
      <c r="AS44" s="59">
        <v>84.426106526631656</v>
      </c>
      <c r="AT44" s="59">
        <v>75.785789036844577</v>
      </c>
      <c r="AU44" s="59">
        <v>78.592139567749314</v>
      </c>
      <c r="AV44" s="58">
        <v>380</v>
      </c>
      <c r="AW44" s="58">
        <v>543</v>
      </c>
      <c r="AX44" s="60">
        <v>923</v>
      </c>
      <c r="AY44" s="58">
        <v>284</v>
      </c>
      <c r="AZ44" s="58">
        <v>338</v>
      </c>
      <c r="BA44" s="60">
        <v>622</v>
      </c>
      <c r="BB44" s="80"/>
      <c r="BC44" s="80"/>
      <c r="BD44" s="84"/>
      <c r="BE44" s="55">
        <v>284</v>
      </c>
      <c r="BF44" s="55">
        <v>338</v>
      </c>
      <c r="BG44" s="60">
        <v>622</v>
      </c>
      <c r="BH44" s="59">
        <v>74.73684210526315</v>
      </c>
      <c r="BI44" s="59">
        <v>62.246777163904234</v>
      </c>
      <c r="BJ44" s="59">
        <v>67.388949079089926</v>
      </c>
      <c r="BK44" s="58">
        <v>26</v>
      </c>
      <c r="BL44" s="58">
        <v>38</v>
      </c>
      <c r="BM44" s="60">
        <v>64</v>
      </c>
      <c r="BN44" s="58">
        <v>12</v>
      </c>
      <c r="BO44" s="58">
        <v>33</v>
      </c>
      <c r="BP44" s="60">
        <v>45</v>
      </c>
      <c r="BQ44" s="80"/>
      <c r="BR44" s="80"/>
      <c r="BS44" s="84"/>
      <c r="BT44" s="70">
        <v>12</v>
      </c>
      <c r="BU44" s="55">
        <v>33</v>
      </c>
      <c r="BV44" s="60">
        <v>45</v>
      </c>
      <c r="BW44" s="59">
        <v>46.153846153846153</v>
      </c>
      <c r="BX44" s="59">
        <v>86.842105263157904</v>
      </c>
      <c r="BY44" s="59">
        <v>70.3125</v>
      </c>
      <c r="BZ44" s="60">
        <v>406</v>
      </c>
      <c r="CA44" s="60">
        <v>581</v>
      </c>
      <c r="CB44" s="60">
        <v>987</v>
      </c>
      <c r="CC44" s="60">
        <v>296</v>
      </c>
      <c r="CD44" s="60">
        <v>371</v>
      </c>
      <c r="CE44" s="60">
        <v>667</v>
      </c>
      <c r="CF44" s="84"/>
      <c r="CG44" s="84"/>
      <c r="CH44" s="84"/>
      <c r="CI44" s="55">
        <v>296</v>
      </c>
      <c r="CJ44" s="55">
        <v>371</v>
      </c>
      <c r="CK44" s="60">
        <v>667</v>
      </c>
      <c r="CL44" s="59">
        <v>72.906403940886705</v>
      </c>
      <c r="CM44" s="59">
        <v>63.855421686746979</v>
      </c>
      <c r="CN44" s="59">
        <v>67.57852077001013</v>
      </c>
      <c r="CO44" s="58">
        <v>146</v>
      </c>
      <c r="CP44" s="58">
        <v>186</v>
      </c>
      <c r="CQ44" s="60">
        <v>332</v>
      </c>
      <c r="CR44" s="58">
        <v>96</v>
      </c>
      <c r="CS44" s="58">
        <v>109</v>
      </c>
      <c r="CT44" s="60">
        <v>205</v>
      </c>
      <c r="CU44" s="80"/>
      <c r="CV44" s="80"/>
      <c r="CW44" s="84"/>
      <c r="CX44" s="55">
        <v>96</v>
      </c>
      <c r="CY44" s="55">
        <v>109</v>
      </c>
      <c r="CZ44" s="60">
        <v>205</v>
      </c>
      <c r="DA44" s="59">
        <v>65.753424657534239</v>
      </c>
      <c r="DB44" s="59">
        <v>58.602150537634415</v>
      </c>
      <c r="DC44" s="59">
        <v>61.746987951807228</v>
      </c>
      <c r="DD44" s="58">
        <v>16</v>
      </c>
      <c r="DE44" s="58">
        <v>13</v>
      </c>
      <c r="DF44" s="60">
        <v>29</v>
      </c>
      <c r="DG44" s="58">
        <v>6</v>
      </c>
      <c r="DH44" s="58">
        <v>10</v>
      </c>
      <c r="DI44" s="60">
        <v>16</v>
      </c>
      <c r="DJ44" s="80"/>
      <c r="DK44" s="80"/>
      <c r="DL44" s="84"/>
      <c r="DM44" s="55">
        <v>6</v>
      </c>
      <c r="DN44" s="55">
        <v>10</v>
      </c>
      <c r="DO44" s="60">
        <v>16</v>
      </c>
      <c r="DP44" s="59">
        <v>37.5</v>
      </c>
      <c r="DQ44" s="59">
        <v>76.923076923076934</v>
      </c>
      <c r="DR44" s="59">
        <v>55.172413793103445</v>
      </c>
      <c r="DS44" s="60">
        <v>162</v>
      </c>
      <c r="DT44" s="60">
        <v>199</v>
      </c>
      <c r="DU44" s="60">
        <v>361</v>
      </c>
      <c r="DV44" s="60">
        <v>102</v>
      </c>
      <c r="DW44" s="60">
        <v>119</v>
      </c>
      <c r="DX44" s="60">
        <v>221</v>
      </c>
      <c r="DY44" s="84"/>
      <c r="DZ44" s="84"/>
      <c r="EA44" s="84"/>
      <c r="EB44" s="55">
        <v>102</v>
      </c>
      <c r="EC44" s="55">
        <v>119</v>
      </c>
      <c r="ED44" s="60">
        <v>221</v>
      </c>
      <c r="EE44" s="59">
        <v>62.962962962962962</v>
      </c>
      <c r="EF44" s="59">
        <v>59.798994974874375</v>
      </c>
      <c r="EG44" s="59">
        <v>61.218836565096957</v>
      </c>
      <c r="EH44" s="57">
        <v>11254</v>
      </c>
      <c r="EI44" s="57">
        <v>21001</v>
      </c>
      <c r="EJ44" s="57">
        <v>32255</v>
      </c>
      <c r="EK44" s="57">
        <v>264</v>
      </c>
      <c r="EL44" s="57">
        <v>197</v>
      </c>
      <c r="EM44" s="57">
        <v>461</v>
      </c>
      <c r="EN44" s="57">
        <v>895</v>
      </c>
      <c r="EO44" s="57">
        <v>994</v>
      </c>
      <c r="EP44" s="57">
        <v>1889</v>
      </c>
      <c r="EQ44" s="59">
        <v>2.3458325928558734</v>
      </c>
      <c r="ER44" s="59">
        <v>0.93805056902052286</v>
      </c>
      <c r="ES44" s="59">
        <v>1.4292357773988529</v>
      </c>
      <c r="ET44" s="61">
        <v>7.9527279189621467</v>
      </c>
      <c r="EU44" s="61">
        <v>4.7331079472406081</v>
      </c>
      <c r="EV44" s="61">
        <v>5.8564563633545186</v>
      </c>
      <c r="EW44" s="57">
        <v>296</v>
      </c>
      <c r="EX44" s="57">
        <v>371</v>
      </c>
      <c r="EY44" s="57">
        <v>667</v>
      </c>
      <c r="EZ44" s="57">
        <v>4</v>
      </c>
      <c r="FA44" s="57">
        <v>5</v>
      </c>
      <c r="FB44" s="57">
        <v>9</v>
      </c>
      <c r="FC44" s="57">
        <v>14</v>
      </c>
      <c r="FD44" s="57">
        <v>8</v>
      </c>
      <c r="FE44" s="57">
        <v>22</v>
      </c>
      <c r="FF44" s="59">
        <v>1.3513513513513513</v>
      </c>
      <c r="FG44" s="59">
        <v>1.3477088948787062</v>
      </c>
      <c r="FH44" s="59">
        <v>1.3493253373313343</v>
      </c>
      <c r="FI44" s="61">
        <v>4.7297297297297298</v>
      </c>
      <c r="FJ44" s="61">
        <v>2.1563342318059298</v>
      </c>
      <c r="FK44" s="61">
        <v>3.2983508245877062</v>
      </c>
      <c r="FL44" s="57">
        <v>102</v>
      </c>
      <c r="FM44" s="57">
        <v>119</v>
      </c>
      <c r="FN44" s="57">
        <v>221</v>
      </c>
      <c r="FO44" s="57">
        <v>1</v>
      </c>
      <c r="FP44" s="57">
        <v>0</v>
      </c>
      <c r="FQ44" s="57">
        <v>1</v>
      </c>
      <c r="FR44" s="57">
        <v>4</v>
      </c>
      <c r="FS44" s="57">
        <v>0</v>
      </c>
      <c r="FT44" s="57">
        <v>4</v>
      </c>
      <c r="FU44" s="59">
        <v>0.98039215686274506</v>
      </c>
      <c r="FV44" s="59">
        <v>0</v>
      </c>
      <c r="FW44" s="59">
        <v>0.45248868778280543</v>
      </c>
      <c r="FX44" s="61">
        <v>3.9215686274509802</v>
      </c>
      <c r="FY44" s="61">
        <v>0</v>
      </c>
      <c r="FZ44" s="61">
        <v>1.8099547511312217</v>
      </c>
    </row>
    <row r="45" spans="1:182" s="106" customFormat="1" ht="28.5">
      <c r="A45" s="134" t="s">
        <v>7</v>
      </c>
      <c r="B45" s="135"/>
      <c r="C45" s="123">
        <v>9557070</v>
      </c>
      <c r="D45" s="103">
        <v>8254402</v>
      </c>
      <c r="E45" s="103">
        <v>17811472</v>
      </c>
      <c r="F45" s="103">
        <v>7508023</v>
      </c>
      <c r="G45" s="103">
        <v>6695206</v>
      </c>
      <c r="H45" s="103">
        <v>14203229</v>
      </c>
      <c r="I45" s="104">
        <v>210439</v>
      </c>
      <c r="J45" s="104">
        <v>171924</v>
      </c>
      <c r="K45" s="104">
        <v>382363</v>
      </c>
      <c r="L45" s="104">
        <v>7718462</v>
      </c>
      <c r="M45" s="104">
        <v>6867130</v>
      </c>
      <c r="N45" s="104">
        <v>14585592</v>
      </c>
      <c r="O45" s="105">
        <v>80.761802518972871</v>
      </c>
      <c r="P45" s="105">
        <v>83.193549332828709</v>
      </c>
      <c r="Q45" s="105">
        <v>81.888751249756339</v>
      </c>
      <c r="R45" s="103">
        <v>673487</v>
      </c>
      <c r="S45" s="103">
        <v>371654</v>
      </c>
      <c r="T45" s="103">
        <v>1045141</v>
      </c>
      <c r="U45" s="103">
        <v>268257</v>
      </c>
      <c r="V45" s="103">
        <v>146190</v>
      </c>
      <c r="W45" s="103">
        <v>414447</v>
      </c>
      <c r="X45" s="104">
        <v>53090</v>
      </c>
      <c r="Y45" s="104">
        <v>38164</v>
      </c>
      <c r="Z45" s="104">
        <v>91254</v>
      </c>
      <c r="AA45" s="104">
        <v>321347</v>
      </c>
      <c r="AB45" s="104">
        <v>184354</v>
      </c>
      <c r="AC45" s="104">
        <v>505701</v>
      </c>
      <c r="AD45" s="105">
        <v>47.713912814946688</v>
      </c>
      <c r="AE45" s="105">
        <v>49.603663622616736</v>
      </c>
      <c r="AF45" s="105">
        <v>48.38591156599923</v>
      </c>
      <c r="AG45" s="103">
        <v>10230557</v>
      </c>
      <c r="AH45" s="103">
        <v>8626056</v>
      </c>
      <c r="AI45" s="103">
        <v>18856613</v>
      </c>
      <c r="AJ45" s="103">
        <v>7776280</v>
      </c>
      <c r="AK45" s="103">
        <v>6841396</v>
      </c>
      <c r="AL45" s="103">
        <v>14617676</v>
      </c>
      <c r="AM45" s="104">
        <v>263529</v>
      </c>
      <c r="AN45" s="104">
        <v>210088</v>
      </c>
      <c r="AO45" s="104">
        <v>473617</v>
      </c>
      <c r="AP45" s="104">
        <v>8039809</v>
      </c>
      <c r="AQ45" s="104">
        <v>7051484</v>
      </c>
      <c r="AR45" s="104">
        <v>15091293</v>
      </c>
      <c r="AS45" s="105">
        <v>78.586229469226353</v>
      </c>
      <c r="AT45" s="105">
        <v>81.746327638030635</v>
      </c>
      <c r="AU45" s="105">
        <v>80.031832864152221</v>
      </c>
      <c r="AV45" s="103">
        <v>1634462</v>
      </c>
      <c r="AW45" s="103">
        <v>1419061</v>
      </c>
      <c r="AX45" s="103">
        <v>3053523</v>
      </c>
      <c r="AY45" s="103">
        <v>1178543</v>
      </c>
      <c r="AZ45" s="103">
        <v>1063124</v>
      </c>
      <c r="BA45" s="103">
        <v>2241667</v>
      </c>
      <c r="BB45" s="104">
        <v>41412</v>
      </c>
      <c r="BC45" s="104">
        <v>34140</v>
      </c>
      <c r="BD45" s="104">
        <v>75552</v>
      </c>
      <c r="BE45" s="104">
        <v>1219955</v>
      </c>
      <c r="BF45" s="104">
        <v>1097264</v>
      </c>
      <c r="BG45" s="104">
        <v>2317219</v>
      </c>
      <c r="BH45" s="105">
        <v>74.639545000128479</v>
      </c>
      <c r="BI45" s="105">
        <v>77.323244032497556</v>
      </c>
      <c r="BJ45" s="105">
        <v>75.886738039962367</v>
      </c>
      <c r="BK45" s="103">
        <v>121700</v>
      </c>
      <c r="BL45" s="103">
        <v>66315</v>
      </c>
      <c r="BM45" s="103">
        <v>188015</v>
      </c>
      <c r="BN45" s="103">
        <v>42472</v>
      </c>
      <c r="BO45" s="103">
        <v>23271</v>
      </c>
      <c r="BP45" s="103">
        <v>65743</v>
      </c>
      <c r="BQ45" s="104">
        <v>5956</v>
      </c>
      <c r="BR45" s="104">
        <v>3578</v>
      </c>
      <c r="BS45" s="104">
        <v>9534</v>
      </c>
      <c r="BT45" s="104">
        <v>48428</v>
      </c>
      <c r="BU45" s="104">
        <v>26849</v>
      </c>
      <c r="BV45" s="104">
        <v>75277</v>
      </c>
      <c r="BW45" s="105">
        <v>39.792933442892355</v>
      </c>
      <c r="BX45" s="105">
        <v>40.487069290507428</v>
      </c>
      <c r="BY45" s="105">
        <v>40.037762944445923</v>
      </c>
      <c r="BZ45" s="103">
        <v>1756162</v>
      </c>
      <c r="CA45" s="103">
        <v>1485376</v>
      </c>
      <c r="CB45" s="103">
        <v>3241538</v>
      </c>
      <c r="CC45" s="103">
        <v>1221015</v>
      </c>
      <c r="CD45" s="103">
        <v>1086395</v>
      </c>
      <c r="CE45" s="103">
        <v>2307410</v>
      </c>
      <c r="CF45" s="104">
        <v>47368</v>
      </c>
      <c r="CG45" s="104">
        <v>37718</v>
      </c>
      <c r="CH45" s="104">
        <v>85086</v>
      </c>
      <c r="CI45" s="104">
        <v>1268383</v>
      </c>
      <c r="CJ45" s="104">
        <v>1124113</v>
      </c>
      <c r="CK45" s="104">
        <v>2392496</v>
      </c>
      <c r="CL45" s="105">
        <v>72.224715031984516</v>
      </c>
      <c r="CM45" s="105">
        <v>75.678683377138185</v>
      </c>
      <c r="CN45" s="105">
        <v>73.807433385016623</v>
      </c>
      <c r="CO45" s="103">
        <v>676815</v>
      </c>
      <c r="CP45" s="103">
        <v>632132</v>
      </c>
      <c r="CQ45" s="103">
        <v>1308947</v>
      </c>
      <c r="CR45" s="103">
        <v>447749</v>
      </c>
      <c r="CS45" s="103">
        <v>405208</v>
      </c>
      <c r="CT45" s="103">
        <v>852957</v>
      </c>
      <c r="CU45" s="104">
        <v>21022</v>
      </c>
      <c r="CV45" s="104">
        <v>20035</v>
      </c>
      <c r="CW45" s="104">
        <v>41057</v>
      </c>
      <c r="CX45" s="104">
        <v>468771</v>
      </c>
      <c r="CY45" s="104">
        <v>425243</v>
      </c>
      <c r="CZ45" s="104">
        <v>894014</v>
      </c>
      <c r="DA45" s="105">
        <v>69.261319562952949</v>
      </c>
      <c r="DB45" s="105">
        <v>67.271234488999127</v>
      </c>
      <c r="DC45" s="105">
        <v>68.300244394922032</v>
      </c>
      <c r="DD45" s="103">
        <v>79936</v>
      </c>
      <c r="DE45" s="103">
        <v>62373</v>
      </c>
      <c r="DF45" s="103">
        <v>142309</v>
      </c>
      <c r="DG45" s="103">
        <v>27755</v>
      </c>
      <c r="DH45" s="103">
        <v>21339</v>
      </c>
      <c r="DI45" s="103">
        <v>49094</v>
      </c>
      <c r="DJ45" s="104">
        <v>3950</v>
      </c>
      <c r="DK45" s="104">
        <v>3167</v>
      </c>
      <c r="DL45" s="104">
        <v>7117</v>
      </c>
      <c r="DM45" s="104">
        <v>31705</v>
      </c>
      <c r="DN45" s="104">
        <v>24506</v>
      </c>
      <c r="DO45" s="104">
        <v>56211</v>
      </c>
      <c r="DP45" s="105">
        <v>39.662980384307446</v>
      </c>
      <c r="DQ45" s="105">
        <v>39.289436134224744</v>
      </c>
      <c r="DR45" s="105">
        <v>39.499258655461006</v>
      </c>
      <c r="DS45" s="103">
        <v>756751</v>
      </c>
      <c r="DT45" s="103">
        <v>694505</v>
      </c>
      <c r="DU45" s="103">
        <v>1451256</v>
      </c>
      <c r="DV45" s="103">
        <v>475504</v>
      </c>
      <c r="DW45" s="103">
        <v>426547</v>
      </c>
      <c r="DX45" s="103">
        <v>902051</v>
      </c>
      <c r="DY45" s="104">
        <v>24972</v>
      </c>
      <c r="DZ45" s="104">
        <v>23202</v>
      </c>
      <c r="EA45" s="104">
        <v>48174</v>
      </c>
      <c r="EB45" s="104">
        <v>500476</v>
      </c>
      <c r="EC45" s="104">
        <v>449749</v>
      </c>
      <c r="ED45" s="104">
        <v>950225</v>
      </c>
      <c r="EE45" s="105">
        <v>66.134831668540912</v>
      </c>
      <c r="EF45" s="105">
        <v>64.758209084167859</v>
      </c>
      <c r="EG45" s="105">
        <v>65.476042820839325</v>
      </c>
      <c r="EH45" s="104">
        <v>8039809</v>
      </c>
      <c r="EI45" s="104">
        <v>7051484</v>
      </c>
      <c r="EJ45" s="104">
        <v>15091293</v>
      </c>
      <c r="EK45" s="104">
        <v>894298</v>
      </c>
      <c r="EL45" s="104">
        <v>1040277</v>
      </c>
      <c r="EM45" s="104">
        <v>2065042</v>
      </c>
      <c r="EN45" s="104">
        <v>1900134</v>
      </c>
      <c r="EO45" s="104">
        <v>1714506</v>
      </c>
      <c r="EP45" s="104">
        <v>3798631</v>
      </c>
      <c r="EQ45" s="105">
        <v>11.123373702036952</v>
      </c>
      <c r="ER45" s="105">
        <v>14.752596758356114</v>
      </c>
      <c r="ES45" s="105">
        <v>13.683665143868058</v>
      </c>
      <c r="ET45" s="105">
        <v>23.634068918801429</v>
      </c>
      <c r="EU45" s="105">
        <v>24.314116007353913</v>
      </c>
      <c r="EV45" s="105">
        <v>25.171010860368295</v>
      </c>
      <c r="EW45" s="104">
        <v>1268383</v>
      </c>
      <c r="EX45" s="104">
        <v>1124113</v>
      </c>
      <c r="EY45" s="104">
        <v>2392496</v>
      </c>
      <c r="EZ45" s="104">
        <v>104634</v>
      </c>
      <c r="FA45" s="104">
        <v>124628</v>
      </c>
      <c r="FB45" s="104">
        <v>242343</v>
      </c>
      <c r="FC45" s="104">
        <v>304113</v>
      </c>
      <c r="FD45" s="104">
        <v>290135</v>
      </c>
      <c r="FE45" s="104">
        <v>622265</v>
      </c>
      <c r="FF45" s="105">
        <v>8.2494010090012253</v>
      </c>
      <c r="FG45" s="105">
        <v>11.08678575908294</v>
      </c>
      <c r="FH45" s="105">
        <v>10.129295931947222</v>
      </c>
      <c r="FI45" s="105">
        <v>23.976432985935638</v>
      </c>
      <c r="FJ45" s="105">
        <v>25.810127629517673</v>
      </c>
      <c r="FK45" s="105">
        <v>26.009029900154484</v>
      </c>
      <c r="FL45" s="104">
        <v>500476</v>
      </c>
      <c r="FM45" s="104">
        <v>449749</v>
      </c>
      <c r="FN45" s="104">
        <v>950225</v>
      </c>
      <c r="FO45" s="104">
        <v>15914</v>
      </c>
      <c r="FP45" s="104">
        <v>15975</v>
      </c>
      <c r="FQ45" s="104">
        <v>37889</v>
      </c>
      <c r="FR45" s="104">
        <v>67261</v>
      </c>
      <c r="FS45" s="104">
        <v>62539</v>
      </c>
      <c r="FT45" s="104">
        <v>141814</v>
      </c>
      <c r="FU45" s="105">
        <v>3.1797728562408585</v>
      </c>
      <c r="FV45" s="105">
        <v>3.5519812161894748</v>
      </c>
      <c r="FW45" s="105">
        <v>3.9873714120339918</v>
      </c>
      <c r="FX45" s="105">
        <v>13.439405685787131</v>
      </c>
      <c r="FY45" s="105">
        <v>13.905311629375497</v>
      </c>
      <c r="FZ45" s="105">
        <v>14.924254781762214</v>
      </c>
    </row>
    <row r="46" spans="1:182" s="108" customFormat="1" ht="10.5">
      <c r="A46" s="138"/>
      <c r="B46" s="139"/>
      <c r="C46" s="173" t="s">
        <v>39</v>
      </c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09" t="s">
        <v>39</v>
      </c>
      <c r="AD46" s="110"/>
      <c r="AE46" s="110"/>
      <c r="AF46" s="110"/>
      <c r="AG46" s="111" t="s">
        <v>39</v>
      </c>
      <c r="AS46" s="110"/>
      <c r="AT46" s="110"/>
      <c r="AU46" s="110"/>
      <c r="AV46" s="111" t="s">
        <v>39</v>
      </c>
      <c r="BH46" s="110"/>
      <c r="BI46" s="110"/>
      <c r="BJ46" s="110"/>
      <c r="BK46" s="111" t="s">
        <v>39</v>
      </c>
      <c r="BW46" s="110"/>
      <c r="BX46" s="110"/>
      <c r="BY46" s="110"/>
      <c r="BZ46" s="173" t="s">
        <v>39</v>
      </c>
      <c r="CA46" s="173"/>
      <c r="CB46" s="173"/>
      <c r="CC46" s="173"/>
      <c r="CD46" s="173"/>
      <c r="CE46" s="173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 t="s">
        <v>39</v>
      </c>
      <c r="CP46" s="173"/>
      <c r="CQ46" s="173"/>
      <c r="CR46" s="173"/>
      <c r="CS46" s="173"/>
      <c r="CT46" s="173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 t="s">
        <v>39</v>
      </c>
      <c r="DE46" s="173"/>
      <c r="DF46" s="173"/>
      <c r="DG46" s="173"/>
      <c r="DH46" s="173"/>
      <c r="DI46" s="173"/>
      <c r="DJ46" s="173"/>
      <c r="DK46" s="173"/>
      <c r="DL46" s="173"/>
      <c r="DM46" s="173"/>
      <c r="DN46" s="173"/>
      <c r="DO46" s="173"/>
      <c r="DP46" s="173"/>
      <c r="DQ46" s="173"/>
      <c r="DR46" s="173"/>
      <c r="DS46" s="173" t="s">
        <v>39</v>
      </c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 t="s">
        <v>39</v>
      </c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 t="s">
        <v>39</v>
      </c>
      <c r="EX46" s="173"/>
      <c r="EY46" s="173"/>
      <c r="EZ46" s="173"/>
      <c r="FA46" s="173"/>
      <c r="FB46" s="173"/>
      <c r="FC46" s="173"/>
      <c r="FD46" s="173"/>
      <c r="FE46" s="173"/>
      <c r="FF46" s="173"/>
      <c r="FG46" s="173"/>
      <c r="FH46" s="173"/>
      <c r="FI46" s="173"/>
      <c r="FJ46" s="173"/>
      <c r="FK46" s="173"/>
      <c r="FL46" s="173" t="s">
        <v>39</v>
      </c>
      <c r="FM46" s="173"/>
      <c r="FN46" s="173"/>
      <c r="FO46" s="173"/>
      <c r="FP46" s="173"/>
      <c r="FQ46" s="173"/>
      <c r="FR46" s="173"/>
      <c r="FS46" s="173"/>
      <c r="FT46" s="173"/>
      <c r="FU46" s="173"/>
      <c r="FV46" s="173"/>
      <c r="FW46" s="173"/>
      <c r="FX46" s="173"/>
      <c r="FY46" s="173"/>
      <c r="FZ46" s="173"/>
    </row>
    <row r="47" spans="1:182" s="113" customFormat="1" ht="10.5">
      <c r="A47" s="112"/>
      <c r="C47" s="173" t="s">
        <v>41</v>
      </c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09" t="s">
        <v>79</v>
      </c>
      <c r="AD47" s="114"/>
      <c r="AE47" s="114"/>
      <c r="AF47" s="114"/>
      <c r="AG47" s="111" t="s">
        <v>41</v>
      </c>
      <c r="AS47" s="114"/>
      <c r="AT47" s="114"/>
      <c r="AU47" s="114"/>
      <c r="AV47" s="111" t="s">
        <v>41</v>
      </c>
      <c r="BH47" s="114"/>
      <c r="BI47" s="114"/>
      <c r="BJ47" s="114"/>
      <c r="BK47" s="111" t="s">
        <v>79</v>
      </c>
      <c r="BW47" s="114"/>
      <c r="BX47" s="114"/>
      <c r="BY47" s="114"/>
      <c r="BZ47" s="173" t="s">
        <v>41</v>
      </c>
      <c r="CA47" s="173"/>
      <c r="CB47" s="173"/>
      <c r="CC47" s="173"/>
      <c r="CD47" s="173"/>
      <c r="CE47" s="173"/>
      <c r="CF47" s="173"/>
      <c r="CG47" s="173"/>
      <c r="CH47" s="173"/>
      <c r="CI47" s="173"/>
      <c r="CJ47" s="173"/>
      <c r="CK47" s="173"/>
      <c r="CL47" s="173"/>
      <c r="CM47" s="173"/>
      <c r="CN47" s="173"/>
      <c r="CO47" s="173" t="s">
        <v>41</v>
      </c>
      <c r="CP47" s="173"/>
      <c r="CQ47" s="173"/>
      <c r="CR47" s="173"/>
      <c r="CS47" s="173"/>
      <c r="CT47" s="173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 t="s">
        <v>79</v>
      </c>
      <c r="DE47" s="173"/>
      <c r="DF47" s="173"/>
      <c r="DG47" s="173"/>
      <c r="DH47" s="173"/>
      <c r="DI47" s="173"/>
      <c r="DJ47" s="173"/>
      <c r="DK47" s="173"/>
      <c r="DL47" s="173"/>
      <c r="DM47" s="173"/>
      <c r="DN47" s="173"/>
      <c r="DO47" s="173"/>
      <c r="DP47" s="173"/>
      <c r="DQ47" s="173"/>
      <c r="DR47" s="173"/>
      <c r="DS47" s="173" t="s">
        <v>41</v>
      </c>
      <c r="DT47" s="173"/>
      <c r="DU47" s="173"/>
      <c r="DV47" s="173"/>
      <c r="DW47" s="173"/>
      <c r="DX47" s="173"/>
      <c r="DY47" s="173"/>
      <c r="DZ47" s="173"/>
      <c r="EA47" s="173"/>
      <c r="EB47" s="173"/>
      <c r="EC47" s="173"/>
      <c r="ED47" s="173"/>
      <c r="EE47" s="173"/>
      <c r="EF47" s="173"/>
      <c r="EG47" s="173"/>
      <c r="EH47" s="173" t="s">
        <v>41</v>
      </c>
      <c r="EI47" s="173"/>
      <c r="EJ47" s="173"/>
      <c r="EK47" s="173"/>
      <c r="EL47" s="173"/>
      <c r="EM47" s="173"/>
      <c r="EN47" s="173"/>
      <c r="EO47" s="173"/>
      <c r="EP47" s="173"/>
      <c r="EQ47" s="173"/>
      <c r="ER47" s="173"/>
      <c r="ES47" s="173"/>
      <c r="ET47" s="173"/>
      <c r="EU47" s="173"/>
      <c r="EV47" s="173"/>
      <c r="EW47" s="173" t="s">
        <v>41</v>
      </c>
      <c r="EX47" s="173"/>
      <c r="EY47" s="173"/>
      <c r="EZ47" s="173"/>
      <c r="FA47" s="173"/>
      <c r="FB47" s="173"/>
      <c r="FC47" s="173"/>
      <c r="FD47" s="173"/>
      <c r="FE47" s="173"/>
      <c r="FF47" s="173"/>
      <c r="FG47" s="173"/>
      <c r="FH47" s="173"/>
      <c r="FI47" s="173"/>
      <c r="FJ47" s="173"/>
      <c r="FK47" s="173"/>
      <c r="FL47" s="173" t="s">
        <v>41</v>
      </c>
      <c r="FM47" s="173"/>
      <c r="FN47" s="173"/>
      <c r="FO47" s="173"/>
      <c r="FP47" s="173"/>
      <c r="FQ47" s="173"/>
      <c r="FR47" s="173"/>
      <c r="FS47" s="173"/>
      <c r="FT47" s="173"/>
      <c r="FU47" s="173"/>
      <c r="FV47" s="173"/>
      <c r="FW47" s="173"/>
      <c r="FX47" s="173"/>
      <c r="FY47" s="173"/>
      <c r="FZ47" s="173"/>
    </row>
    <row r="48" spans="1:182" s="113" customFormat="1" ht="10.5">
      <c r="A48" s="136"/>
      <c r="B48" s="137"/>
      <c r="C48" s="173" t="s">
        <v>79</v>
      </c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09"/>
      <c r="AD48" s="114"/>
      <c r="AE48" s="114"/>
      <c r="AF48" s="114"/>
      <c r="AG48" s="111" t="s">
        <v>79</v>
      </c>
      <c r="AS48" s="114"/>
      <c r="AT48" s="114"/>
      <c r="AU48" s="114"/>
      <c r="AV48" s="111" t="s">
        <v>79</v>
      </c>
      <c r="BH48" s="114"/>
      <c r="BI48" s="114"/>
      <c r="BJ48" s="114"/>
      <c r="BK48" s="111"/>
      <c r="BW48" s="114"/>
      <c r="BX48" s="114"/>
      <c r="BY48" s="114"/>
      <c r="BZ48" s="173" t="s">
        <v>79</v>
      </c>
      <c r="CA48" s="173"/>
      <c r="CB48" s="173"/>
      <c r="CC48" s="173"/>
      <c r="CD48" s="173"/>
      <c r="CE48" s="173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 t="s">
        <v>79</v>
      </c>
      <c r="CP48" s="173"/>
      <c r="CQ48" s="173"/>
      <c r="CR48" s="173"/>
      <c r="CS48" s="173"/>
      <c r="CT48" s="173"/>
      <c r="CU48" s="173"/>
      <c r="CV48" s="173"/>
      <c r="CW48" s="173"/>
      <c r="CX48" s="173"/>
      <c r="CY48" s="173"/>
      <c r="CZ48" s="173"/>
      <c r="DA48" s="173"/>
      <c r="DB48" s="173"/>
      <c r="DC48" s="173"/>
      <c r="DD48" s="173"/>
      <c r="DE48" s="173"/>
      <c r="DF48" s="173"/>
      <c r="DG48" s="173"/>
      <c r="DH48" s="173"/>
      <c r="DI48" s="173"/>
      <c r="DJ48" s="173"/>
      <c r="DK48" s="173"/>
      <c r="DL48" s="173"/>
      <c r="DM48" s="173"/>
      <c r="DN48" s="173"/>
      <c r="DO48" s="173"/>
      <c r="DP48" s="173"/>
      <c r="DQ48" s="173"/>
      <c r="DR48" s="173"/>
      <c r="DS48" s="173" t="s">
        <v>79</v>
      </c>
      <c r="DT48" s="173"/>
      <c r="DU48" s="173"/>
      <c r="DV48" s="173"/>
      <c r="DW48" s="173"/>
      <c r="DX48" s="173"/>
      <c r="DY48" s="173"/>
      <c r="DZ48" s="173"/>
      <c r="EA48" s="173"/>
      <c r="EB48" s="173"/>
      <c r="EC48" s="173"/>
      <c r="ED48" s="173"/>
      <c r="EE48" s="173"/>
      <c r="EF48" s="173"/>
      <c r="EG48" s="173"/>
      <c r="EH48" s="173" t="s">
        <v>79</v>
      </c>
      <c r="EI48" s="173"/>
      <c r="EJ48" s="173"/>
      <c r="EK48" s="173"/>
      <c r="EL48" s="173"/>
      <c r="EM48" s="173"/>
      <c r="EN48" s="173"/>
      <c r="EO48" s="173"/>
      <c r="EP48" s="173"/>
      <c r="EQ48" s="173"/>
      <c r="ER48" s="173"/>
      <c r="ES48" s="173"/>
      <c r="ET48" s="173"/>
      <c r="EU48" s="173"/>
      <c r="EV48" s="173"/>
      <c r="EW48" s="173" t="s">
        <v>79</v>
      </c>
      <c r="EX48" s="173"/>
      <c r="EY48" s="173"/>
      <c r="EZ48" s="173"/>
      <c r="FA48" s="173"/>
      <c r="FB48" s="173"/>
      <c r="FC48" s="173"/>
      <c r="FD48" s="173"/>
      <c r="FE48" s="173"/>
      <c r="FF48" s="173"/>
      <c r="FG48" s="173"/>
      <c r="FH48" s="173"/>
      <c r="FI48" s="173"/>
      <c r="FJ48" s="173"/>
      <c r="FK48" s="173"/>
      <c r="FL48" s="173" t="s">
        <v>79</v>
      </c>
      <c r="FM48" s="173"/>
      <c r="FN48" s="173"/>
      <c r="FO48" s="173"/>
      <c r="FP48" s="173"/>
      <c r="FQ48" s="173"/>
      <c r="FR48" s="173"/>
      <c r="FS48" s="173"/>
      <c r="FT48" s="173"/>
      <c r="FU48" s="173"/>
      <c r="FV48" s="173"/>
      <c r="FW48" s="173"/>
      <c r="FX48" s="173"/>
      <c r="FY48" s="173"/>
      <c r="FZ48" s="173"/>
    </row>
  </sheetData>
  <protectedRanges>
    <protectedRange sqref="C10:D10" name="Range1"/>
    <protectedRange sqref="C12:D41" name="Range1_1"/>
  </protectedRanges>
  <mergeCells count="152">
    <mergeCell ref="FL46:FZ46"/>
    <mergeCell ref="FL47:FZ47"/>
    <mergeCell ref="FL48:FZ48"/>
    <mergeCell ref="DS46:EG46"/>
    <mergeCell ref="DS47:EG47"/>
    <mergeCell ref="DS48:EG48"/>
    <mergeCell ref="EH46:EV46"/>
    <mergeCell ref="EH47:EV47"/>
    <mergeCell ref="EH48:EV48"/>
    <mergeCell ref="EW46:FK46"/>
    <mergeCell ref="EW47:FK47"/>
    <mergeCell ref="EW48:FK48"/>
    <mergeCell ref="C46:Q46"/>
    <mergeCell ref="C47:Q47"/>
    <mergeCell ref="C48:Q48"/>
    <mergeCell ref="DD48:DR48"/>
    <mergeCell ref="BZ46:CN46"/>
    <mergeCell ref="BZ47:CN47"/>
    <mergeCell ref="BZ48:CN48"/>
    <mergeCell ref="CO46:DC46"/>
    <mergeCell ref="CO47:DC47"/>
    <mergeCell ref="CO48:DC48"/>
    <mergeCell ref="DD47:DR47"/>
    <mergeCell ref="DD46:DR46"/>
    <mergeCell ref="FC5:FE5"/>
    <mergeCell ref="EQ5:ES5"/>
    <mergeCell ref="ET5:EV5"/>
    <mergeCell ref="EN5:EP5"/>
    <mergeCell ref="EW3:EY5"/>
    <mergeCell ref="EK5:EM5"/>
    <mergeCell ref="CR5:CT5"/>
    <mergeCell ref="CU5:CW5"/>
    <mergeCell ref="C8:Q8"/>
    <mergeCell ref="R8:AF8"/>
    <mergeCell ref="AG8:AU8"/>
    <mergeCell ref="BZ8:CN8"/>
    <mergeCell ref="CO8:DC8"/>
    <mergeCell ref="AV8:BJ8"/>
    <mergeCell ref="BK8:BY8"/>
    <mergeCell ref="EW2:FK2"/>
    <mergeCell ref="FU3:FZ4"/>
    <mergeCell ref="FI5:FK5"/>
    <mergeCell ref="FF3:FK4"/>
    <mergeCell ref="FF5:FH5"/>
    <mergeCell ref="EZ5:FB5"/>
    <mergeCell ref="FL2:FZ2"/>
    <mergeCell ref="EH8:EV8"/>
    <mergeCell ref="DD8:DR8"/>
    <mergeCell ref="EW8:FK8"/>
    <mergeCell ref="FL8:FZ8"/>
    <mergeCell ref="FU5:FW5"/>
    <mergeCell ref="FL3:FN5"/>
    <mergeCell ref="FO3:FT4"/>
    <mergeCell ref="FX5:FZ5"/>
    <mergeCell ref="FO5:FQ5"/>
    <mergeCell ref="FR5:FT5"/>
    <mergeCell ref="EH3:EJ5"/>
    <mergeCell ref="EK3:EP4"/>
    <mergeCell ref="EQ3:EV4"/>
    <mergeCell ref="EZ3:FE4"/>
    <mergeCell ref="DP3:DR5"/>
    <mergeCell ref="DV5:DX5"/>
    <mergeCell ref="EE3:EG5"/>
    <mergeCell ref="R1:AF1"/>
    <mergeCell ref="F4:N4"/>
    <mergeCell ref="AG1:AU1"/>
    <mergeCell ref="AV1:BJ1"/>
    <mergeCell ref="AA5:AC5"/>
    <mergeCell ref="AV4:AX5"/>
    <mergeCell ref="AJ5:AL5"/>
    <mergeCell ref="R4:T5"/>
    <mergeCell ref="U4:AC4"/>
    <mergeCell ref="R3:AC3"/>
    <mergeCell ref="AG2:AU2"/>
    <mergeCell ref="AV2:BJ2"/>
    <mergeCell ref="BE5:BG5"/>
    <mergeCell ref="AJ4:AR4"/>
    <mergeCell ref="AM5:AO5"/>
    <mergeCell ref="AP5:AR5"/>
    <mergeCell ref="BB5:BD5"/>
    <mergeCell ref="AS3:AU5"/>
    <mergeCell ref="AY4:BG4"/>
    <mergeCell ref="AV3:BG3"/>
    <mergeCell ref="AG3:AR3"/>
    <mergeCell ref="BH3:BJ5"/>
    <mergeCell ref="AG4:AI5"/>
    <mergeCell ref="AY5:BA5"/>
    <mergeCell ref="BK2:BY2"/>
    <mergeCell ref="BZ2:CN2"/>
    <mergeCell ref="DS2:EG2"/>
    <mergeCell ref="BQ5:BS5"/>
    <mergeCell ref="BN4:BV4"/>
    <mergeCell ref="BN5:BP5"/>
    <mergeCell ref="BT5:BV5"/>
    <mergeCell ref="BW3:BY5"/>
    <mergeCell ref="C2:Q2"/>
    <mergeCell ref="R2:AF2"/>
    <mergeCell ref="F5:H5"/>
    <mergeCell ref="I5:K5"/>
    <mergeCell ref="L5:N5"/>
    <mergeCell ref="U5:W5"/>
    <mergeCell ref="AD3:AF5"/>
    <mergeCell ref="X5:Z5"/>
    <mergeCell ref="DV4:ED4"/>
    <mergeCell ref="BK1:BY1"/>
    <mergeCell ref="BZ1:CN1"/>
    <mergeCell ref="CO1:DC1"/>
    <mergeCell ref="DD1:DR1"/>
    <mergeCell ref="DS1:EG1"/>
    <mergeCell ref="CC4:CK4"/>
    <mergeCell ref="BZ3:CK3"/>
    <mergeCell ref="CL3:CN5"/>
    <mergeCell ref="DJ5:DL5"/>
    <mergeCell ref="DG4:DO4"/>
    <mergeCell ref="CF5:CH5"/>
    <mergeCell ref="DM5:DO5"/>
    <mergeCell ref="BZ4:CB5"/>
    <mergeCell ref="CX5:CZ5"/>
    <mergeCell ref="CI5:CK5"/>
    <mergeCell ref="CC5:CE5"/>
    <mergeCell ref="BK4:BM5"/>
    <mergeCell ref="BK3:BV3"/>
    <mergeCell ref="CO2:DC2"/>
    <mergeCell ref="DD2:DR2"/>
    <mergeCell ref="CO3:CZ3"/>
    <mergeCell ref="EB5:ED5"/>
    <mergeCell ref="DY5:EA5"/>
    <mergeCell ref="DS3:ED3"/>
    <mergeCell ref="A8:B8"/>
    <mergeCell ref="DS8:EG8"/>
    <mergeCell ref="AV11:BJ11"/>
    <mergeCell ref="CO4:CQ5"/>
    <mergeCell ref="CR4:CZ4"/>
    <mergeCell ref="DA3:DC5"/>
    <mergeCell ref="DD3:DO3"/>
    <mergeCell ref="DD4:DF5"/>
    <mergeCell ref="DG5:DI5"/>
    <mergeCell ref="A11:B11"/>
    <mergeCell ref="C11:Q11"/>
    <mergeCell ref="R11:AF11"/>
    <mergeCell ref="AG11:AU11"/>
    <mergeCell ref="CO11:DC11"/>
    <mergeCell ref="DD11:DR11"/>
    <mergeCell ref="A3:A6"/>
    <mergeCell ref="B3:B6"/>
    <mergeCell ref="C3:N3"/>
    <mergeCell ref="O3:Q5"/>
    <mergeCell ref="C4:E5"/>
    <mergeCell ref="DS4:DU5"/>
    <mergeCell ref="BK11:BY11"/>
    <mergeCell ref="BZ11:CN11"/>
    <mergeCell ref="DS11:EG11"/>
  </mergeCells>
  <phoneticPr fontId="0" type="noConversion"/>
  <printOptions horizontalCentered="1"/>
  <pageMargins left="0.19685039370078741" right="0.19685039370078741" top="0.39370078740157483" bottom="0.6692913385826772" header="0.31496062992125984" footer="0.31496062992125984"/>
  <pageSetup paperSize="9" scale="75" orientation="landscape" useFirstPageNumber="1" horizontalDpi="300" verticalDpi="300" r:id="rId1"/>
  <headerFooter alignWithMargins="0">
    <oddFooter>&amp;C&amp;"Cambria,Regular"&amp;9X-&amp;P</oddFooter>
  </headerFooter>
  <colBreaks count="11" manualBreakCount="11">
    <brk id="17" max="49" man="1"/>
    <brk id="32" max="49" man="1"/>
    <brk id="47" max="49" man="1"/>
    <brk id="62" max="49" man="1"/>
    <brk id="77" max="49" man="1"/>
    <brk id="92" max="49" man="1"/>
    <brk id="107" max="49" man="1"/>
    <brk id="122" max="49" man="1"/>
    <brk id="137" max="49" man="1"/>
    <brk id="152" max="49" man="1"/>
    <brk id="16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N16"/>
  <sheetViews>
    <sheetView tabSelected="1" view="pageBreakPreview" zoomScale="91" zoomScaleSheetLayoutView="9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4" sqref="A14:XFD14"/>
    </sheetView>
  </sheetViews>
  <sheetFormatPr defaultRowHeight="14.25"/>
  <cols>
    <col min="1" max="1" width="4.28515625" customWidth="1"/>
    <col min="2" max="2" width="24.42578125" customWidth="1"/>
    <col min="3" max="20" width="8.7109375" customWidth="1"/>
    <col min="21" max="21" width="8.85546875" style="7" customWidth="1"/>
    <col min="22" max="22" width="9" style="7" bestFit="1" customWidth="1"/>
    <col min="23" max="23" width="8.85546875" style="7" customWidth="1"/>
    <col min="24" max="24" width="8.140625" style="7" customWidth="1"/>
    <col min="25" max="25" width="6.85546875" style="7" customWidth="1"/>
    <col min="26" max="27" width="8.140625" style="7" customWidth="1"/>
    <col min="28" max="28" width="7" style="7" customWidth="1"/>
    <col min="29" max="29" width="8.140625" style="7" customWidth="1"/>
    <col min="30" max="30" width="9.140625" style="7"/>
    <col min="31" max="35" width="6.85546875" style="7" customWidth="1"/>
    <col min="36" max="36" width="8.85546875" style="7" customWidth="1"/>
    <col min="37" max="37" width="8.140625" style="7" customWidth="1"/>
    <col min="38" max="38" width="8.85546875" style="7" customWidth="1"/>
    <col min="39" max="39" width="8.140625" style="7" customWidth="1"/>
    <col min="40" max="40" width="6.85546875" style="7" customWidth="1"/>
    <col min="41" max="42" width="8.140625" style="7" customWidth="1"/>
    <col min="43" max="43" width="7" style="7" customWidth="1"/>
    <col min="44" max="44" width="8.140625" style="7" customWidth="1"/>
    <col min="45" max="47" width="6.85546875" style="7" customWidth="1"/>
    <col min="48" max="48" width="10.42578125" style="7" customWidth="1"/>
    <col min="49" max="50" width="6.85546875" style="7" customWidth="1"/>
    <col min="51" max="51" width="8.85546875" style="7" customWidth="1"/>
    <col min="52" max="52" width="8.140625" style="7" customWidth="1"/>
    <col min="53" max="53" width="8.85546875" style="7" customWidth="1"/>
    <col min="54" max="54" width="8.140625" style="7" customWidth="1"/>
    <col min="55" max="55" width="6.85546875" style="7" customWidth="1"/>
    <col min="56" max="57" width="8.140625" style="7" customWidth="1"/>
    <col min="58" max="58" width="7" style="7" customWidth="1"/>
    <col min="59" max="59" width="8.140625" style="7" customWidth="1"/>
    <col min="60" max="65" width="6.85546875" style="7" customWidth="1"/>
  </cols>
  <sheetData>
    <row r="1" spans="1:66" ht="23.25" customHeight="1">
      <c r="C1" s="22" t="str">
        <f>Board!C1</f>
        <v>RESULTS OF SECONDARY  EXAMINATION- 2014</v>
      </c>
      <c r="O1" s="22"/>
      <c r="U1" s="22" t="str">
        <f>C1</f>
        <v>RESULTS OF SECONDARY  EXAMINATION- 2014</v>
      </c>
      <c r="V1" s="22"/>
      <c r="W1" s="22"/>
      <c r="AI1" s="22"/>
      <c r="AJ1" s="22" t="str">
        <f>U1</f>
        <v>RESULTS OF SECONDARY  EXAMINATION- 2014</v>
      </c>
      <c r="AK1" s="22"/>
      <c r="AL1" s="22"/>
      <c r="AX1" s="22"/>
      <c r="AY1" s="22" t="str">
        <f>AJ1</f>
        <v>RESULTS OF SECONDARY  EXAMINATION- 2014</v>
      </c>
      <c r="AZ1" s="22"/>
      <c r="BA1" s="22"/>
      <c r="BM1" s="22"/>
    </row>
    <row r="2" spans="1:66" s="1" customFormat="1" ht="30" customHeight="1">
      <c r="A2" s="140"/>
      <c r="B2" s="21"/>
      <c r="C2" s="26" t="s">
        <v>83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8" t="s">
        <v>84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8" t="s">
        <v>85</v>
      </c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8" t="s">
        <v>86</v>
      </c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66" s="2" customFormat="1" ht="19.5" customHeight="1">
      <c r="A3" s="175" t="s">
        <v>17</v>
      </c>
      <c r="B3" s="175" t="s">
        <v>0</v>
      </c>
      <c r="C3" s="153" t="s">
        <v>1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  <c r="U3" s="158" t="s">
        <v>28</v>
      </c>
      <c r="V3" s="159"/>
      <c r="W3" s="160"/>
      <c r="X3" s="158" t="s">
        <v>29</v>
      </c>
      <c r="Y3" s="159"/>
      <c r="Z3" s="159"/>
      <c r="AA3" s="159"/>
      <c r="AB3" s="159"/>
      <c r="AC3" s="160"/>
      <c r="AD3" s="158" t="s">
        <v>27</v>
      </c>
      <c r="AE3" s="159"/>
      <c r="AF3" s="159"/>
      <c r="AG3" s="159"/>
      <c r="AH3" s="159"/>
      <c r="AI3" s="160"/>
      <c r="AJ3" s="158" t="s">
        <v>28</v>
      </c>
      <c r="AK3" s="159"/>
      <c r="AL3" s="160"/>
      <c r="AM3" s="158" t="s">
        <v>29</v>
      </c>
      <c r="AN3" s="159"/>
      <c r="AO3" s="159"/>
      <c r="AP3" s="159"/>
      <c r="AQ3" s="159"/>
      <c r="AR3" s="160"/>
      <c r="AS3" s="158" t="s">
        <v>27</v>
      </c>
      <c r="AT3" s="159"/>
      <c r="AU3" s="159"/>
      <c r="AV3" s="159"/>
      <c r="AW3" s="159"/>
      <c r="AX3" s="160"/>
      <c r="AY3" s="158" t="s">
        <v>28</v>
      </c>
      <c r="AZ3" s="159"/>
      <c r="BA3" s="160"/>
      <c r="BB3" s="158" t="s">
        <v>29</v>
      </c>
      <c r="BC3" s="159"/>
      <c r="BD3" s="159"/>
      <c r="BE3" s="159"/>
      <c r="BF3" s="159"/>
      <c r="BG3" s="160"/>
      <c r="BH3" s="158" t="s">
        <v>27</v>
      </c>
      <c r="BI3" s="159"/>
      <c r="BJ3" s="159"/>
      <c r="BK3" s="159"/>
      <c r="BL3" s="159"/>
      <c r="BM3" s="160"/>
    </row>
    <row r="4" spans="1:66" s="2" customFormat="1" ht="19.5" customHeight="1">
      <c r="A4" s="175"/>
      <c r="B4" s="175"/>
      <c r="C4" s="175" t="s">
        <v>23</v>
      </c>
      <c r="D4" s="175"/>
      <c r="E4" s="175"/>
      <c r="F4" s="175"/>
      <c r="G4" s="175"/>
      <c r="H4" s="175"/>
      <c r="I4" s="175" t="s">
        <v>24</v>
      </c>
      <c r="J4" s="175"/>
      <c r="K4" s="175"/>
      <c r="L4" s="175"/>
      <c r="M4" s="175"/>
      <c r="N4" s="175"/>
      <c r="O4" s="175" t="s">
        <v>25</v>
      </c>
      <c r="P4" s="175"/>
      <c r="Q4" s="175"/>
      <c r="R4" s="175"/>
      <c r="S4" s="175"/>
      <c r="T4" s="175"/>
      <c r="U4" s="170"/>
      <c r="V4" s="171"/>
      <c r="W4" s="172"/>
      <c r="X4" s="161"/>
      <c r="Y4" s="162"/>
      <c r="Z4" s="162"/>
      <c r="AA4" s="162"/>
      <c r="AB4" s="162"/>
      <c r="AC4" s="163"/>
      <c r="AD4" s="161"/>
      <c r="AE4" s="162"/>
      <c r="AF4" s="162"/>
      <c r="AG4" s="162"/>
      <c r="AH4" s="162"/>
      <c r="AI4" s="163"/>
      <c r="AJ4" s="170"/>
      <c r="AK4" s="171"/>
      <c r="AL4" s="172"/>
      <c r="AM4" s="161"/>
      <c r="AN4" s="162"/>
      <c r="AO4" s="162"/>
      <c r="AP4" s="162"/>
      <c r="AQ4" s="162"/>
      <c r="AR4" s="163"/>
      <c r="AS4" s="161"/>
      <c r="AT4" s="162"/>
      <c r="AU4" s="162"/>
      <c r="AV4" s="162"/>
      <c r="AW4" s="162"/>
      <c r="AX4" s="163"/>
      <c r="AY4" s="170"/>
      <c r="AZ4" s="171"/>
      <c r="BA4" s="172"/>
      <c r="BB4" s="161"/>
      <c r="BC4" s="162"/>
      <c r="BD4" s="162"/>
      <c r="BE4" s="162"/>
      <c r="BF4" s="162"/>
      <c r="BG4" s="163"/>
      <c r="BH4" s="161"/>
      <c r="BI4" s="162"/>
      <c r="BJ4" s="162"/>
      <c r="BK4" s="162"/>
      <c r="BL4" s="162"/>
      <c r="BM4" s="163"/>
    </row>
    <row r="5" spans="1:66" s="2" customFormat="1" ht="14.25" customHeight="1">
      <c r="A5" s="175"/>
      <c r="B5" s="175"/>
      <c r="C5" s="175" t="s">
        <v>2</v>
      </c>
      <c r="D5" s="175"/>
      <c r="E5" s="175"/>
      <c r="F5" s="175" t="s">
        <v>3</v>
      </c>
      <c r="G5" s="175"/>
      <c r="H5" s="175"/>
      <c r="I5" s="175" t="s">
        <v>2</v>
      </c>
      <c r="J5" s="175"/>
      <c r="K5" s="175"/>
      <c r="L5" s="175" t="s">
        <v>3</v>
      </c>
      <c r="M5" s="175"/>
      <c r="N5" s="175"/>
      <c r="O5" s="175" t="s">
        <v>2</v>
      </c>
      <c r="P5" s="175"/>
      <c r="Q5" s="175"/>
      <c r="R5" s="175" t="s">
        <v>3</v>
      </c>
      <c r="S5" s="175"/>
      <c r="T5" s="175"/>
      <c r="U5" s="161"/>
      <c r="V5" s="162"/>
      <c r="W5" s="163"/>
      <c r="X5" s="164" t="s">
        <v>30</v>
      </c>
      <c r="Y5" s="165"/>
      <c r="Z5" s="166"/>
      <c r="AA5" s="164" t="s">
        <v>31</v>
      </c>
      <c r="AB5" s="165"/>
      <c r="AC5" s="166"/>
      <c r="AD5" s="164" t="s">
        <v>30</v>
      </c>
      <c r="AE5" s="165"/>
      <c r="AF5" s="166"/>
      <c r="AG5" s="164" t="s">
        <v>31</v>
      </c>
      <c r="AH5" s="165"/>
      <c r="AI5" s="166"/>
      <c r="AJ5" s="161"/>
      <c r="AK5" s="162"/>
      <c r="AL5" s="163"/>
      <c r="AM5" s="164" t="s">
        <v>30</v>
      </c>
      <c r="AN5" s="165"/>
      <c r="AO5" s="166"/>
      <c r="AP5" s="164" t="s">
        <v>31</v>
      </c>
      <c r="AQ5" s="165"/>
      <c r="AR5" s="166"/>
      <c r="AS5" s="164" t="s">
        <v>30</v>
      </c>
      <c r="AT5" s="165"/>
      <c r="AU5" s="166"/>
      <c r="AV5" s="164" t="s">
        <v>31</v>
      </c>
      <c r="AW5" s="165"/>
      <c r="AX5" s="166"/>
      <c r="AY5" s="161"/>
      <c r="AZ5" s="162"/>
      <c r="BA5" s="163"/>
      <c r="BB5" s="164" t="s">
        <v>30</v>
      </c>
      <c r="BC5" s="165"/>
      <c r="BD5" s="166"/>
      <c r="BE5" s="164" t="s">
        <v>31</v>
      </c>
      <c r="BF5" s="165"/>
      <c r="BG5" s="166"/>
      <c r="BH5" s="164" t="s">
        <v>30</v>
      </c>
      <c r="BI5" s="165"/>
      <c r="BJ5" s="166"/>
      <c r="BK5" s="164" t="s">
        <v>31</v>
      </c>
      <c r="BL5" s="165"/>
      <c r="BM5" s="166"/>
    </row>
    <row r="6" spans="1:66" s="2" customFormat="1" ht="28.5" hidden="1" customHeight="1">
      <c r="A6" s="175"/>
      <c r="B6" s="175"/>
      <c r="C6" s="14" t="s">
        <v>5</v>
      </c>
      <c r="D6" s="14" t="s">
        <v>6</v>
      </c>
      <c r="E6" s="14" t="s">
        <v>7</v>
      </c>
      <c r="F6" s="14" t="s">
        <v>5</v>
      </c>
      <c r="G6" s="14" t="s">
        <v>6</v>
      </c>
      <c r="H6" s="14" t="s">
        <v>7</v>
      </c>
      <c r="I6" s="14" t="s">
        <v>5</v>
      </c>
      <c r="J6" s="14" t="s">
        <v>6</v>
      </c>
      <c r="K6" s="14" t="s">
        <v>7</v>
      </c>
      <c r="L6" s="14" t="s">
        <v>5</v>
      </c>
      <c r="M6" s="14" t="s">
        <v>6</v>
      </c>
      <c r="N6" s="14" t="s">
        <v>7</v>
      </c>
      <c r="O6" s="14" t="s">
        <v>5</v>
      </c>
      <c r="P6" s="14" t="s">
        <v>6</v>
      </c>
      <c r="Q6" s="14" t="s">
        <v>7</v>
      </c>
      <c r="R6" s="14" t="s">
        <v>5</v>
      </c>
      <c r="S6" s="14" t="s">
        <v>6</v>
      </c>
      <c r="T6" s="14" t="s">
        <v>7</v>
      </c>
      <c r="U6" s="9" t="s">
        <v>5</v>
      </c>
      <c r="V6" s="9" t="s">
        <v>6</v>
      </c>
      <c r="W6" s="9" t="s">
        <v>7</v>
      </c>
      <c r="X6" s="9" t="s">
        <v>5</v>
      </c>
      <c r="Y6" s="9" t="s">
        <v>6</v>
      </c>
      <c r="Z6" s="9" t="s">
        <v>7</v>
      </c>
      <c r="AA6" s="9" t="s">
        <v>5</v>
      </c>
      <c r="AB6" s="9" t="s">
        <v>6</v>
      </c>
      <c r="AC6" s="9" t="s">
        <v>7</v>
      </c>
      <c r="AD6" s="9" t="s">
        <v>5</v>
      </c>
      <c r="AE6" s="9" t="s">
        <v>6</v>
      </c>
      <c r="AF6" s="9" t="s">
        <v>7</v>
      </c>
      <c r="AG6" s="9" t="s">
        <v>5</v>
      </c>
      <c r="AH6" s="9" t="s">
        <v>6</v>
      </c>
      <c r="AI6" s="9" t="s">
        <v>7</v>
      </c>
      <c r="AJ6" s="9" t="s">
        <v>5</v>
      </c>
      <c r="AK6" s="9" t="s">
        <v>6</v>
      </c>
      <c r="AL6" s="9" t="s">
        <v>7</v>
      </c>
      <c r="AM6" s="9" t="s">
        <v>5</v>
      </c>
      <c r="AN6" s="9" t="s">
        <v>6</v>
      </c>
      <c r="AO6" s="9" t="s">
        <v>7</v>
      </c>
      <c r="AP6" s="9" t="s">
        <v>5</v>
      </c>
      <c r="AQ6" s="9" t="s">
        <v>6</v>
      </c>
      <c r="AR6" s="9" t="s">
        <v>7</v>
      </c>
      <c r="AS6" s="9" t="s">
        <v>5</v>
      </c>
      <c r="AT6" s="9" t="s">
        <v>6</v>
      </c>
      <c r="AU6" s="9" t="s">
        <v>7</v>
      </c>
      <c r="AV6" s="9" t="s">
        <v>5</v>
      </c>
      <c r="AW6" s="9" t="s">
        <v>6</v>
      </c>
      <c r="AX6" s="9" t="s">
        <v>7</v>
      </c>
      <c r="AY6" s="9" t="s">
        <v>5</v>
      </c>
      <c r="AZ6" s="9" t="s">
        <v>6</v>
      </c>
      <c r="BA6" s="9" t="s">
        <v>7</v>
      </c>
      <c r="BB6" s="9" t="s">
        <v>5</v>
      </c>
      <c r="BC6" s="9" t="s">
        <v>6</v>
      </c>
      <c r="BD6" s="9" t="s">
        <v>7</v>
      </c>
      <c r="BE6" s="9" t="s">
        <v>5</v>
      </c>
      <c r="BF6" s="9" t="s">
        <v>6</v>
      </c>
      <c r="BG6" s="9" t="s">
        <v>7</v>
      </c>
      <c r="BH6" s="9" t="s">
        <v>5</v>
      </c>
      <c r="BI6" s="9" t="s">
        <v>6</v>
      </c>
      <c r="BJ6" s="9" t="s">
        <v>7</v>
      </c>
      <c r="BK6" s="9" t="s">
        <v>5</v>
      </c>
      <c r="BL6" s="9" t="s">
        <v>6</v>
      </c>
      <c r="BM6" s="9" t="s">
        <v>7</v>
      </c>
    </row>
    <row r="7" spans="1:66" s="15" customFormat="1" ht="1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9">
        <v>3</v>
      </c>
      <c r="V7" s="19">
        <v>4</v>
      </c>
      <c r="W7" s="19">
        <v>5</v>
      </c>
      <c r="X7" s="19">
        <v>6</v>
      </c>
      <c r="Y7" s="19">
        <v>7</v>
      </c>
      <c r="Z7" s="19">
        <v>8</v>
      </c>
      <c r="AA7" s="19">
        <v>9</v>
      </c>
      <c r="AB7" s="19">
        <v>10</v>
      </c>
      <c r="AC7" s="19">
        <v>11</v>
      </c>
      <c r="AD7" s="19">
        <v>12</v>
      </c>
      <c r="AE7" s="19">
        <v>13</v>
      </c>
      <c r="AF7" s="19">
        <v>14</v>
      </c>
      <c r="AG7" s="19">
        <v>15</v>
      </c>
      <c r="AH7" s="19">
        <v>16</v>
      </c>
      <c r="AI7" s="19">
        <v>17</v>
      </c>
      <c r="AJ7" s="19">
        <v>3</v>
      </c>
      <c r="AK7" s="19">
        <v>4</v>
      </c>
      <c r="AL7" s="19">
        <v>5</v>
      </c>
      <c r="AM7" s="19">
        <v>6</v>
      </c>
      <c r="AN7" s="19">
        <v>7</v>
      </c>
      <c r="AO7" s="19">
        <v>8</v>
      </c>
      <c r="AP7" s="19">
        <v>9</v>
      </c>
      <c r="AQ7" s="19">
        <v>10</v>
      </c>
      <c r="AR7" s="19">
        <v>11</v>
      </c>
      <c r="AS7" s="19">
        <v>12</v>
      </c>
      <c r="AT7" s="19">
        <v>13</v>
      </c>
      <c r="AU7" s="19">
        <v>14</v>
      </c>
      <c r="AV7" s="19">
        <v>15</v>
      </c>
      <c r="AW7" s="19">
        <v>16</v>
      </c>
      <c r="AX7" s="19">
        <v>17</v>
      </c>
      <c r="AY7" s="19">
        <v>3</v>
      </c>
      <c r="AZ7" s="19">
        <v>4</v>
      </c>
      <c r="BA7" s="19">
        <v>5</v>
      </c>
      <c r="BB7" s="19">
        <v>6</v>
      </c>
      <c r="BC7" s="19">
        <v>7</v>
      </c>
      <c r="BD7" s="19">
        <v>8</v>
      </c>
      <c r="BE7" s="19">
        <v>9</v>
      </c>
      <c r="BF7" s="19">
        <v>10</v>
      </c>
      <c r="BG7" s="19">
        <v>11</v>
      </c>
      <c r="BH7" s="19">
        <v>12</v>
      </c>
      <c r="BI7" s="19">
        <v>13</v>
      </c>
      <c r="BJ7" s="19">
        <v>14</v>
      </c>
      <c r="BK7" s="19">
        <v>15</v>
      </c>
      <c r="BL7" s="19">
        <v>16</v>
      </c>
      <c r="BM7" s="19">
        <v>17</v>
      </c>
    </row>
    <row r="8" spans="1:66" s="16" customFormat="1" ht="36" customHeight="1">
      <c r="A8" s="3">
        <v>1</v>
      </c>
      <c r="B8" s="36" t="s">
        <v>87</v>
      </c>
      <c r="C8" s="4">
        <f>90781+99636</f>
        <v>190417</v>
      </c>
      <c r="D8" s="4">
        <f>41725+41772</f>
        <v>83497</v>
      </c>
      <c r="E8" s="5">
        <f t="shared" ref="E8:E12" si="0">C8+D8</f>
        <v>273914</v>
      </c>
      <c r="F8" s="4">
        <v>104822</v>
      </c>
      <c r="G8" s="4">
        <v>45328</v>
      </c>
      <c r="H8" s="5">
        <f t="shared" ref="H8:H12" si="1">F8+G8</f>
        <v>150150</v>
      </c>
      <c r="I8" s="4">
        <f>11873+11305</f>
        <v>23178</v>
      </c>
      <c r="J8" s="4">
        <f>3980+3739</f>
        <v>7719</v>
      </c>
      <c r="K8" s="5">
        <f t="shared" ref="K8:K12" si="2">I8+J8</f>
        <v>30897</v>
      </c>
      <c r="L8" s="4">
        <v>12179</v>
      </c>
      <c r="M8" s="4">
        <v>4094</v>
      </c>
      <c r="N8" s="5">
        <f t="shared" ref="N8:N12" si="3">L8+M8</f>
        <v>16273</v>
      </c>
      <c r="O8" s="4">
        <f>6913+7692</f>
        <v>14605</v>
      </c>
      <c r="P8" s="4">
        <f>5864+5913</f>
        <v>11777</v>
      </c>
      <c r="Q8" s="5">
        <f t="shared" ref="Q8:Q12" si="4">O8+P8</f>
        <v>26382</v>
      </c>
      <c r="R8" s="4">
        <v>7362</v>
      </c>
      <c r="S8" s="4">
        <v>5847</v>
      </c>
      <c r="T8" s="5">
        <f t="shared" ref="T8:T12" si="5">R8+S8</f>
        <v>13209</v>
      </c>
      <c r="U8" s="6">
        <f t="shared" ref="U8:W12" si="6">F8</f>
        <v>104822</v>
      </c>
      <c r="V8" s="6">
        <f t="shared" si="6"/>
        <v>45328</v>
      </c>
      <c r="W8" s="6">
        <f t="shared" si="6"/>
        <v>150150</v>
      </c>
      <c r="X8" s="6">
        <v>2262</v>
      </c>
      <c r="Y8" s="6">
        <v>652</v>
      </c>
      <c r="Z8" s="6">
        <f>X8+Y8</f>
        <v>2914</v>
      </c>
      <c r="AA8" s="6">
        <v>21486</v>
      </c>
      <c r="AB8" s="6">
        <v>8467</v>
      </c>
      <c r="AC8" s="6">
        <f t="shared" ref="AC8:AC11" si="7">AA8+AB8</f>
        <v>29953</v>
      </c>
      <c r="AD8" s="27">
        <f t="shared" ref="AD8:AF11" si="8">X8/U8%</f>
        <v>2.1579439430653871</v>
      </c>
      <c r="AE8" s="27">
        <f t="shared" si="8"/>
        <v>1.4384045181786094</v>
      </c>
      <c r="AF8" s="27">
        <f t="shared" si="8"/>
        <v>1.9407259407259407</v>
      </c>
      <c r="AG8" s="20">
        <f>AA8/U8%</f>
        <v>20.497605464501728</v>
      </c>
      <c r="AH8" s="20">
        <f>AB8/V8%</f>
        <v>18.6794034592305</v>
      </c>
      <c r="AI8" s="20">
        <f>AC8/W8%</f>
        <v>19.948717948717949</v>
      </c>
      <c r="AJ8" s="6">
        <f t="shared" ref="AJ8:AL14" si="9">L8</f>
        <v>12179</v>
      </c>
      <c r="AK8" s="6">
        <f t="shared" si="9"/>
        <v>4094</v>
      </c>
      <c r="AL8" s="6">
        <f t="shared" si="9"/>
        <v>16273</v>
      </c>
      <c r="AM8" s="6">
        <v>156</v>
      </c>
      <c r="AN8" s="6">
        <v>41</v>
      </c>
      <c r="AO8" s="6">
        <f>AM8+AN8</f>
        <v>197</v>
      </c>
      <c r="AP8" s="6">
        <v>2558</v>
      </c>
      <c r="AQ8" s="6">
        <v>756</v>
      </c>
      <c r="AR8" s="6">
        <f t="shared" ref="AR8:AR11" si="10">AP8+AQ8</f>
        <v>3314</v>
      </c>
      <c r="AS8" s="27">
        <f>AM8/AJ8%</f>
        <v>1.2808933409967977</v>
      </c>
      <c r="AT8" s="27">
        <f>AN8/AK8%</f>
        <v>1.001465559355154</v>
      </c>
      <c r="AU8" s="27">
        <f>AO8/AL8%</f>
        <v>1.210594235850796</v>
      </c>
      <c r="AV8" s="20">
        <f>AP8/AJ8%</f>
        <v>21.003366450447491</v>
      </c>
      <c r="AW8" s="20">
        <f>AQ8/AK8%</f>
        <v>18.466047874938937</v>
      </c>
      <c r="AX8" s="20">
        <f>AR8/AL8%</f>
        <v>20.36502181527684</v>
      </c>
      <c r="AY8" s="6">
        <f>R8</f>
        <v>7362</v>
      </c>
      <c r="AZ8" s="6">
        <f>S8</f>
        <v>5847</v>
      </c>
      <c r="BA8" s="6">
        <f>T8</f>
        <v>13209</v>
      </c>
      <c r="BB8" s="6">
        <v>24</v>
      </c>
      <c r="BC8" s="6">
        <v>14</v>
      </c>
      <c r="BD8" s="6">
        <f>BB8+BC8</f>
        <v>38</v>
      </c>
      <c r="BE8" s="6">
        <v>954</v>
      </c>
      <c r="BF8" s="6">
        <v>705</v>
      </c>
      <c r="BG8" s="6">
        <f t="shared" ref="BG8:BG11" si="11">BE8+BF8</f>
        <v>1659</v>
      </c>
      <c r="BH8" s="27">
        <f t="shared" ref="BH8:BH14" si="12">BB8/AY8%</f>
        <v>0.32599837000814996</v>
      </c>
      <c r="BI8" s="27">
        <f>BC8/AZ8%</f>
        <v>0.23943902856165555</v>
      </c>
      <c r="BJ8" s="27">
        <f>BD8/BA8%</f>
        <v>0.2876826406238171</v>
      </c>
      <c r="BK8" s="20">
        <f>BE8/AY8%</f>
        <v>12.95843520782396</v>
      </c>
      <c r="BL8" s="20">
        <f t="shared" ref="BL8:BL14" si="13">BF8/AZ8%</f>
        <v>12.057465366854798</v>
      </c>
      <c r="BM8" s="20">
        <f t="shared" ref="BM8:BM14" si="14">BG8/BA8%</f>
        <v>12.559618441971383</v>
      </c>
    </row>
    <row r="9" spans="1:66" s="42" customFormat="1" ht="29.25" customHeight="1">
      <c r="A9" s="37">
        <v>2</v>
      </c>
      <c r="B9" s="38" t="s">
        <v>88</v>
      </c>
      <c r="C9" s="39">
        <v>27079</v>
      </c>
      <c r="D9" s="39">
        <v>14099</v>
      </c>
      <c r="E9" s="40">
        <f t="shared" si="0"/>
        <v>41178</v>
      </c>
      <c r="F9" s="39">
        <v>20828</v>
      </c>
      <c r="G9" s="39">
        <v>11662</v>
      </c>
      <c r="H9" s="40">
        <f t="shared" si="1"/>
        <v>32490</v>
      </c>
      <c r="I9" s="41">
        <v>6331</v>
      </c>
      <c r="J9" s="41">
        <v>4136</v>
      </c>
      <c r="K9" s="5">
        <f t="shared" si="2"/>
        <v>10467</v>
      </c>
      <c r="L9" s="4">
        <v>4953</v>
      </c>
      <c r="M9" s="41">
        <v>3478</v>
      </c>
      <c r="N9" s="40">
        <f t="shared" si="3"/>
        <v>8431</v>
      </c>
      <c r="O9" s="40">
        <v>1550</v>
      </c>
      <c r="P9" s="40">
        <v>951</v>
      </c>
      <c r="Q9" s="40">
        <f t="shared" si="4"/>
        <v>2501</v>
      </c>
      <c r="R9" s="40">
        <v>1115</v>
      </c>
      <c r="S9" s="40">
        <v>726</v>
      </c>
      <c r="T9" s="40">
        <f t="shared" si="5"/>
        <v>1841</v>
      </c>
      <c r="U9" s="40">
        <f t="shared" si="6"/>
        <v>20828</v>
      </c>
      <c r="V9" s="40">
        <f t="shared" si="6"/>
        <v>11662</v>
      </c>
      <c r="W9" s="40">
        <f t="shared" si="6"/>
        <v>32490</v>
      </c>
      <c r="X9" s="79"/>
      <c r="Y9" s="79"/>
      <c r="Z9" s="79"/>
      <c r="AA9" s="79"/>
      <c r="AB9" s="79"/>
      <c r="AC9" s="79"/>
      <c r="AD9" s="82"/>
      <c r="AE9" s="82"/>
      <c r="AF9" s="82"/>
      <c r="AG9" s="91"/>
      <c r="AH9" s="91"/>
      <c r="AI9" s="91"/>
      <c r="AJ9" s="40">
        <f t="shared" si="9"/>
        <v>4953</v>
      </c>
      <c r="AK9" s="40">
        <f t="shared" si="9"/>
        <v>3478</v>
      </c>
      <c r="AL9" s="40">
        <f t="shared" si="9"/>
        <v>8431</v>
      </c>
      <c r="AM9" s="79"/>
      <c r="AN9" s="79"/>
      <c r="AO9" s="79"/>
      <c r="AP9" s="79"/>
      <c r="AQ9" s="79"/>
      <c r="AR9" s="79"/>
      <c r="AS9" s="82"/>
      <c r="AT9" s="82"/>
      <c r="AU9" s="82"/>
      <c r="AV9" s="91"/>
      <c r="AW9" s="91"/>
      <c r="AX9" s="91"/>
      <c r="AY9" s="6">
        <f t="shared" ref="AY9:BA14" si="15">R9</f>
        <v>1115</v>
      </c>
      <c r="AZ9" s="6">
        <f t="shared" si="15"/>
        <v>726</v>
      </c>
      <c r="BA9" s="6">
        <f t="shared" si="15"/>
        <v>1841</v>
      </c>
      <c r="BB9" s="79"/>
      <c r="BC9" s="79"/>
      <c r="BD9" s="79"/>
      <c r="BE9" s="79"/>
      <c r="BF9" s="79"/>
      <c r="BG9" s="79"/>
      <c r="BH9" s="102"/>
      <c r="BI9" s="102"/>
      <c r="BJ9" s="102"/>
      <c r="BK9" s="100"/>
      <c r="BL9" s="100"/>
      <c r="BM9" s="100"/>
      <c r="BN9" s="74"/>
    </row>
    <row r="10" spans="1:66" s="16" customFormat="1" ht="36" customHeight="1">
      <c r="A10" s="3">
        <v>3</v>
      </c>
      <c r="B10" s="36" t="s">
        <v>89</v>
      </c>
      <c r="C10" s="4">
        <v>35425</v>
      </c>
      <c r="D10" s="4">
        <v>42697</v>
      </c>
      <c r="E10" s="5">
        <f t="shared" si="0"/>
        <v>78122</v>
      </c>
      <c r="F10" s="4">
        <v>26675</v>
      </c>
      <c r="G10" s="4">
        <v>29823</v>
      </c>
      <c r="H10" s="5">
        <f t="shared" si="1"/>
        <v>56498</v>
      </c>
      <c r="I10" s="4">
        <v>5650</v>
      </c>
      <c r="J10" s="4">
        <v>7153</v>
      </c>
      <c r="K10" s="5">
        <f t="shared" si="2"/>
        <v>12803</v>
      </c>
      <c r="L10" s="4">
        <v>4426</v>
      </c>
      <c r="M10" s="4">
        <v>5170</v>
      </c>
      <c r="N10" s="5">
        <f t="shared" si="3"/>
        <v>9596</v>
      </c>
      <c r="O10" s="4">
        <v>11148</v>
      </c>
      <c r="P10" s="4">
        <v>11575</v>
      </c>
      <c r="Q10" s="5">
        <f t="shared" si="4"/>
        <v>22723</v>
      </c>
      <c r="R10" s="4">
        <v>8072</v>
      </c>
      <c r="S10" s="4">
        <v>7798</v>
      </c>
      <c r="T10" s="5">
        <f t="shared" si="5"/>
        <v>15870</v>
      </c>
      <c r="U10" s="6">
        <f t="shared" si="6"/>
        <v>26675</v>
      </c>
      <c r="V10" s="6">
        <f t="shared" si="6"/>
        <v>29823</v>
      </c>
      <c r="W10" s="6">
        <f t="shared" si="6"/>
        <v>56498</v>
      </c>
      <c r="X10" s="6">
        <v>10</v>
      </c>
      <c r="Y10" s="6">
        <v>15</v>
      </c>
      <c r="Z10" s="6">
        <f>X10+Y10</f>
        <v>25</v>
      </c>
      <c r="AA10" s="6">
        <v>918</v>
      </c>
      <c r="AB10" s="6">
        <v>806</v>
      </c>
      <c r="AC10" s="6">
        <f t="shared" si="7"/>
        <v>1724</v>
      </c>
      <c r="AD10" s="27">
        <f t="shared" si="8"/>
        <v>3.7488284910965321E-2</v>
      </c>
      <c r="AE10" s="27">
        <f t="shared" si="8"/>
        <v>5.0296750829896389E-2</v>
      </c>
      <c r="AF10" s="27">
        <f t="shared" si="8"/>
        <v>4.4249353959432192E-2</v>
      </c>
      <c r="AG10" s="20">
        <f>AA10/U10%</f>
        <v>3.4414245548266167</v>
      </c>
      <c r="AH10" s="20">
        <f>AB10/V10%</f>
        <v>2.7026120779264327</v>
      </c>
      <c r="AI10" s="20">
        <f>AC10/W10%</f>
        <v>3.0514354490424438</v>
      </c>
      <c r="AJ10" s="6">
        <f t="shared" si="9"/>
        <v>4426</v>
      </c>
      <c r="AK10" s="6">
        <f t="shared" si="9"/>
        <v>5170</v>
      </c>
      <c r="AL10" s="6">
        <f t="shared" si="9"/>
        <v>9596</v>
      </c>
      <c r="AM10" s="6">
        <v>1</v>
      </c>
      <c r="AN10" s="6">
        <v>3</v>
      </c>
      <c r="AO10" s="6">
        <f>AM10+AN10</f>
        <v>4</v>
      </c>
      <c r="AP10" s="6">
        <v>136</v>
      </c>
      <c r="AQ10" s="6">
        <v>109</v>
      </c>
      <c r="AR10" s="6">
        <f t="shared" si="10"/>
        <v>245</v>
      </c>
      <c r="AS10" s="27">
        <f t="shared" ref="AS10:AU11" si="16">AM10/AJ10%</f>
        <v>2.2593764121102578E-2</v>
      </c>
      <c r="AT10" s="27">
        <f t="shared" si="16"/>
        <v>5.8027079303675046E-2</v>
      </c>
      <c r="AU10" s="27">
        <f t="shared" si="16"/>
        <v>4.1684035014589414E-2</v>
      </c>
      <c r="AV10" s="20">
        <f t="shared" ref="AV10:AX11" si="17">AP10/AJ10%</f>
        <v>3.0727519204699503</v>
      </c>
      <c r="AW10" s="20">
        <f t="shared" si="17"/>
        <v>2.1083172147001932</v>
      </c>
      <c r="AX10" s="20">
        <f t="shared" si="17"/>
        <v>2.5531471446436016</v>
      </c>
      <c r="AY10" s="6">
        <f t="shared" si="15"/>
        <v>8072</v>
      </c>
      <c r="AZ10" s="6">
        <f t="shared" si="15"/>
        <v>7798</v>
      </c>
      <c r="BA10" s="6">
        <f t="shared" si="15"/>
        <v>15870</v>
      </c>
      <c r="BB10" s="6">
        <v>2</v>
      </c>
      <c r="BC10" s="6">
        <v>4</v>
      </c>
      <c r="BD10" s="6">
        <f>BB10+BC10</f>
        <v>6</v>
      </c>
      <c r="BE10" s="6">
        <v>310</v>
      </c>
      <c r="BF10" s="6">
        <v>231</v>
      </c>
      <c r="BG10" s="6">
        <f t="shared" si="11"/>
        <v>541</v>
      </c>
      <c r="BH10" s="27">
        <f t="shared" si="12"/>
        <v>2.4777006937561942E-2</v>
      </c>
      <c r="BI10" s="27">
        <f>BC10/AZ10%</f>
        <v>5.129520389843549E-2</v>
      </c>
      <c r="BJ10" s="27">
        <f>BD10/BA10%</f>
        <v>3.780718336483932E-2</v>
      </c>
      <c r="BK10" s="20">
        <f>BE10/AY10%</f>
        <v>3.840436075322101</v>
      </c>
      <c r="BL10" s="20">
        <f t="shared" si="13"/>
        <v>2.9622980251346496</v>
      </c>
      <c r="BM10" s="20">
        <f t="shared" si="14"/>
        <v>3.4089477000630124</v>
      </c>
    </row>
    <row r="11" spans="1:66" s="16" customFormat="1" ht="45" customHeight="1">
      <c r="A11" s="3">
        <v>4</v>
      </c>
      <c r="B11" s="36" t="s">
        <v>90</v>
      </c>
      <c r="C11" s="4">
        <v>77407</v>
      </c>
      <c r="D11" s="4">
        <v>56404</v>
      </c>
      <c r="E11" s="5">
        <f t="shared" si="0"/>
        <v>133811</v>
      </c>
      <c r="F11" s="76">
        <f>6240+3328</f>
        <v>9568</v>
      </c>
      <c r="G11" s="4">
        <f>5674+2875</f>
        <v>8549</v>
      </c>
      <c r="H11" s="5">
        <f t="shared" si="1"/>
        <v>18117</v>
      </c>
      <c r="I11" s="4">
        <v>10868</v>
      </c>
      <c r="J11" s="4">
        <v>8028</v>
      </c>
      <c r="K11" s="5">
        <f t="shared" si="2"/>
        <v>18896</v>
      </c>
      <c r="L11" s="4">
        <f>814+495</f>
        <v>1309</v>
      </c>
      <c r="M11" s="4">
        <f>846+464</f>
        <v>1310</v>
      </c>
      <c r="N11" s="5">
        <f t="shared" si="3"/>
        <v>2619</v>
      </c>
      <c r="O11" s="4">
        <v>12094</v>
      </c>
      <c r="P11" s="4">
        <v>11999</v>
      </c>
      <c r="Q11" s="5">
        <f t="shared" si="4"/>
        <v>24093</v>
      </c>
      <c r="R11" s="4">
        <f>1017+624</f>
        <v>1641</v>
      </c>
      <c r="S11" s="4">
        <f>1064+611</f>
        <v>1675</v>
      </c>
      <c r="T11" s="5">
        <f t="shared" si="5"/>
        <v>3316</v>
      </c>
      <c r="U11" s="6">
        <f t="shared" si="6"/>
        <v>9568</v>
      </c>
      <c r="V11" s="6">
        <f t="shared" si="6"/>
        <v>8549</v>
      </c>
      <c r="W11" s="6">
        <f t="shared" si="6"/>
        <v>18117</v>
      </c>
      <c r="X11" s="6">
        <v>22</v>
      </c>
      <c r="Y11" s="6">
        <v>7</v>
      </c>
      <c r="Z11" s="6">
        <f>X11+Y11</f>
        <v>29</v>
      </c>
      <c r="AA11" s="6">
        <v>283</v>
      </c>
      <c r="AB11" s="6">
        <v>187</v>
      </c>
      <c r="AC11" s="6">
        <f t="shared" si="7"/>
        <v>470</v>
      </c>
      <c r="AD11" s="27">
        <v>0</v>
      </c>
      <c r="AE11" s="27">
        <v>0</v>
      </c>
      <c r="AF11" s="27">
        <f t="shared" si="8"/>
        <v>0.16007065187393058</v>
      </c>
      <c r="AG11" s="20">
        <v>0</v>
      </c>
      <c r="AH11" s="20">
        <v>0</v>
      </c>
      <c r="AI11" s="20">
        <v>0</v>
      </c>
      <c r="AJ11" s="6">
        <f t="shared" si="9"/>
        <v>1309</v>
      </c>
      <c r="AK11" s="6">
        <f t="shared" si="9"/>
        <v>1310</v>
      </c>
      <c r="AL11" s="6">
        <f t="shared" si="9"/>
        <v>2619</v>
      </c>
      <c r="AM11" s="6">
        <v>2</v>
      </c>
      <c r="AN11" s="6">
        <v>0</v>
      </c>
      <c r="AO11" s="6">
        <f>AM11+AN11</f>
        <v>2</v>
      </c>
      <c r="AP11" s="6">
        <v>26</v>
      </c>
      <c r="AQ11" s="6">
        <v>20</v>
      </c>
      <c r="AR11" s="6">
        <f t="shared" si="10"/>
        <v>46</v>
      </c>
      <c r="AS11" s="27">
        <f t="shared" si="16"/>
        <v>0.15278838808250572</v>
      </c>
      <c r="AT11" s="27">
        <f t="shared" si="16"/>
        <v>0</v>
      </c>
      <c r="AU11" s="27">
        <f t="shared" si="16"/>
        <v>7.6365024818633068E-2</v>
      </c>
      <c r="AV11" s="20">
        <f t="shared" si="17"/>
        <v>1.9862490450725745</v>
      </c>
      <c r="AW11" s="20">
        <f t="shared" si="17"/>
        <v>1.5267175572519085</v>
      </c>
      <c r="AX11" s="20">
        <f t="shared" si="17"/>
        <v>1.7563955708285603</v>
      </c>
      <c r="AY11" s="6">
        <f t="shared" si="15"/>
        <v>1641</v>
      </c>
      <c r="AZ11" s="6">
        <f t="shared" si="15"/>
        <v>1675</v>
      </c>
      <c r="BA11" s="6">
        <f t="shared" si="15"/>
        <v>3316</v>
      </c>
      <c r="BB11" s="101"/>
      <c r="BC11" s="101"/>
      <c r="BD11" s="101"/>
      <c r="BE11" s="75">
        <v>8</v>
      </c>
      <c r="BF11" s="6">
        <v>13</v>
      </c>
      <c r="BG11" s="6">
        <f t="shared" si="11"/>
        <v>21</v>
      </c>
      <c r="BH11" s="102"/>
      <c r="BI11" s="102"/>
      <c r="BJ11" s="102"/>
      <c r="BK11" s="20">
        <f>BE11/AY11%</f>
        <v>0.48750761730652042</v>
      </c>
      <c r="BL11" s="20">
        <f t="shared" ref="BL11" si="18">BF11/AZ11%</f>
        <v>0.77611940298507465</v>
      </c>
      <c r="BM11" s="20">
        <f t="shared" ref="BM11" si="19">BG11/BA11%</f>
        <v>0.63329312424607964</v>
      </c>
    </row>
    <row r="12" spans="1:66" s="16" customFormat="1" ht="45" customHeight="1">
      <c r="A12" s="3">
        <v>5</v>
      </c>
      <c r="B12" s="36" t="s">
        <v>91</v>
      </c>
      <c r="C12" s="4">
        <v>19600</v>
      </c>
      <c r="D12" s="4">
        <v>18105</v>
      </c>
      <c r="E12" s="5">
        <f t="shared" si="0"/>
        <v>37705</v>
      </c>
      <c r="F12" s="126">
        <f>7993+4981</f>
        <v>12974</v>
      </c>
      <c r="G12" s="4">
        <f>10585+6145</f>
        <v>16730</v>
      </c>
      <c r="H12" s="5">
        <f t="shared" si="1"/>
        <v>29704</v>
      </c>
      <c r="I12" s="4">
        <v>3879</v>
      </c>
      <c r="J12" s="4">
        <v>3407</v>
      </c>
      <c r="K12" s="5">
        <f t="shared" si="2"/>
        <v>7286</v>
      </c>
      <c r="L12" s="4">
        <f>1722+1036</f>
        <v>2758</v>
      </c>
      <c r="M12" s="4">
        <f>2058+1250</f>
        <v>3308</v>
      </c>
      <c r="N12" s="5">
        <f t="shared" si="3"/>
        <v>6066</v>
      </c>
      <c r="O12" s="4">
        <v>3133</v>
      </c>
      <c r="P12" s="4">
        <v>2935</v>
      </c>
      <c r="Q12" s="5">
        <f t="shared" si="4"/>
        <v>6068</v>
      </c>
      <c r="R12" s="4">
        <f>1124+918</f>
        <v>2042</v>
      </c>
      <c r="S12" s="4">
        <f>1473+1130</f>
        <v>2603</v>
      </c>
      <c r="T12" s="5">
        <f t="shared" si="5"/>
        <v>4645</v>
      </c>
      <c r="U12" s="6">
        <f t="shared" si="6"/>
        <v>12974</v>
      </c>
      <c r="V12" s="6">
        <f t="shared" si="6"/>
        <v>16730</v>
      </c>
      <c r="W12" s="6">
        <f t="shared" si="6"/>
        <v>29704</v>
      </c>
      <c r="X12" s="101"/>
      <c r="Y12" s="101"/>
      <c r="Z12" s="101"/>
      <c r="AA12" s="101"/>
      <c r="AB12" s="101"/>
      <c r="AC12" s="101"/>
      <c r="AD12" s="102"/>
      <c r="AE12" s="102"/>
      <c r="AF12" s="102"/>
      <c r="AG12" s="100"/>
      <c r="AH12" s="100"/>
      <c r="AI12" s="100"/>
      <c r="AJ12" s="6">
        <f t="shared" si="9"/>
        <v>2758</v>
      </c>
      <c r="AK12" s="6">
        <f t="shared" si="9"/>
        <v>3308</v>
      </c>
      <c r="AL12" s="6">
        <f t="shared" si="9"/>
        <v>6066</v>
      </c>
      <c r="AM12" s="101"/>
      <c r="AN12" s="101"/>
      <c r="AO12" s="101"/>
      <c r="AP12" s="101"/>
      <c r="AQ12" s="101"/>
      <c r="AR12" s="101"/>
      <c r="AS12" s="102"/>
      <c r="AT12" s="102"/>
      <c r="AU12" s="102"/>
      <c r="AV12" s="100"/>
      <c r="AW12" s="100"/>
      <c r="AX12" s="100"/>
      <c r="AY12" s="6">
        <f t="shared" si="15"/>
        <v>2042</v>
      </c>
      <c r="AZ12" s="6">
        <f t="shared" si="15"/>
        <v>2603</v>
      </c>
      <c r="BA12" s="6">
        <f t="shared" si="15"/>
        <v>4645</v>
      </c>
      <c r="BB12" s="101"/>
      <c r="BC12" s="101"/>
      <c r="BD12" s="101"/>
      <c r="BE12" s="101"/>
      <c r="BF12" s="101"/>
      <c r="BG12" s="101"/>
      <c r="BH12" s="102"/>
      <c r="BI12" s="102"/>
      <c r="BJ12" s="102"/>
      <c r="BK12" s="100"/>
      <c r="BL12" s="100"/>
      <c r="BM12" s="100"/>
    </row>
    <row r="13" spans="1:66" s="16" customFormat="1" ht="45" customHeight="1">
      <c r="A13" s="35">
        <v>6</v>
      </c>
      <c r="B13" s="127" t="s">
        <v>92</v>
      </c>
      <c r="C13" s="96"/>
      <c r="D13" s="96"/>
      <c r="E13" s="97"/>
      <c r="F13" s="96"/>
      <c r="G13" s="96"/>
      <c r="H13" s="97"/>
      <c r="I13" s="96"/>
      <c r="J13" s="96"/>
      <c r="K13" s="97"/>
      <c r="L13" s="96"/>
      <c r="M13" s="96"/>
      <c r="N13" s="97"/>
      <c r="O13" s="96"/>
      <c r="P13" s="96"/>
      <c r="Q13" s="97"/>
      <c r="R13" s="96"/>
      <c r="S13" s="96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8"/>
      <c r="AE13" s="98"/>
      <c r="AF13" s="98"/>
      <c r="AG13" s="99"/>
      <c r="AH13" s="99"/>
      <c r="AI13" s="99"/>
      <c r="AJ13" s="97"/>
      <c r="AK13" s="97"/>
      <c r="AL13" s="97"/>
      <c r="AM13" s="97"/>
      <c r="AN13" s="97"/>
      <c r="AO13" s="97"/>
      <c r="AP13" s="97"/>
      <c r="AQ13" s="97"/>
      <c r="AR13" s="97"/>
      <c r="AS13" s="98"/>
      <c r="AT13" s="98"/>
      <c r="AU13" s="98"/>
      <c r="AV13" s="99"/>
      <c r="AW13" s="100"/>
      <c r="AX13" s="99"/>
      <c r="AY13" s="101"/>
      <c r="AZ13" s="101"/>
      <c r="BA13" s="101"/>
      <c r="BB13" s="97"/>
      <c r="BC13" s="97"/>
      <c r="BD13" s="97"/>
      <c r="BE13" s="97"/>
      <c r="BF13" s="97"/>
      <c r="BG13" s="97"/>
      <c r="BH13" s="98"/>
      <c r="BI13" s="98"/>
      <c r="BJ13" s="98"/>
      <c r="BK13" s="99"/>
      <c r="BL13" s="99"/>
      <c r="BM13" s="99"/>
    </row>
    <row r="14" spans="1:66" s="142" customFormat="1" ht="30" customHeight="1">
      <c r="A14" s="174" t="s">
        <v>7</v>
      </c>
      <c r="B14" s="174"/>
      <c r="C14" s="141">
        <f t="shared" ref="C14:AC14" si="20">SUM(C8:C13)</f>
        <v>349928</v>
      </c>
      <c r="D14" s="54">
        <f t="shared" si="20"/>
        <v>214802</v>
      </c>
      <c r="E14" s="54">
        <f t="shared" si="20"/>
        <v>564730</v>
      </c>
      <c r="F14" s="54">
        <f t="shared" si="20"/>
        <v>174867</v>
      </c>
      <c r="G14" s="54">
        <f t="shared" si="20"/>
        <v>112092</v>
      </c>
      <c r="H14" s="54">
        <f t="shared" si="20"/>
        <v>286959</v>
      </c>
      <c r="I14" s="54">
        <f t="shared" si="20"/>
        <v>49906</v>
      </c>
      <c r="J14" s="54">
        <f t="shared" si="20"/>
        <v>30443</v>
      </c>
      <c r="K14" s="54">
        <f t="shared" si="20"/>
        <v>80349</v>
      </c>
      <c r="L14" s="54">
        <f t="shared" si="20"/>
        <v>25625</v>
      </c>
      <c r="M14" s="54">
        <f t="shared" si="20"/>
        <v>17360</v>
      </c>
      <c r="N14" s="54">
        <f t="shared" si="20"/>
        <v>42985</v>
      </c>
      <c r="O14" s="54">
        <f t="shared" si="20"/>
        <v>42530</v>
      </c>
      <c r="P14" s="54">
        <f t="shared" si="20"/>
        <v>39237</v>
      </c>
      <c r="Q14" s="54">
        <f t="shared" si="20"/>
        <v>81767</v>
      </c>
      <c r="R14" s="54">
        <f t="shared" si="20"/>
        <v>20232</v>
      </c>
      <c r="S14" s="54">
        <f t="shared" si="20"/>
        <v>18649</v>
      </c>
      <c r="T14" s="54">
        <f t="shared" si="20"/>
        <v>38881</v>
      </c>
      <c r="U14" s="54">
        <f t="shared" si="20"/>
        <v>174867</v>
      </c>
      <c r="V14" s="54">
        <f t="shared" si="20"/>
        <v>112092</v>
      </c>
      <c r="W14" s="54">
        <f t="shared" si="20"/>
        <v>286959</v>
      </c>
      <c r="X14" s="54">
        <f t="shared" si="20"/>
        <v>2294</v>
      </c>
      <c r="Y14" s="54">
        <f t="shared" si="20"/>
        <v>674</v>
      </c>
      <c r="Z14" s="54">
        <f t="shared" si="20"/>
        <v>2968</v>
      </c>
      <c r="AA14" s="54">
        <f t="shared" si="20"/>
        <v>22687</v>
      </c>
      <c r="AB14" s="54">
        <f t="shared" si="20"/>
        <v>9460</v>
      </c>
      <c r="AC14" s="54">
        <f t="shared" si="20"/>
        <v>32147</v>
      </c>
      <c r="AD14" s="52">
        <f>X14/U14%</f>
        <v>1.3118541520126725</v>
      </c>
      <c r="AE14" s="52">
        <f>Y14/V14%</f>
        <v>0.60129179602469396</v>
      </c>
      <c r="AF14" s="52">
        <f>Z14/W14%</f>
        <v>1.034294097763095</v>
      </c>
      <c r="AG14" s="52">
        <f>AA14/U14%</f>
        <v>12.973860133701614</v>
      </c>
      <c r="AH14" s="52">
        <f>AB14/V14%</f>
        <v>8.4394961281804228</v>
      </c>
      <c r="AI14" s="53">
        <f>AC14/W14%</f>
        <v>11.202645674120692</v>
      </c>
      <c r="AJ14" s="54">
        <f t="shared" si="9"/>
        <v>25625</v>
      </c>
      <c r="AK14" s="54">
        <f>M14</f>
        <v>17360</v>
      </c>
      <c r="AL14" s="54">
        <f>N14</f>
        <v>42985</v>
      </c>
      <c r="AM14" s="54">
        <f t="shared" ref="AM14:AR14" si="21">SUM(AM8:AM13)</f>
        <v>159</v>
      </c>
      <c r="AN14" s="54">
        <f t="shared" si="21"/>
        <v>44</v>
      </c>
      <c r="AO14" s="54">
        <f t="shared" si="21"/>
        <v>203</v>
      </c>
      <c r="AP14" s="54">
        <f t="shared" si="21"/>
        <v>2720</v>
      </c>
      <c r="AQ14" s="54">
        <f t="shared" si="21"/>
        <v>885</v>
      </c>
      <c r="AR14" s="54">
        <f t="shared" si="21"/>
        <v>3605</v>
      </c>
      <c r="AS14" s="52">
        <f>AM14/AJ14%</f>
        <v>0.62048780487804878</v>
      </c>
      <c r="AT14" s="52">
        <f>AN14/AK14%</f>
        <v>0.25345622119815669</v>
      </c>
      <c r="AU14" s="52">
        <f>AO14/AL14%</f>
        <v>0.47225776433639638</v>
      </c>
      <c r="AV14" s="53">
        <f>AP14/AJ14%</f>
        <v>10.614634146341464</v>
      </c>
      <c r="AW14" s="52">
        <f>AQ14/AK14%</f>
        <v>5.0979262672811059</v>
      </c>
      <c r="AX14" s="52">
        <f>AR14/AL14%</f>
        <v>8.3866465045946264</v>
      </c>
      <c r="AY14" s="54">
        <f t="shared" si="15"/>
        <v>20232</v>
      </c>
      <c r="AZ14" s="54">
        <f t="shared" si="15"/>
        <v>18649</v>
      </c>
      <c r="BA14" s="54">
        <f t="shared" si="15"/>
        <v>38881</v>
      </c>
      <c r="BB14" s="54">
        <f t="shared" ref="BB14:BG14" si="22">SUM(BB8:BB13)</f>
        <v>26</v>
      </c>
      <c r="BC14" s="54">
        <f t="shared" si="22"/>
        <v>18</v>
      </c>
      <c r="BD14" s="54">
        <f t="shared" si="22"/>
        <v>44</v>
      </c>
      <c r="BE14" s="54">
        <f t="shared" si="22"/>
        <v>1272</v>
      </c>
      <c r="BF14" s="54">
        <f t="shared" si="22"/>
        <v>949</v>
      </c>
      <c r="BG14" s="54">
        <f t="shared" si="22"/>
        <v>2221</v>
      </c>
      <c r="BH14" s="52">
        <f t="shared" si="12"/>
        <v>0.12850929221035984</v>
      </c>
      <c r="BI14" s="52">
        <f>BC14/AZ14%</f>
        <v>9.651992063917636E-2</v>
      </c>
      <c r="BJ14" s="52">
        <f>BD14/BA14%</f>
        <v>0.11316581363648054</v>
      </c>
      <c r="BK14" s="52">
        <f>BE14/AY14%</f>
        <v>6.2870699881376044</v>
      </c>
      <c r="BL14" s="52">
        <f t="shared" si="13"/>
        <v>5.0887447048099093</v>
      </c>
      <c r="BM14" s="52">
        <f t="shared" si="14"/>
        <v>5.7123016383323471</v>
      </c>
    </row>
    <row r="15" spans="1:66" s="129" customFormat="1" ht="12">
      <c r="A15" s="128"/>
      <c r="C15" s="130" t="s">
        <v>8</v>
      </c>
      <c r="F15" s="131"/>
      <c r="U15" s="130" t="s">
        <v>8</v>
      </c>
      <c r="AJ15" s="130" t="s">
        <v>8</v>
      </c>
      <c r="AY15" s="130" t="s">
        <v>8</v>
      </c>
    </row>
    <row r="16" spans="1:66" s="132" customFormat="1" ht="12">
      <c r="C16" s="132" t="s">
        <v>79</v>
      </c>
      <c r="U16" s="132" t="s">
        <v>79</v>
      </c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2" t="s">
        <v>79</v>
      </c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2" t="s">
        <v>79</v>
      </c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</row>
  </sheetData>
  <mergeCells count="34">
    <mergeCell ref="U3:W5"/>
    <mergeCell ref="O4:T4"/>
    <mergeCell ref="O5:Q5"/>
    <mergeCell ref="R5:T5"/>
    <mergeCell ref="BK5:BM5"/>
    <mergeCell ref="BB3:BG4"/>
    <mergeCell ref="BH3:BM4"/>
    <mergeCell ref="BB5:BD5"/>
    <mergeCell ref="AS3:AX4"/>
    <mergeCell ref="BE5:BG5"/>
    <mergeCell ref="BH5:BJ5"/>
    <mergeCell ref="AY3:BA5"/>
    <mergeCell ref="AS5:AU5"/>
    <mergeCell ref="AV5:AX5"/>
    <mergeCell ref="AP5:AR5"/>
    <mergeCell ref="AM3:AR4"/>
    <mergeCell ref="X3:AC4"/>
    <mergeCell ref="AD3:AI4"/>
    <mergeCell ref="X5:Z5"/>
    <mergeCell ref="AA5:AC5"/>
    <mergeCell ref="AM5:AO5"/>
    <mergeCell ref="AJ3:AL5"/>
    <mergeCell ref="AD5:AF5"/>
    <mergeCell ref="AG5:AI5"/>
    <mergeCell ref="A14:B14"/>
    <mergeCell ref="A3:A6"/>
    <mergeCell ref="B3:B6"/>
    <mergeCell ref="C4:H4"/>
    <mergeCell ref="C5:E5"/>
    <mergeCell ref="F5:H5"/>
    <mergeCell ref="C3:T3"/>
    <mergeCell ref="I5:K5"/>
    <mergeCell ref="L5:N5"/>
    <mergeCell ref="I4:N4"/>
  </mergeCells>
  <phoneticPr fontId="0" type="noConversion"/>
  <printOptions horizontalCentered="1"/>
  <pageMargins left="0.47244094488188981" right="7.874015748031496E-2" top="0.74803149606299213" bottom="0.74803149606299213" header="0.31496062992125984" footer="0.51181102362204722"/>
  <pageSetup paperSize="9" scale="75" firstPageNumber="25" orientation="landscape" useFirstPageNumber="1" horizontalDpi="4294967294" verticalDpi="4294967294" r:id="rId1"/>
  <headerFooter alignWithMargins="0">
    <oddFooter>&amp;C&amp;"Cambria,Regular"&amp;9X-&amp;P</oddFooter>
  </headerFooter>
  <colBreaks count="3" manualBreakCount="3">
    <brk id="20" max="15" man="1"/>
    <brk id="35" max="15" man="1"/>
    <brk id="50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16"/>
  <sheetViews>
    <sheetView view="pageBreakPreview" zoomScaleSheetLayoutView="10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T1" sqref="T1:Y1048576"/>
    </sheetView>
  </sheetViews>
  <sheetFormatPr defaultRowHeight="12.75"/>
  <cols>
    <col min="1" max="1" width="8.140625" customWidth="1"/>
    <col min="2" max="4" width="11.42578125" customWidth="1"/>
    <col min="5" max="6" width="10.85546875" customWidth="1"/>
    <col min="7" max="7" width="11.5703125" customWidth="1"/>
    <col min="8" max="10" width="11.42578125" customWidth="1"/>
    <col min="11" max="13" width="10.85546875" customWidth="1"/>
    <col min="14" max="16" width="11.42578125" customWidth="1"/>
    <col min="17" max="17" width="10.85546875" customWidth="1"/>
    <col min="18" max="18" width="10.7109375" customWidth="1"/>
    <col min="19" max="19" width="10.85546875" customWidth="1"/>
  </cols>
  <sheetData>
    <row r="1" spans="1:19" s="1" customFormat="1" ht="30" customHeight="1">
      <c r="B1" s="29" t="s">
        <v>70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s="2" customFormat="1" ht="19.5" customHeight="1">
      <c r="A2" s="175" t="s">
        <v>26</v>
      </c>
      <c r="B2" s="175" t="s">
        <v>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 t="s">
        <v>1</v>
      </c>
      <c r="O2" s="175"/>
      <c r="P2" s="175"/>
      <c r="Q2" s="175"/>
      <c r="R2" s="175"/>
      <c r="S2" s="175"/>
    </row>
    <row r="3" spans="1:19" s="2" customFormat="1" ht="19.5" customHeight="1">
      <c r="A3" s="175"/>
      <c r="B3" s="175" t="s">
        <v>23</v>
      </c>
      <c r="C3" s="175"/>
      <c r="D3" s="175"/>
      <c r="E3" s="175"/>
      <c r="F3" s="175"/>
      <c r="G3" s="175"/>
      <c r="H3" s="175" t="s">
        <v>24</v>
      </c>
      <c r="I3" s="175"/>
      <c r="J3" s="175"/>
      <c r="K3" s="175"/>
      <c r="L3" s="175"/>
      <c r="M3" s="175"/>
      <c r="N3" s="175" t="s">
        <v>25</v>
      </c>
      <c r="O3" s="175"/>
      <c r="P3" s="175"/>
      <c r="Q3" s="175"/>
      <c r="R3" s="175"/>
      <c r="S3" s="175"/>
    </row>
    <row r="4" spans="1:19" s="2" customFormat="1" ht="22.5" customHeight="1">
      <c r="A4" s="175"/>
      <c r="B4" s="175" t="s">
        <v>2</v>
      </c>
      <c r="C4" s="175"/>
      <c r="D4" s="175"/>
      <c r="E4" s="175" t="s">
        <v>3</v>
      </c>
      <c r="F4" s="175"/>
      <c r="G4" s="175"/>
      <c r="H4" s="175" t="s">
        <v>2</v>
      </c>
      <c r="I4" s="175"/>
      <c r="J4" s="175"/>
      <c r="K4" s="175" t="s">
        <v>3</v>
      </c>
      <c r="L4" s="175"/>
      <c r="M4" s="175"/>
      <c r="N4" s="175" t="s">
        <v>2</v>
      </c>
      <c r="O4" s="175"/>
      <c r="P4" s="175"/>
      <c r="Q4" s="175" t="s">
        <v>3</v>
      </c>
      <c r="R4" s="175"/>
      <c r="S4" s="175"/>
    </row>
    <row r="5" spans="1:19" s="2" customFormat="1" ht="22.5" customHeight="1">
      <c r="A5" s="175"/>
      <c r="B5" s="14" t="s">
        <v>5</v>
      </c>
      <c r="C5" s="14" t="s">
        <v>6</v>
      </c>
      <c r="D5" s="14" t="s">
        <v>7</v>
      </c>
      <c r="E5" s="14" t="s">
        <v>5</v>
      </c>
      <c r="F5" s="14" t="s">
        <v>6</v>
      </c>
      <c r="G5" s="14" t="s">
        <v>7</v>
      </c>
      <c r="H5" s="14" t="s">
        <v>5</v>
      </c>
      <c r="I5" s="14" t="s">
        <v>6</v>
      </c>
      <c r="J5" s="14" t="s">
        <v>7</v>
      </c>
      <c r="K5" s="14" t="s">
        <v>5</v>
      </c>
      <c r="L5" s="14" t="s">
        <v>6</v>
      </c>
      <c r="M5" s="14" t="s">
        <v>7</v>
      </c>
      <c r="N5" s="14" t="s">
        <v>5</v>
      </c>
      <c r="O5" s="14" t="s">
        <v>6</v>
      </c>
      <c r="P5" s="14" t="s">
        <v>7</v>
      </c>
      <c r="Q5" s="14" t="s">
        <v>5</v>
      </c>
      <c r="R5" s="14" t="s">
        <v>6</v>
      </c>
      <c r="S5" s="14" t="s">
        <v>7</v>
      </c>
    </row>
    <row r="6" spans="1:19" s="2" customFormat="1" ht="13.5" customHeight="1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  <c r="R6" s="31">
        <v>18</v>
      </c>
      <c r="S6" s="31">
        <v>19</v>
      </c>
    </row>
    <row r="7" spans="1:19" s="16" customFormat="1" ht="45" customHeight="1">
      <c r="A7" s="24">
        <v>2005</v>
      </c>
      <c r="B7" s="30">
        <v>8090002</v>
      </c>
      <c r="C7" s="30">
        <v>5396738</v>
      </c>
      <c r="D7" s="30">
        <v>13486740</v>
      </c>
      <c r="E7" s="30">
        <v>4964179</v>
      </c>
      <c r="F7" s="30">
        <v>3645676</v>
      </c>
      <c r="G7" s="30">
        <v>8609855</v>
      </c>
      <c r="H7" s="30">
        <v>1288065</v>
      </c>
      <c r="I7" s="30">
        <v>777810</v>
      </c>
      <c r="J7" s="30">
        <v>2065875</v>
      </c>
      <c r="K7" s="30">
        <v>686378</v>
      </c>
      <c r="L7" s="30">
        <v>461759</v>
      </c>
      <c r="M7" s="30">
        <v>1148137</v>
      </c>
      <c r="N7" s="30">
        <v>405777</v>
      </c>
      <c r="O7" s="30">
        <v>256534</v>
      </c>
      <c r="P7" s="30">
        <v>662311</v>
      </c>
      <c r="Q7" s="30">
        <v>194989</v>
      </c>
      <c r="R7" s="30">
        <v>124737</v>
      </c>
      <c r="S7" s="30">
        <v>319726</v>
      </c>
    </row>
    <row r="8" spans="1:19" s="16" customFormat="1" ht="45" customHeight="1">
      <c r="A8" s="24">
        <v>2006</v>
      </c>
      <c r="B8" s="30">
        <v>8196746</v>
      </c>
      <c r="C8" s="30">
        <v>5815061</v>
      </c>
      <c r="D8" s="30">
        <v>14011807</v>
      </c>
      <c r="E8" s="30">
        <v>5428736</v>
      </c>
      <c r="F8" s="30">
        <v>4079333</v>
      </c>
      <c r="G8" s="30">
        <v>9508069</v>
      </c>
      <c r="H8" s="30">
        <v>1431911</v>
      </c>
      <c r="I8" s="30">
        <v>928066</v>
      </c>
      <c r="J8" s="30">
        <v>2359977</v>
      </c>
      <c r="K8" s="30">
        <v>842860</v>
      </c>
      <c r="L8" s="30">
        <v>582173</v>
      </c>
      <c r="M8" s="30">
        <v>1425033</v>
      </c>
      <c r="N8" s="30">
        <v>478567</v>
      </c>
      <c r="O8" s="30">
        <v>310947</v>
      </c>
      <c r="P8" s="30">
        <v>789514</v>
      </c>
      <c r="Q8" s="30">
        <v>254503</v>
      </c>
      <c r="R8" s="30">
        <v>164256</v>
      </c>
      <c r="S8" s="30">
        <v>418759</v>
      </c>
    </row>
    <row r="9" spans="1:19" s="16" customFormat="1" ht="45" customHeight="1">
      <c r="A9" s="24">
        <v>2007</v>
      </c>
      <c r="B9" s="30">
        <v>8490098</v>
      </c>
      <c r="C9" s="30">
        <v>6222331</v>
      </c>
      <c r="D9" s="30">
        <v>14712429</v>
      </c>
      <c r="E9" s="30">
        <v>5798647</v>
      </c>
      <c r="F9" s="30">
        <v>4546040</v>
      </c>
      <c r="G9" s="30">
        <v>10344687</v>
      </c>
      <c r="H9" s="30">
        <v>1301759</v>
      </c>
      <c r="I9" s="30">
        <v>906193</v>
      </c>
      <c r="J9" s="30">
        <v>2207952</v>
      </c>
      <c r="K9" s="30">
        <v>808748</v>
      </c>
      <c r="L9" s="30">
        <v>596255</v>
      </c>
      <c r="M9" s="30">
        <v>1405003</v>
      </c>
      <c r="N9" s="30">
        <v>510295</v>
      </c>
      <c r="O9" s="30">
        <v>348014</v>
      </c>
      <c r="P9" s="30">
        <v>858309</v>
      </c>
      <c r="Q9" s="30">
        <v>282064</v>
      </c>
      <c r="R9" s="30">
        <v>193468</v>
      </c>
      <c r="S9" s="30">
        <v>475532</v>
      </c>
    </row>
    <row r="10" spans="1:19" s="16" customFormat="1" ht="45" customHeight="1">
      <c r="A10" s="24">
        <v>2008</v>
      </c>
      <c r="B10" s="30">
        <v>8532240</v>
      </c>
      <c r="C10" s="30">
        <v>6473905</v>
      </c>
      <c r="D10" s="30">
        <v>15006145</v>
      </c>
      <c r="E10" s="30">
        <v>5542036</v>
      </c>
      <c r="F10" s="30">
        <v>4566928</v>
      </c>
      <c r="G10" s="30">
        <v>10108964</v>
      </c>
      <c r="H10" s="30">
        <v>1321627</v>
      </c>
      <c r="I10" s="30">
        <v>950249</v>
      </c>
      <c r="J10" s="30">
        <v>2271876</v>
      </c>
      <c r="K10" s="30">
        <v>729564</v>
      </c>
      <c r="L10" s="30">
        <v>586372</v>
      </c>
      <c r="M10" s="30">
        <v>1315936</v>
      </c>
      <c r="N10" s="30">
        <v>562481</v>
      </c>
      <c r="O10" s="30">
        <v>404022</v>
      </c>
      <c r="P10" s="30">
        <v>966503</v>
      </c>
      <c r="Q10" s="30">
        <v>329711</v>
      </c>
      <c r="R10" s="30">
        <v>235928</v>
      </c>
      <c r="S10" s="30">
        <v>565639</v>
      </c>
    </row>
    <row r="11" spans="1:19" s="16" customFormat="1" ht="45" customHeight="1">
      <c r="A11" s="24">
        <v>2009</v>
      </c>
      <c r="B11" s="30">
        <v>9837590</v>
      </c>
      <c r="C11" s="30">
        <v>7252068</v>
      </c>
      <c r="D11" s="30">
        <v>17089658</v>
      </c>
      <c r="E11" s="30">
        <v>6428279</v>
      </c>
      <c r="F11" s="30">
        <v>5391410</v>
      </c>
      <c r="G11" s="30">
        <v>11819689</v>
      </c>
      <c r="H11" s="30">
        <v>1487231</v>
      </c>
      <c r="I11" s="30">
        <v>1134667</v>
      </c>
      <c r="J11" s="30">
        <v>2621898</v>
      </c>
      <c r="K11" s="30">
        <v>898853</v>
      </c>
      <c r="L11" s="30">
        <v>740689</v>
      </c>
      <c r="M11" s="30">
        <v>1639542</v>
      </c>
      <c r="N11" s="30">
        <v>624640</v>
      </c>
      <c r="O11" s="30">
        <v>466551</v>
      </c>
      <c r="P11" s="30">
        <v>1091191</v>
      </c>
      <c r="Q11" s="30">
        <v>381086</v>
      </c>
      <c r="R11" s="30">
        <v>280274</v>
      </c>
      <c r="S11" s="30">
        <v>661360</v>
      </c>
    </row>
    <row r="12" spans="1:19" s="16" customFormat="1" ht="45" customHeight="1">
      <c r="A12" s="24">
        <v>2010</v>
      </c>
      <c r="B12" s="30">
        <v>9684041</v>
      </c>
      <c r="C12" s="30">
        <v>7565925</v>
      </c>
      <c r="D12" s="30">
        <v>17249966</v>
      </c>
      <c r="E12" s="30">
        <v>7029237</v>
      </c>
      <c r="F12" s="30">
        <v>5793147</v>
      </c>
      <c r="G12" s="30">
        <v>12822384</v>
      </c>
      <c r="H12" s="30">
        <v>1562519</v>
      </c>
      <c r="I12" s="30">
        <v>1197413</v>
      </c>
      <c r="J12" s="30">
        <v>2759932</v>
      </c>
      <c r="K12" s="30">
        <v>1043901</v>
      </c>
      <c r="L12" s="30">
        <v>847979</v>
      </c>
      <c r="M12" s="30">
        <v>1891880</v>
      </c>
      <c r="N12" s="30">
        <v>643452</v>
      </c>
      <c r="O12" s="30">
        <v>502036</v>
      </c>
      <c r="P12" s="30">
        <v>1145488</v>
      </c>
      <c r="Q12" s="30">
        <v>396628</v>
      </c>
      <c r="R12" s="30">
        <v>305158</v>
      </c>
      <c r="S12" s="30">
        <v>701786</v>
      </c>
    </row>
    <row r="13" spans="1:19" s="16" customFormat="1" ht="45" customHeight="1">
      <c r="A13" s="24">
        <v>2011</v>
      </c>
      <c r="B13" s="30">
        <v>10038095</v>
      </c>
      <c r="C13" s="30">
        <v>7981295</v>
      </c>
      <c r="D13" s="30">
        <v>18024161</v>
      </c>
      <c r="E13" s="30">
        <v>7362422</v>
      </c>
      <c r="F13" s="30">
        <v>6125134</v>
      </c>
      <c r="G13" s="30">
        <v>13489768</v>
      </c>
      <c r="H13" s="30">
        <v>1744179</v>
      </c>
      <c r="I13" s="30">
        <v>1414132</v>
      </c>
      <c r="J13" s="30">
        <v>3158311</v>
      </c>
      <c r="K13" s="30">
        <v>1180527</v>
      </c>
      <c r="L13" s="30">
        <v>995697</v>
      </c>
      <c r="M13" s="30">
        <v>2176224</v>
      </c>
      <c r="N13" s="30">
        <v>701018</v>
      </c>
      <c r="O13" s="30">
        <v>563996</v>
      </c>
      <c r="P13" s="30">
        <v>1265014</v>
      </c>
      <c r="Q13" s="30">
        <v>437101</v>
      </c>
      <c r="R13" s="30">
        <v>347875</v>
      </c>
      <c r="S13" s="30">
        <v>784976</v>
      </c>
    </row>
    <row r="14" spans="1:19" s="16" customFormat="1" ht="45" customHeight="1">
      <c r="A14" s="24">
        <v>2012</v>
      </c>
      <c r="B14" s="30">
        <v>10274469</v>
      </c>
      <c r="C14" s="30">
        <v>8277738</v>
      </c>
      <c r="D14" s="30">
        <v>18552207</v>
      </c>
      <c r="E14" s="30">
        <v>7645447</v>
      </c>
      <c r="F14" s="30">
        <v>6459953</v>
      </c>
      <c r="G14" s="30">
        <v>14105400</v>
      </c>
      <c r="H14" s="30">
        <v>1652907</v>
      </c>
      <c r="I14" s="30">
        <v>1314988</v>
      </c>
      <c r="J14" s="30">
        <v>2967895</v>
      </c>
      <c r="K14" s="30">
        <v>1131975</v>
      </c>
      <c r="L14" s="30">
        <v>950308</v>
      </c>
      <c r="M14" s="30">
        <v>2082283</v>
      </c>
      <c r="N14" s="30">
        <v>677175</v>
      </c>
      <c r="O14" s="30">
        <v>574703</v>
      </c>
      <c r="P14" s="30">
        <v>1251878</v>
      </c>
      <c r="Q14" s="30">
        <v>416217</v>
      </c>
      <c r="R14" s="30">
        <v>351883</v>
      </c>
      <c r="S14" s="30">
        <v>768100</v>
      </c>
    </row>
    <row r="15" spans="1:19" s="16" customFormat="1" ht="45" customHeight="1">
      <c r="A15" s="24">
        <v>2013</v>
      </c>
      <c r="B15" s="30">
        <v>11212357</v>
      </c>
      <c r="C15" s="30">
        <v>9103549</v>
      </c>
      <c r="D15" s="30">
        <v>20315906</v>
      </c>
      <c r="E15" s="30">
        <v>8503167</v>
      </c>
      <c r="F15" s="30">
        <v>7294138</v>
      </c>
      <c r="G15" s="30">
        <v>15797305</v>
      </c>
      <c r="H15" s="30">
        <v>1879478</v>
      </c>
      <c r="I15" s="30">
        <v>1537540</v>
      </c>
      <c r="J15" s="30">
        <v>3417018</v>
      </c>
      <c r="K15" s="30">
        <v>1302259</v>
      </c>
      <c r="L15" s="30">
        <v>1129562</v>
      </c>
      <c r="M15" s="30">
        <v>2431821</v>
      </c>
      <c r="N15" s="30">
        <v>815056</v>
      </c>
      <c r="O15" s="30">
        <v>714569</v>
      </c>
      <c r="P15" s="30">
        <v>1529625</v>
      </c>
      <c r="Q15" s="30">
        <v>523262</v>
      </c>
      <c r="R15" s="30">
        <v>462839</v>
      </c>
      <c r="S15" s="30">
        <v>986101</v>
      </c>
    </row>
    <row r="16" spans="1:19" s="16" customFormat="1" ht="45" customHeight="1">
      <c r="A16" s="24">
        <v>2014</v>
      </c>
      <c r="B16" s="30">
        <f>Board!AG45+OpenBoard!C14</f>
        <v>10580485</v>
      </c>
      <c r="C16" s="30">
        <f>Board!AH45+OpenBoard!D14</f>
        <v>8840858</v>
      </c>
      <c r="D16" s="30">
        <f t="shared" ref="D16" si="0">B16+C16</f>
        <v>19421343</v>
      </c>
      <c r="E16" s="30">
        <f>Board!AP45+OpenBoard!F14</f>
        <v>8214676</v>
      </c>
      <c r="F16" s="30">
        <f>Board!AQ45+OpenBoard!G14</f>
        <v>7163576</v>
      </c>
      <c r="G16" s="30">
        <f t="shared" ref="G16" si="1">E16+F16</f>
        <v>15378252</v>
      </c>
      <c r="H16" s="30">
        <f>Board!BZ45+OpenBoard!I14</f>
        <v>1806068</v>
      </c>
      <c r="I16" s="30">
        <f>Board!CA45+OpenBoard!J14</f>
        <v>1515819</v>
      </c>
      <c r="J16" s="30">
        <f t="shared" ref="J16" si="2">H16+I16</f>
        <v>3321887</v>
      </c>
      <c r="K16" s="30">
        <f>Board!CI45+OpenBoard!L14</f>
        <v>1294008</v>
      </c>
      <c r="L16" s="30">
        <f>Board!CJ45+OpenBoard!M14</f>
        <v>1141473</v>
      </c>
      <c r="M16" s="30">
        <f t="shared" ref="M16" si="3">K16+L16</f>
        <v>2435481</v>
      </c>
      <c r="N16" s="30">
        <f>Board!DS45+OpenBoard!O14</f>
        <v>799281</v>
      </c>
      <c r="O16" s="30">
        <f>Board!DT45+OpenBoard!P14</f>
        <v>733742</v>
      </c>
      <c r="P16" s="30">
        <f>Board!DU45+OpenBoard!Q14</f>
        <v>1533023</v>
      </c>
      <c r="Q16" s="30">
        <f>Board!EB45+OpenBoard!R14</f>
        <v>520708</v>
      </c>
      <c r="R16" s="30">
        <f>Board!EC45+OpenBoard!S14</f>
        <v>468398</v>
      </c>
      <c r="S16" s="30">
        <f>Board!ED45+OpenBoard!T14</f>
        <v>989106</v>
      </c>
    </row>
  </sheetData>
  <mergeCells count="12">
    <mergeCell ref="A2:A5"/>
    <mergeCell ref="K4:M4"/>
    <mergeCell ref="B2:M2"/>
    <mergeCell ref="N2:S2"/>
    <mergeCell ref="B3:G3"/>
    <mergeCell ref="H3:M3"/>
    <mergeCell ref="N3:S3"/>
    <mergeCell ref="B4:D4"/>
    <mergeCell ref="E4:G4"/>
    <mergeCell ref="H4:J4"/>
    <mergeCell ref="N4:P4"/>
    <mergeCell ref="Q4:S4"/>
  </mergeCells>
  <phoneticPr fontId="0" type="noConversion"/>
  <printOptions horizontalCentered="1"/>
  <pageMargins left="0" right="0" top="0" bottom="0.43307086614173229" header="0.31496062992125984" footer="0.59055118110236227"/>
  <pageSetup paperSize="9" scale="67" firstPageNumber="29" orientation="landscape" useFirstPageNumber="1" r:id="rId1"/>
  <headerFooter alignWithMargins="0">
    <oddFooter>&amp;CX-&amp;P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view="pageBreakPreview" topLeftCell="A10" zoomScaleSheetLayoutView="100" workbookViewId="0">
      <selection activeCell="O5" sqref="O5"/>
    </sheetView>
  </sheetViews>
  <sheetFormatPr defaultRowHeight="12.75"/>
  <cols>
    <col min="1" max="1" width="6.85546875" customWidth="1"/>
    <col min="2" max="10" width="11.28515625" customWidth="1"/>
    <col min="11" max="13" width="11.28515625" hidden="1" customWidth="1"/>
  </cols>
  <sheetData>
    <row r="1" spans="1:13" s="1" customFormat="1" ht="30" customHeight="1">
      <c r="A1" s="157" t="s">
        <v>94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2" customFormat="1" ht="19.5" customHeight="1">
      <c r="A2" s="187" t="s">
        <v>26</v>
      </c>
      <c r="B2" s="153" t="s">
        <v>23</v>
      </c>
      <c r="C2" s="176"/>
      <c r="D2" s="177"/>
      <c r="E2" s="153" t="s">
        <v>24</v>
      </c>
      <c r="F2" s="176"/>
      <c r="G2" s="177"/>
      <c r="H2" s="153" t="s">
        <v>25</v>
      </c>
      <c r="I2" s="176"/>
      <c r="J2" s="177"/>
      <c r="K2" s="153" t="e">
        <f>TS!#REF!</f>
        <v>#REF!</v>
      </c>
      <c r="L2" s="176"/>
      <c r="M2" s="177"/>
    </row>
    <row r="3" spans="1:13" s="2" customFormat="1" ht="22.5" customHeight="1">
      <c r="A3" s="188"/>
      <c r="B3" s="14" t="s">
        <v>5</v>
      </c>
      <c r="C3" s="14" t="s">
        <v>6</v>
      </c>
      <c r="D3" s="14" t="s">
        <v>7</v>
      </c>
      <c r="E3" s="14" t="s">
        <v>5</v>
      </c>
      <c r="F3" s="14" t="s">
        <v>6</v>
      </c>
      <c r="G3" s="14" t="s">
        <v>7</v>
      </c>
      <c r="H3" s="14" t="s">
        <v>5</v>
      </c>
      <c r="I3" s="14" t="s">
        <v>6</v>
      </c>
      <c r="J3" s="14" t="s">
        <v>7</v>
      </c>
      <c r="K3" s="14" t="s">
        <v>5</v>
      </c>
      <c r="L3" s="14" t="s">
        <v>6</v>
      </c>
      <c r="M3" s="14" t="s">
        <v>7</v>
      </c>
    </row>
    <row r="4" spans="1:13" s="16" customFormat="1" ht="45" customHeight="1">
      <c r="A4" s="23">
        <v>2005</v>
      </c>
      <c r="B4" s="17">
        <f>TS!E7/TS!B7%</f>
        <v>61.361900775797089</v>
      </c>
      <c r="C4" s="17">
        <f>TS!F7/TS!C7%</f>
        <v>67.553325731210222</v>
      </c>
      <c r="D4" s="17">
        <f>TS!G7/TS!D7%</f>
        <v>63.839408189080537</v>
      </c>
      <c r="E4" s="17">
        <f>TS!K7/TS!H7%</f>
        <v>53.287528191512074</v>
      </c>
      <c r="F4" s="17">
        <f>TS!L7/TS!I7%</f>
        <v>59.366554814157695</v>
      </c>
      <c r="G4" s="17">
        <f>TS!M7/TS!J7%</f>
        <v>55.576305439583713</v>
      </c>
      <c r="H4" s="17">
        <f>TS!Q7/TS!N7%</f>
        <v>48.053241065905659</v>
      </c>
      <c r="I4" s="17">
        <f>TS!R7/TS!O7%</f>
        <v>48.623964074937433</v>
      </c>
      <c r="J4" s="17">
        <f>TS!S7/TS!P7%</f>
        <v>48.27430013996446</v>
      </c>
      <c r="K4" s="178" t="s">
        <v>40</v>
      </c>
      <c r="L4" s="179"/>
      <c r="M4" s="180"/>
    </row>
    <row r="5" spans="1:13" s="16" customFormat="1" ht="45" customHeight="1">
      <c r="A5" s="24">
        <v>2006</v>
      </c>
      <c r="B5" s="17">
        <f>TS!E8/TS!B8%</f>
        <v>66.230379714096301</v>
      </c>
      <c r="C5" s="17">
        <f>TS!F8/TS!C8%</f>
        <v>70.1511643643979</v>
      </c>
      <c r="D5" s="17">
        <f>TS!G8/TS!D8%</f>
        <v>67.857550421583738</v>
      </c>
      <c r="E5" s="17">
        <f>TS!K8/TS!H8%</f>
        <v>58.862596907210012</v>
      </c>
      <c r="F5" s="17">
        <f>TS!L8/TS!I8%</f>
        <v>62.729698103367646</v>
      </c>
      <c r="G5" s="17">
        <f>TS!M8/TS!J8%</f>
        <v>60.383342719018025</v>
      </c>
      <c r="H5" s="17">
        <f>TS!Q8/TS!N8%</f>
        <v>53.180223458784248</v>
      </c>
      <c r="I5" s="17">
        <f>TS!R8/TS!O8%</f>
        <v>52.82443631872956</v>
      </c>
      <c r="J5" s="17">
        <f>TS!S8/TS!P8%</f>
        <v>53.04009808565776</v>
      </c>
      <c r="K5" s="181"/>
      <c r="L5" s="182"/>
      <c r="M5" s="183"/>
    </row>
    <row r="6" spans="1:13" s="16" customFormat="1" ht="45" customHeight="1">
      <c r="A6" s="24">
        <v>2007</v>
      </c>
      <c r="B6" s="17">
        <f>TS!E9/TS!B9%</f>
        <v>68.298940718941054</v>
      </c>
      <c r="C6" s="17">
        <f>TS!F9/TS!C9%</f>
        <v>73.060079896103247</v>
      </c>
      <c r="D6" s="17">
        <f>TS!G9/TS!D9%</f>
        <v>70.312570412404369</v>
      </c>
      <c r="E6" s="17">
        <f>TS!K9/TS!H9%</f>
        <v>62.127321570275299</v>
      </c>
      <c r="F6" s="17">
        <f>TS!L9/TS!I9%</f>
        <v>65.797793626743967</v>
      </c>
      <c r="G6" s="17">
        <f>TS!M9/TS!J9%</f>
        <v>63.633765589107007</v>
      </c>
      <c r="H6" s="17">
        <f>TS!Q9/TS!N9%</f>
        <v>55.274694049520377</v>
      </c>
      <c r="I6" s="17">
        <f>TS!R9/TS!O9%</f>
        <v>55.592016413132804</v>
      </c>
      <c r="J6" s="17">
        <f>TS!S9/TS!P9%</f>
        <v>55.403357066044975</v>
      </c>
      <c r="K6" s="181"/>
      <c r="L6" s="182"/>
      <c r="M6" s="183"/>
    </row>
    <row r="7" spans="1:13" s="16" customFormat="1" ht="45" customHeight="1">
      <c r="A7" s="24">
        <v>2008</v>
      </c>
      <c r="B7" s="17">
        <f>TS!E10/TS!B10%</f>
        <v>64.95405661350361</v>
      </c>
      <c r="C7" s="17">
        <f>TS!F10/TS!C10%</f>
        <v>70.543636336955828</v>
      </c>
      <c r="D7" s="17">
        <f>TS!G10/TS!D10%</f>
        <v>67.365495935165228</v>
      </c>
      <c r="E7" s="17">
        <f>TS!K10/TS!H10%</f>
        <v>55.201959403069097</v>
      </c>
      <c r="F7" s="17">
        <f>TS!L10/TS!I10%</f>
        <v>61.707194640562633</v>
      </c>
      <c r="G7" s="17">
        <f>TS!M10/TS!J10%</f>
        <v>57.92287959378065</v>
      </c>
      <c r="H7" s="17">
        <f>TS!Q10/TS!N10%</f>
        <v>58.617268849970039</v>
      </c>
      <c r="I7" s="17">
        <f>TS!R10/TS!O10%</f>
        <v>58.39483988495676</v>
      </c>
      <c r="J7" s="17">
        <f>TS!S10/TS!P10%</f>
        <v>58.524288077740053</v>
      </c>
      <c r="K7" s="181"/>
      <c r="L7" s="182"/>
      <c r="M7" s="183"/>
    </row>
    <row r="8" spans="1:13" s="16" customFormat="1" ht="45" customHeight="1">
      <c r="A8" s="24">
        <v>2009</v>
      </c>
      <c r="B8" s="17">
        <f>TS!E11/TS!B11%</f>
        <v>65.344042595798371</v>
      </c>
      <c r="C8" s="17">
        <f>TS!F11/TS!C11%</f>
        <v>74.343070142199451</v>
      </c>
      <c r="D8" s="17">
        <f>TS!G11/TS!D11%</f>
        <v>69.162817652641152</v>
      </c>
      <c r="E8" s="17">
        <f>TS!K11/TS!H11%</f>
        <v>60.438022069201089</v>
      </c>
      <c r="F8" s="17">
        <f>TS!L11/TS!I11%</f>
        <v>65.278094806670154</v>
      </c>
      <c r="G8" s="17">
        <f>TS!M11/TS!J11%</f>
        <v>62.532638569463799</v>
      </c>
      <c r="H8" s="17">
        <f>TS!Q11/TS!N11%</f>
        <v>61.008901127049185</v>
      </c>
      <c r="I8" s="17">
        <f>TS!R11/TS!O11%</f>
        <v>60.073603957552336</v>
      </c>
      <c r="J8" s="17">
        <f>TS!S11/TS!P11%</f>
        <v>60.609004289808112</v>
      </c>
      <c r="K8" s="181"/>
      <c r="L8" s="182"/>
      <c r="M8" s="183"/>
    </row>
    <row r="9" spans="1:13" s="16" customFormat="1" ht="45" customHeight="1">
      <c r="A9" s="24">
        <v>2010</v>
      </c>
      <c r="B9" s="17">
        <f>TS!E12/TS!B12%</f>
        <v>72.585783145693</v>
      </c>
      <c r="C9" s="17">
        <f>TS!F12/TS!C12%</f>
        <v>76.568919200229985</v>
      </c>
      <c r="D9" s="17">
        <f>TS!G12/TS!D12%</f>
        <v>74.332807380605857</v>
      </c>
      <c r="E9" s="17">
        <f>TS!K12/TS!H12%</f>
        <v>66.808851604364492</v>
      </c>
      <c r="F9" s="17">
        <f>TS!L12/TS!I12%</f>
        <v>70.817587582563419</v>
      </c>
      <c r="G9" s="17">
        <f>TS!M12/TS!J12%</f>
        <v>68.548065676980443</v>
      </c>
      <c r="H9" s="17">
        <f>TS!Q12/TS!N12%</f>
        <v>61.64065074007074</v>
      </c>
      <c r="I9" s="17">
        <f>TS!R12/TS!O12%</f>
        <v>60.784087196934088</v>
      </c>
      <c r="J9" s="17">
        <f>TS!S12/TS!P12%</f>
        <v>61.265242411967655</v>
      </c>
      <c r="K9" s="184"/>
      <c r="L9" s="185"/>
      <c r="M9" s="186"/>
    </row>
    <row r="10" spans="1:13" s="16" customFormat="1" ht="45" customHeight="1">
      <c r="A10" s="24">
        <v>2011</v>
      </c>
      <c r="B10" s="17">
        <f>TS!E13/TS!B13%</f>
        <v>73.344812935123642</v>
      </c>
      <c r="C10" s="17">
        <f>TS!F13/TS!C13%</f>
        <v>76.743611155833733</v>
      </c>
      <c r="D10" s="17">
        <f>TS!G13/TS!D13%</f>
        <v>74.842695868062876</v>
      </c>
      <c r="E10" s="17">
        <f>TS!K13/TS!H13%</f>
        <v>67.683821442638632</v>
      </c>
      <c r="F10" s="17">
        <f>TS!L13/TS!I13%</f>
        <v>70.410470875420401</v>
      </c>
      <c r="G10" s="17">
        <f>TS!M13/TS!J13%</f>
        <v>68.904677215131755</v>
      </c>
      <c r="H10" s="17">
        <f>TS!Q13/TS!N13%</f>
        <v>62.352321908995201</v>
      </c>
      <c r="I10" s="17">
        <f>TS!R13/TS!O13%</f>
        <v>61.680401988666588</v>
      </c>
      <c r="J10" s="17">
        <f>TS!S13/TS!P13%</f>
        <v>62.052751985353524</v>
      </c>
      <c r="K10" s="48"/>
      <c r="L10" s="49"/>
      <c r="M10" s="50"/>
    </row>
    <row r="11" spans="1:13" s="16" customFormat="1" ht="45" customHeight="1">
      <c r="A11" s="24">
        <v>2012</v>
      </c>
      <c r="B11" s="17">
        <f>TS!E14/TS!B14%</f>
        <v>74.412088838848987</v>
      </c>
      <c r="C11" s="17">
        <f>TS!F14/TS!C14%</f>
        <v>78.040075682511329</v>
      </c>
      <c r="D11" s="17">
        <f>TS!G14/TS!D14%</f>
        <v>76.03084635698599</v>
      </c>
      <c r="E11" s="17">
        <f>TS!K14/TS!H14%</f>
        <v>68.483889293227023</v>
      </c>
      <c r="F11" s="17">
        <f>TS!L14/TS!I14%</f>
        <v>72.267427535460399</v>
      </c>
      <c r="G11" s="17">
        <f>TS!M14/TS!J14%</f>
        <v>70.160265103718288</v>
      </c>
      <c r="H11" s="17">
        <f>TS!Q14/TS!N14%</f>
        <v>61.463727987595526</v>
      </c>
      <c r="I11" s="17">
        <f>TS!R14/TS!O14%</f>
        <v>61.228669417072823</v>
      </c>
      <c r="J11" s="17">
        <f>TS!S14/TS!P14%</f>
        <v>61.35581901750809</v>
      </c>
      <c r="K11" s="48"/>
      <c r="L11" s="49"/>
      <c r="M11" s="50"/>
    </row>
    <row r="12" spans="1:13" s="16" customFormat="1" ht="45" customHeight="1">
      <c r="A12" s="24">
        <v>2013</v>
      </c>
      <c r="B12" s="17">
        <f>TS!E15/TS!B15%</f>
        <v>75.837462185693866</v>
      </c>
      <c r="C12" s="17">
        <f>TS!F15/TS!C15%</f>
        <v>80.124114232811834</v>
      </c>
      <c r="D12" s="17">
        <f>TS!G15/TS!D15%</f>
        <v>77.75830917902455</v>
      </c>
      <c r="E12" s="17">
        <f>TS!K15/TS!H15%</f>
        <v>69.288334314102116</v>
      </c>
      <c r="F12" s="17">
        <f>TS!L15/TS!I15%</f>
        <v>73.465535855977734</v>
      </c>
      <c r="G12" s="17">
        <f>TS!M15/TS!J15%</f>
        <v>71.167930634254773</v>
      </c>
      <c r="H12" s="17">
        <f>TS!Q15/TS!N15%</f>
        <v>64.19951512534108</v>
      </c>
      <c r="I12" s="17">
        <f>TS!R15/TS!O15%</f>
        <v>64.771771515416987</v>
      </c>
      <c r="J12" s="17">
        <f>TS!S15/TS!P15%</f>
        <v>64.466846449293129</v>
      </c>
      <c r="K12" s="48"/>
      <c r="L12" s="49"/>
      <c r="M12" s="50"/>
    </row>
    <row r="13" spans="1:13" s="16" customFormat="1" ht="45" customHeight="1">
      <c r="A13" s="24">
        <v>2014</v>
      </c>
      <c r="B13" s="17">
        <f>TS!E16/TS!B16%</f>
        <v>77.639881347594169</v>
      </c>
      <c r="C13" s="17">
        <f>TS!F16/TS!C16%</f>
        <v>81.028063113331299</v>
      </c>
      <c r="D13" s="17">
        <f>TS!G16/TS!D16%</f>
        <v>79.18222751124884</v>
      </c>
      <c r="E13" s="17">
        <f>TS!K16/TS!H16%</f>
        <v>71.647800636520884</v>
      </c>
      <c r="F13" s="17">
        <f>TS!L16/TS!I16%</f>
        <v>75.30404355665155</v>
      </c>
      <c r="G13" s="17">
        <f>TS!M16/TS!J16%</f>
        <v>73.316190466442706</v>
      </c>
      <c r="H13" s="17">
        <f>TS!Q16/TS!N16%</f>
        <v>65.14705091200716</v>
      </c>
      <c r="I13" s="17">
        <f>TS!R16/TS!O16%</f>
        <v>63.836879993240132</v>
      </c>
      <c r="J13" s="17">
        <f>TS!S16/TS!P16%</f>
        <v>64.519971324631143</v>
      </c>
      <c r="K13" s="17" t="e">
        <f>TS!#REF!/TS!#REF!%</f>
        <v>#REF!</v>
      </c>
      <c r="L13" s="17" t="e">
        <f>TS!#REF!/TS!#REF!%</f>
        <v>#REF!</v>
      </c>
      <c r="M13" s="17" t="e">
        <f>TS!#REF!/TS!#REF!%</f>
        <v>#REF!</v>
      </c>
    </row>
  </sheetData>
  <mergeCells count="7">
    <mergeCell ref="K4:M9"/>
    <mergeCell ref="A1:M1"/>
    <mergeCell ref="A2:A3"/>
    <mergeCell ref="B2:D2"/>
    <mergeCell ref="E2:G2"/>
    <mergeCell ref="H2:J2"/>
    <mergeCell ref="K2:M2"/>
  </mergeCells>
  <phoneticPr fontId="0" type="noConversion"/>
  <printOptions horizontalCentered="1"/>
  <pageMargins left="0.59055118110236227" right="7.874015748031496E-2" top="0.74803149606299213" bottom="0.74803149606299213" header="0.31496062992125984" footer="0.31496062992125984"/>
  <pageSetup paperSize="9" scale="95" firstPageNumber="30" orientation="landscape" useFirstPageNumber="1" r:id="rId1"/>
  <headerFooter alignWithMargins="0">
    <oddFooter>&amp;C&amp;"Cambria,Regular"&amp;9X-&amp;P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3" sqref="A3"/>
    </sheetView>
  </sheetViews>
  <sheetFormatPr defaultRowHeight="12.75"/>
  <cols>
    <col min="1" max="1" width="56.28515625" customWidth="1"/>
    <col min="2" max="2" width="26.5703125" bestFit="1" customWidth="1"/>
    <col min="3" max="3" width="24" bestFit="1" customWidth="1"/>
  </cols>
  <sheetData>
    <row r="1" spans="1:3">
      <c r="A1" s="32" t="s">
        <v>32</v>
      </c>
      <c r="B1" t="s">
        <v>9</v>
      </c>
    </row>
    <row r="3" spans="1:3">
      <c r="B3" s="32" t="s">
        <v>36</v>
      </c>
    </row>
    <row r="4" spans="1:3">
      <c r="A4" s="32" t="s">
        <v>33</v>
      </c>
      <c r="B4" t="s">
        <v>35</v>
      </c>
      <c r="C4" t="s">
        <v>37</v>
      </c>
    </row>
    <row r="5" spans="1:3">
      <c r="A5" s="33" t="s">
        <v>21</v>
      </c>
      <c r="B5" s="34">
        <v>0</v>
      </c>
      <c r="C5" s="34">
        <v>0</v>
      </c>
    </row>
    <row r="6" spans="1:3">
      <c r="A6" s="33" t="s">
        <v>22</v>
      </c>
      <c r="B6" s="34">
        <v>0</v>
      </c>
      <c r="C6" s="34">
        <v>0</v>
      </c>
    </row>
    <row r="7" spans="1:3">
      <c r="A7" s="33" t="s">
        <v>34</v>
      </c>
      <c r="B7" s="34">
        <v>0</v>
      </c>
      <c r="C7" s="34"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Board</vt:lpstr>
      <vt:lpstr>OpenBoard</vt:lpstr>
      <vt:lpstr>TS</vt:lpstr>
      <vt:lpstr>Pass%TS</vt:lpstr>
      <vt:lpstr>Sheet1</vt:lpstr>
      <vt:lpstr>Board!Print_Area</vt:lpstr>
      <vt:lpstr>OpenBoard!Print_Area</vt:lpstr>
      <vt:lpstr>'Pass%TS'!Print_Area</vt:lpstr>
      <vt:lpstr>TS!Print_Area</vt:lpstr>
      <vt:lpstr>Board!Print_Titles</vt:lpstr>
      <vt:lpstr>OpenBoard!Print_Titles</vt:lpstr>
      <vt:lpstr>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chanderkant</dc:creator>
  <cp:lastModifiedBy>Krishna Kumaran E</cp:lastModifiedBy>
  <cp:lastPrinted>2017-06-30T05:39:49Z</cp:lastPrinted>
  <dcterms:created xsi:type="dcterms:W3CDTF">2006-10-19T05:00:05Z</dcterms:created>
  <dcterms:modified xsi:type="dcterms:W3CDTF">2017-07-06T05:34:56Z</dcterms:modified>
</cp:coreProperties>
</file>