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5" windowWidth="19080" windowHeight="11760" tabRatio="686"/>
  </bookViews>
  <sheets>
    <sheet name="Table-1-2" sheetId="13" r:id="rId1"/>
    <sheet name="Table-3-4" sheetId="49" r:id="rId2"/>
    <sheet name="Table-5" sheetId="54" r:id="rId3"/>
    <sheet name="Table-6A" sheetId="12" r:id="rId4"/>
    <sheet name="Table-6B-C" sheetId="47" r:id="rId5"/>
    <sheet name="Table-6D-E" sheetId="67" r:id="rId6"/>
    <sheet name="Table-6F-7" sheetId="68" r:id="rId7"/>
    <sheet name="Table-8-9-10" sheetId="46" r:id="rId8"/>
    <sheet name="Table-11A-B-C" sheetId="56" r:id="rId9"/>
    <sheet name="Table-12-13" sheetId="60" r:id="rId10"/>
    <sheet name="Table-13B-C" sheetId="70" r:id="rId11"/>
    <sheet name="Table-14" sheetId="69" r:id="rId12"/>
    <sheet name="Table-14D-E-F" sheetId="61" r:id="rId13"/>
    <sheet name="Table-15-16" sheetId="52" r:id="rId14"/>
    <sheet name="17-A" sheetId="22" r:id="rId15"/>
    <sheet name="Table-17-B" sheetId="23" r:id="rId16"/>
    <sheet name="Table-17-C" sheetId="73" r:id="rId17"/>
    <sheet name="Table-18" sheetId="64" r:id="rId18"/>
    <sheet name="Table-19" sheetId="25" r:id="rId19"/>
    <sheet name="Table-19H" sheetId="28" r:id="rId20"/>
    <sheet name="Table-19B" sheetId="74" r:id="rId21"/>
    <sheet name="Table-19BH" sheetId="75" r:id="rId22"/>
    <sheet name="Table-19C" sheetId="76" r:id="rId23"/>
    <sheet name="Table-19CH" sheetId="77" r:id="rId24"/>
    <sheet name="Table-20" sheetId="31" r:id="rId25"/>
    <sheet name="Table-21A" sheetId="78" r:id="rId26"/>
    <sheet name="Table-21B" sheetId="79" r:id="rId27"/>
    <sheet name="Table-21C" sheetId="80" r:id="rId28"/>
    <sheet name="Table-22A" sheetId="32" r:id="rId29"/>
    <sheet name="Table-22B" sheetId="81" r:id="rId30"/>
    <sheet name="Table-22C" sheetId="82" r:id="rId31"/>
    <sheet name="Table-23" sheetId="38" r:id="rId32"/>
    <sheet name="Table-24" sheetId="83" r:id="rId33"/>
    <sheet name="Table-25" sheetId="63" r:id="rId34"/>
    <sheet name="Sheet1" sheetId="66" state="hidden" r:id="rId35"/>
    <sheet name="Table-26" sheetId="72" r:id="rId36"/>
  </sheets>
  <definedNames>
    <definedName name="_xlnm.Print_Area" localSheetId="14">'17-A'!$A$1:$P$29</definedName>
    <definedName name="_xlnm.Print_Area" localSheetId="34">Sheet1!$A$1:$K$39</definedName>
    <definedName name="_xlnm.Print_Area" localSheetId="8">'Table-11A-B-C'!$A$1:$J$29</definedName>
    <definedName name="_xlnm.Print_Area" localSheetId="0">'Table-1-2'!$A$1:$H$20</definedName>
    <definedName name="_xlnm.Print_Area" localSheetId="9">'Table-12-13'!$A$1:$J$30</definedName>
    <definedName name="_xlnm.Print_Area" localSheetId="10">'Table-13B-C'!$A$1:$C$32</definedName>
    <definedName name="_xlnm.Print_Area" localSheetId="11">'Table-14'!$A$1:$E$20</definedName>
    <definedName name="_xlnm.Print_Area" localSheetId="12">'Table-14D-E-F'!$A$1:$G$31</definedName>
    <definedName name="_xlnm.Print_Area" localSheetId="13">'Table-15-16'!$A$1:$H$39</definedName>
    <definedName name="_xlnm.Print_Area" localSheetId="15">'Table-17-B'!$A$1:$P$31</definedName>
    <definedName name="_xlnm.Print_Area" localSheetId="16">'Table-17-C'!$A$1:$P$31</definedName>
    <definedName name="_xlnm.Print_Area" localSheetId="17">'Table-18'!$A$1:$M$25</definedName>
    <definedName name="_xlnm.Print_Area" localSheetId="18">'Table-19'!$A$1:$J$23</definedName>
    <definedName name="_xlnm.Print_Area" localSheetId="20">'Table-19B'!$A$1:$J$21</definedName>
    <definedName name="_xlnm.Print_Area" localSheetId="21">'Table-19BH'!$A$1:$M$24</definedName>
    <definedName name="_xlnm.Print_Area" localSheetId="22">'Table-19C'!$A$1:$J$21</definedName>
    <definedName name="_xlnm.Print_Area" localSheetId="23">'Table-19CH'!$A$1:$M$24</definedName>
    <definedName name="_xlnm.Print_Area" localSheetId="19">'Table-19H'!$A$1:$M$24</definedName>
    <definedName name="_xlnm.Print_Area" localSheetId="24">'Table-20'!$A$1:$F$25</definedName>
    <definedName name="_xlnm.Print_Area" localSheetId="25">'Table-21A'!$A$1:$H$26</definedName>
    <definedName name="_xlnm.Print_Area" localSheetId="26">'Table-21B'!$A$1:$H$24</definedName>
    <definedName name="_xlnm.Print_Area" localSheetId="27">'Table-21C'!$A$1:$H$24</definedName>
    <definedName name="_xlnm.Print_Area" localSheetId="28">'Table-22A'!$A$1:$J$23</definedName>
    <definedName name="_xlnm.Print_Area" localSheetId="29">'Table-22B'!$A$1:$J$29</definedName>
    <definedName name="_xlnm.Print_Area" localSheetId="30">'Table-22C'!$A$1:$J$29</definedName>
    <definedName name="_xlnm.Print_Area" localSheetId="31">'Table-23'!$A$1:$F$40</definedName>
    <definedName name="_xlnm.Print_Area" localSheetId="32">'Table-24'!$A$1:$F$40</definedName>
    <definedName name="_xlnm.Print_Area" localSheetId="35">'Table-26'!$A$1:$G$32</definedName>
    <definedName name="_xlnm.Print_Area" localSheetId="1">'Table-3-4'!$A$1:$G$16</definedName>
    <definedName name="_xlnm.Print_Area" localSheetId="2">'Table-5'!$A$1:$D$28</definedName>
    <definedName name="_xlnm.Print_Area" localSheetId="3">'Table-6A'!$A$1:$J$24</definedName>
    <definedName name="_xlnm.Print_Area" localSheetId="4">'Table-6B-C'!$A$1:$C$31</definedName>
    <definedName name="_xlnm.Print_Area" localSheetId="5">'Table-6D-E'!$A$1:$E$25</definedName>
    <definedName name="_xlnm.Print_Area" localSheetId="6">'Table-6F-7'!$A$1:$J$29</definedName>
    <definedName name="_xlnm.Print_Area" localSheetId="7">'Table-8-9-10'!$A$1:$J$32</definedName>
    <definedName name="_xlnm.Print_Titles" localSheetId="14">'17-A'!$A:$A</definedName>
    <definedName name="_xlnm.Print_Titles" localSheetId="15">'Table-17-B'!$A:$A</definedName>
    <definedName name="_xlnm.Print_Titles" localSheetId="16">'Table-17-C'!$A:$A</definedName>
    <definedName name="_xlnm.Print_Titles" localSheetId="17">'Table-18'!$A:$A</definedName>
  </definedNames>
  <calcPr calcId="125725" calcMode="manual"/>
</workbook>
</file>

<file path=xl/calcChain.xml><?xml version="1.0" encoding="utf-8"?>
<calcChain xmlns="http://schemas.openxmlformats.org/spreadsheetml/2006/main">
  <c r="I15" i="83"/>
  <c r="I14"/>
  <c r="I13"/>
  <c r="I12"/>
  <c r="I11"/>
  <c r="I10"/>
  <c r="I9"/>
  <c r="I8"/>
  <c r="J10" i="81"/>
  <c r="J9"/>
  <c r="J8"/>
  <c r="Q22" i="73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AC32"/>
  <c r="AC25"/>
  <c r="AC24"/>
  <c r="AC23"/>
  <c r="AC22"/>
  <c r="G3"/>
  <c r="H2"/>
  <c r="H1"/>
  <c r="G3" i="23"/>
  <c r="H2"/>
  <c r="H1"/>
  <c r="Q21" i="22"/>
  <c r="R21"/>
  <c r="Q22"/>
  <c r="R22"/>
  <c r="Q23"/>
  <c r="R23"/>
  <c r="K1"/>
  <c r="I20" i="60"/>
  <c r="I21"/>
  <c r="I22"/>
  <c r="I23"/>
  <c r="I24"/>
  <c r="I25"/>
  <c r="I26"/>
  <c r="I27"/>
  <c r="I28"/>
  <c r="D22" i="67"/>
  <c r="E22" s="1"/>
  <c r="D23"/>
  <c r="E23" s="1"/>
  <c r="N18" i="47"/>
  <c r="N19"/>
  <c r="N20"/>
  <c r="N21"/>
  <c r="N22"/>
  <c r="N23"/>
  <c r="N24"/>
  <c r="R24"/>
  <c r="N25"/>
  <c r="N26"/>
  <c r="N27"/>
  <c r="N28"/>
  <c r="R29"/>
  <c r="M29" s="1"/>
  <c r="N29" s="1"/>
  <c r="N30"/>
  <c r="Q32" i="23" l="1"/>
  <c r="R32"/>
  <c r="S32"/>
  <c r="T32"/>
  <c r="U32"/>
  <c r="V32"/>
  <c r="W32"/>
  <c r="X32"/>
  <c r="Y32"/>
  <c r="Z32"/>
  <c r="AA32"/>
  <c r="AB32"/>
  <c r="AC32"/>
  <c r="R33"/>
  <c r="S33"/>
  <c r="T33"/>
  <c r="U33"/>
  <c r="V33"/>
  <c r="W33"/>
  <c r="X33"/>
  <c r="Y33"/>
  <c r="Z33"/>
  <c r="AA33"/>
  <c r="AB33"/>
  <c r="Q33"/>
  <c r="R22"/>
  <c r="T22"/>
  <c r="U22"/>
  <c r="W22"/>
  <c r="X22"/>
  <c r="Z22"/>
  <c r="AA22"/>
  <c r="AC22"/>
  <c r="R23"/>
  <c r="T23"/>
  <c r="U23"/>
  <c r="W23"/>
  <c r="X23"/>
  <c r="Z23"/>
  <c r="AA23"/>
  <c r="AC23"/>
  <c r="R24"/>
  <c r="T24"/>
  <c r="U24"/>
  <c r="W24"/>
  <c r="X24"/>
  <c r="Z24"/>
  <c r="AA24"/>
  <c r="AC24"/>
  <c r="R25"/>
  <c r="T25"/>
  <c r="U25"/>
  <c r="W25"/>
  <c r="X25"/>
  <c r="Z25"/>
  <c r="AA25"/>
  <c r="AC25"/>
  <c r="Q23"/>
  <c r="Q24"/>
  <c r="Q25"/>
  <c r="Q22"/>
  <c r="AB19"/>
  <c r="Y19"/>
  <c r="V19"/>
  <c r="S19"/>
  <c r="AB18"/>
  <c r="Y18"/>
  <c r="V18"/>
  <c r="S18"/>
  <c r="AB17"/>
  <c r="AB25" s="1"/>
  <c r="Y17"/>
  <c r="Y25" s="1"/>
  <c r="V17"/>
  <c r="V25" s="1"/>
  <c r="S17"/>
  <c r="S25" s="1"/>
  <c r="AB16"/>
  <c r="AB24" s="1"/>
  <c r="Y16"/>
  <c r="Y24" s="1"/>
  <c r="V16"/>
  <c r="V24" s="1"/>
  <c r="S16"/>
  <c r="S24" s="1"/>
  <c r="AB15"/>
  <c r="AB23" s="1"/>
  <c r="Y15"/>
  <c r="Y23" s="1"/>
  <c r="V15"/>
  <c r="V23" s="1"/>
  <c r="S15"/>
  <c r="S23" s="1"/>
  <c r="AB14"/>
  <c r="AB22" s="1"/>
  <c r="Y14"/>
  <c r="Y22" s="1"/>
  <c r="V14"/>
  <c r="V22" s="1"/>
  <c r="S14"/>
  <c r="S22" s="1"/>
  <c r="S38" i="22"/>
  <c r="T38"/>
  <c r="R38"/>
  <c r="S36"/>
  <c r="T36"/>
  <c r="R36"/>
  <c r="T21"/>
  <c r="U21"/>
  <c r="W21"/>
  <c r="X21"/>
  <c r="Z21"/>
  <c r="AA21"/>
  <c r="T22"/>
  <c r="U22"/>
  <c r="W22"/>
  <c r="X22"/>
  <c r="Z22"/>
  <c r="AA22"/>
  <c r="T23"/>
  <c r="U23"/>
  <c r="W23"/>
  <c r="X23"/>
  <c r="Z23"/>
  <c r="AA23"/>
  <c r="Q30"/>
  <c r="R30"/>
  <c r="T30"/>
  <c r="U30"/>
  <c r="W30"/>
  <c r="X30"/>
  <c r="Z30"/>
  <c r="AA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R20"/>
  <c r="T20"/>
  <c r="U20"/>
  <c r="W20"/>
  <c r="X20"/>
  <c r="Z20"/>
  <c r="AA20"/>
  <c r="Q20"/>
  <c r="AB17"/>
  <c r="AB30" s="1"/>
  <c r="Y17"/>
  <c r="Y30" s="1"/>
  <c r="V17"/>
  <c r="V30" s="1"/>
  <c r="S17"/>
  <c r="S30" s="1"/>
  <c r="AB16"/>
  <c r="Y16"/>
  <c r="V16"/>
  <c r="S16"/>
  <c r="AB15"/>
  <c r="AB23" s="1"/>
  <c r="Y15"/>
  <c r="Y23" s="1"/>
  <c r="V15"/>
  <c r="V23" s="1"/>
  <c r="S15"/>
  <c r="S23" s="1"/>
  <c r="AB14"/>
  <c r="AB22" s="1"/>
  <c r="Y14"/>
  <c r="Y22" s="1"/>
  <c r="V14"/>
  <c r="V22" s="1"/>
  <c r="S14"/>
  <c r="S22" s="1"/>
  <c r="AB13"/>
  <c r="AB21" s="1"/>
  <c r="Y13"/>
  <c r="Y21" s="1"/>
  <c r="V13"/>
  <c r="V21" s="1"/>
  <c r="S13"/>
  <c r="S21" s="1"/>
  <c r="AB12"/>
  <c r="AB20" s="1"/>
  <c r="Y12"/>
  <c r="Y20" s="1"/>
  <c r="V12"/>
  <c r="V20" s="1"/>
  <c r="S12"/>
  <c r="S20" s="1"/>
  <c r="I32" i="52"/>
  <c r="J32"/>
  <c r="K32"/>
  <c r="L32"/>
  <c r="J33"/>
  <c r="K33"/>
  <c r="L33"/>
  <c r="I40"/>
  <c r="I41"/>
  <c r="J40"/>
  <c r="K40"/>
  <c r="L40"/>
  <c r="J31"/>
  <c r="K31"/>
  <c r="L31"/>
  <c r="I31"/>
  <c r="D24" i="54" l="1"/>
  <c r="D17"/>
  <c r="D7"/>
  <c r="L15" i="49"/>
  <c r="K15"/>
  <c r="J15"/>
  <c r="L14"/>
  <c r="K14"/>
  <c r="J14"/>
  <c r="L13"/>
  <c r="K13"/>
  <c r="J13"/>
  <c r="L7"/>
  <c r="K7"/>
  <c r="J7"/>
  <c r="L6"/>
  <c r="K6"/>
  <c r="J6"/>
  <c r="L5"/>
  <c r="K5"/>
  <c r="J5"/>
  <c r="E14" i="13" l="1"/>
  <c r="E16" s="1"/>
  <c r="G14"/>
  <c r="G16" s="1"/>
  <c r="G18" s="1"/>
  <c r="F14"/>
  <c r="F16" s="1"/>
  <c r="F18" s="1"/>
  <c r="E18" l="1"/>
  <c r="E27" i="70" l="1"/>
  <c r="I9" i="38"/>
  <c r="I8"/>
  <c r="I11"/>
  <c r="I12"/>
  <c r="I13"/>
  <c r="I14"/>
  <c r="I15"/>
  <c r="I10"/>
  <c r="A59" i="52" l="1"/>
  <c r="H14" i="68" l="1"/>
  <c r="H13"/>
  <c r="H12"/>
  <c r="H11"/>
  <c r="H10"/>
  <c r="H9"/>
  <c r="H8"/>
  <c r="H7"/>
  <c r="H6"/>
  <c r="H5"/>
  <c r="D3" i="47" l="1"/>
  <c r="F10" s="1"/>
  <c r="E17"/>
  <c r="E12"/>
  <c r="D26" i="61"/>
  <c r="D27"/>
  <c r="D28"/>
  <c r="D29"/>
  <c r="D25"/>
  <c r="D16"/>
  <c r="D17"/>
  <c r="D18"/>
  <c r="D19"/>
  <c r="D15"/>
  <c r="D10"/>
  <c r="C10"/>
  <c r="B10"/>
  <c r="C30"/>
  <c r="B30"/>
  <c r="J17" i="66"/>
  <c r="J18"/>
  <c r="D30" i="61" l="1"/>
  <c r="F11" i="47"/>
  <c r="F12"/>
  <c r="F4"/>
  <c r="F13"/>
  <c r="F5"/>
  <c r="F14"/>
  <c r="F6"/>
  <c r="F8"/>
  <c r="F15"/>
  <c r="F7"/>
  <c r="F9"/>
  <c r="H3" i="68"/>
  <c r="L4" i="47"/>
  <c r="L5"/>
  <c r="L6"/>
  <c r="L7"/>
  <c r="L8"/>
  <c r="L9"/>
  <c r="L10"/>
  <c r="L11"/>
  <c r="L12"/>
  <c r="L13"/>
  <c r="L14"/>
  <c r="L15"/>
  <c r="L3"/>
  <c r="I4"/>
  <c r="I5"/>
  <c r="I6"/>
  <c r="I7"/>
  <c r="I8"/>
  <c r="I9"/>
  <c r="I10"/>
  <c r="I11"/>
  <c r="I12"/>
  <c r="I13"/>
  <c r="I14"/>
  <c r="I15"/>
  <c r="I3"/>
  <c r="F3"/>
  <c r="D12" i="12" l="1"/>
  <c r="J6" i="66"/>
  <c r="J7"/>
  <c r="J8"/>
  <c r="J9"/>
  <c r="J10"/>
  <c r="J11"/>
  <c r="J12"/>
  <c r="J13"/>
  <c r="J14"/>
  <c r="J15"/>
  <c r="J16"/>
  <c r="J5"/>
  <c r="B20" i="61" l="1"/>
  <c r="C20"/>
  <c r="J15" i="60"/>
  <c r="I15"/>
  <c r="H15"/>
  <c r="J14"/>
  <c r="I14"/>
  <c r="H14"/>
  <c r="J13"/>
  <c r="I13"/>
  <c r="H13"/>
  <c r="J8"/>
  <c r="I8"/>
  <c r="H8"/>
  <c r="J7"/>
  <c r="I7"/>
  <c r="H7"/>
  <c r="J6"/>
  <c r="I6"/>
  <c r="H6"/>
  <c r="D20" i="61" l="1"/>
  <c r="D14" i="13"/>
  <c r="D16" s="1"/>
  <c r="D18" s="1"/>
  <c r="C14"/>
  <c r="C16" s="1"/>
  <c r="C18" s="1"/>
  <c r="B16"/>
  <c r="B18" s="1"/>
  <c r="G10" i="64" l="1"/>
  <c r="D10"/>
  <c r="M9"/>
  <c r="G9"/>
  <c r="D9"/>
  <c r="M8"/>
  <c r="G8"/>
  <c r="D8"/>
  <c r="M7"/>
  <c r="G7"/>
  <c r="D7"/>
  <c r="M6"/>
  <c r="G6"/>
  <c r="D6"/>
  <c r="M5"/>
  <c r="G5"/>
  <c r="D5"/>
</calcChain>
</file>

<file path=xl/sharedStrings.xml><?xml version="1.0" encoding="utf-8"?>
<sst xmlns="http://schemas.openxmlformats.org/spreadsheetml/2006/main" count="1892" uniqueCount="502">
  <si>
    <t>Total</t>
  </si>
  <si>
    <t>SC</t>
  </si>
  <si>
    <t>ST</t>
  </si>
  <si>
    <t>Male</t>
  </si>
  <si>
    <t>Female</t>
  </si>
  <si>
    <t>Primary</t>
  </si>
  <si>
    <t>Secondary</t>
  </si>
  <si>
    <t>Senior Secondary</t>
  </si>
  <si>
    <t>Boys</t>
  </si>
  <si>
    <t>Girls</t>
  </si>
  <si>
    <t>I-VIII</t>
  </si>
  <si>
    <t>I-X</t>
  </si>
  <si>
    <t>Pupil Teacher Ratio</t>
  </si>
  <si>
    <t>Category</t>
  </si>
  <si>
    <t>Appeared*</t>
  </si>
  <si>
    <t>Passed#</t>
  </si>
  <si>
    <t>Arts</t>
  </si>
  <si>
    <t>Science</t>
  </si>
  <si>
    <t>Law</t>
  </si>
  <si>
    <t>Revenue</t>
  </si>
  <si>
    <t>Capital</t>
  </si>
  <si>
    <t>Expenditure on Education by Education Department</t>
  </si>
  <si>
    <t>Expenditure as % of GDP</t>
  </si>
  <si>
    <t>Elementary Education</t>
  </si>
  <si>
    <t>Secondary Education</t>
  </si>
  <si>
    <t>University &amp; Higher Education</t>
  </si>
  <si>
    <t>Adult Education</t>
  </si>
  <si>
    <t>Technical Education</t>
  </si>
  <si>
    <t>Total (Education)</t>
  </si>
  <si>
    <t>Census year</t>
  </si>
  <si>
    <t>Persons</t>
  </si>
  <si>
    <t>Females</t>
  </si>
  <si>
    <t>Year</t>
  </si>
  <si>
    <t>1960-61</t>
  </si>
  <si>
    <t>1970-71</t>
  </si>
  <si>
    <t>1990-91</t>
  </si>
  <si>
    <t>2002-03</t>
  </si>
  <si>
    <t>2003-04</t>
  </si>
  <si>
    <t>2004-05</t>
  </si>
  <si>
    <t>1950-51</t>
  </si>
  <si>
    <t>2005-06</t>
  </si>
  <si>
    <t>2006-07</t>
  </si>
  <si>
    <t>2007-08</t>
  </si>
  <si>
    <t>1980-81</t>
  </si>
  <si>
    <t>2000-01</t>
  </si>
  <si>
    <t>2001-02</t>
  </si>
  <si>
    <t>Higher Education</t>
  </si>
  <si>
    <t xml:space="preserve">Primary School </t>
  </si>
  <si>
    <t>Males</t>
  </si>
  <si>
    <t>Female Teachers per 100 Male Teachers</t>
  </si>
  <si>
    <t>Pass percentage</t>
  </si>
  <si>
    <t xml:space="preserve">Higher Education </t>
  </si>
  <si>
    <t xml:space="preserve">Secondary/ Senior Secondary  School </t>
  </si>
  <si>
    <t>Ph.D</t>
  </si>
  <si>
    <t>Level</t>
  </si>
  <si>
    <t>Age group</t>
  </si>
  <si>
    <t>Management</t>
  </si>
  <si>
    <t>NA</t>
  </si>
  <si>
    <t>Post Graduate</t>
  </si>
  <si>
    <t>1983-84</t>
  </si>
  <si>
    <t>1986-87</t>
  </si>
  <si>
    <t>1989-90</t>
  </si>
  <si>
    <t>1992-93</t>
  </si>
  <si>
    <t>1995-96</t>
  </si>
  <si>
    <t>1996-97</t>
  </si>
  <si>
    <t>1997-98</t>
  </si>
  <si>
    <t>1998-99</t>
  </si>
  <si>
    <t>1994-95</t>
  </si>
  <si>
    <t>( in thousands)</t>
  </si>
  <si>
    <t>(in Crore)</t>
  </si>
  <si>
    <t>(Figure in '000)</t>
  </si>
  <si>
    <t>I-V</t>
  </si>
  <si>
    <t>2008-09(P)</t>
  </si>
  <si>
    <t>P-Provisional</t>
  </si>
  <si>
    <t xml:space="preserve">Primary </t>
  </si>
  <si>
    <t xml:space="preserve">Others </t>
  </si>
  <si>
    <t>(in % age)</t>
  </si>
  <si>
    <t>ALL</t>
  </si>
  <si>
    <t>(% age)</t>
  </si>
  <si>
    <t xml:space="preserve"> (in lakhs)</t>
  </si>
  <si>
    <t>2009-10(P)</t>
  </si>
  <si>
    <t xml:space="preserve"> (in percentage)</t>
  </si>
  <si>
    <t>(in percentage)</t>
  </si>
  <si>
    <t>Year/ Classes</t>
  </si>
  <si>
    <t>Type</t>
  </si>
  <si>
    <t>Number</t>
  </si>
  <si>
    <t>Institution of National Importance</t>
  </si>
  <si>
    <t>Type of Institution</t>
  </si>
  <si>
    <t>* - Includes Regular &amp; Private Students.</t>
  </si>
  <si>
    <t>#- Includes Students Passed in Annual &amp; Supplementary Examinations.</t>
  </si>
  <si>
    <t>All</t>
  </si>
  <si>
    <t xml:space="preserve"> Sector</t>
  </si>
  <si>
    <t>Centre</t>
  </si>
  <si>
    <t>Expenditure on Education by Other  Departments</t>
  </si>
  <si>
    <t>Corresponding Level of Education</t>
  </si>
  <si>
    <t xml:space="preserve"> I-XII</t>
  </si>
  <si>
    <t>Upper Primary</t>
  </si>
  <si>
    <t xml:space="preserve">School Education </t>
  </si>
  <si>
    <t>(in '000')</t>
  </si>
  <si>
    <t>I-XII</t>
  </si>
  <si>
    <t xml:space="preserve"> I-X</t>
  </si>
  <si>
    <t>Appeared</t>
  </si>
  <si>
    <t>Passed</t>
  </si>
  <si>
    <t>Numbers of Students (in '000')</t>
  </si>
  <si>
    <t>1951-52</t>
  </si>
  <si>
    <t xml:space="preserve">RE: Revised Estimate </t>
  </si>
  <si>
    <t>BE: Budget Estimate</t>
  </si>
  <si>
    <t>1951-1971:Aged 5+, 1981-2011: Aged 7+</t>
  </si>
  <si>
    <t>Primary                                                                                                                                                  (I-V)</t>
  </si>
  <si>
    <t xml:space="preserve"> Upper Primary </t>
  </si>
  <si>
    <t>(IX-XII)</t>
  </si>
  <si>
    <t xml:space="preserve">Upper Primary School </t>
  </si>
  <si>
    <t>6-10 Years</t>
  </si>
  <si>
    <t>11-13 Years</t>
  </si>
  <si>
    <t>6-13 Years</t>
  </si>
  <si>
    <t>14-15 Years</t>
  </si>
  <si>
    <t>6-15 Years</t>
  </si>
  <si>
    <t>16-17 Years</t>
  </si>
  <si>
    <t>6-17 Years</t>
  </si>
  <si>
    <t>18-23 Years</t>
  </si>
  <si>
    <t>Table-3 : Literacy Rates( 7+ Age Group)</t>
  </si>
  <si>
    <t>Table-4: Adult  Literacy Rates(15+ Age Group)</t>
  </si>
  <si>
    <t>EDUCATIONAL STATISTICS AT A GLANCE</t>
  </si>
  <si>
    <t>Primary                                                (I-V)</t>
  </si>
  <si>
    <t>Upper Primary                          (VI-VIII)</t>
  </si>
  <si>
    <t>Elementary                                     (I-VIII)</t>
  </si>
  <si>
    <t>Secondary                               (IX-X)</t>
  </si>
  <si>
    <t>Sr.  Secondary                        ( XI-XII)</t>
  </si>
  <si>
    <t xml:space="preserve">Source: Census of India-2011.   </t>
  </si>
  <si>
    <t>Level/   Year</t>
  </si>
  <si>
    <t xml:space="preserve">Primary                School </t>
  </si>
  <si>
    <t xml:space="preserve">Upper            Primary School </t>
  </si>
  <si>
    <t>Type of School/     Years</t>
  </si>
  <si>
    <t>Table-11: Examination Results</t>
  </si>
  <si>
    <t>Numbers of Students (in Lakh)</t>
  </si>
  <si>
    <t>Table-12: Open School Examination Results</t>
  </si>
  <si>
    <t>Upper Primary         (VI-VIII)</t>
  </si>
  <si>
    <t xml:space="preserve">       Gross Domestic Product (GDP)</t>
  </si>
  <si>
    <t>Table-23 : Pupil Teacher Ratio (PTR)</t>
  </si>
  <si>
    <t>Central University</t>
  </si>
  <si>
    <t>All Categories</t>
  </si>
  <si>
    <t>Commerce</t>
  </si>
  <si>
    <t>P-Provisional, NA-Not Available</t>
  </si>
  <si>
    <t>2010-11(P)</t>
  </si>
  <si>
    <t>2008-09</t>
  </si>
  <si>
    <t>Integrated</t>
  </si>
  <si>
    <t>Universities</t>
  </si>
  <si>
    <t>Deemed University</t>
  </si>
  <si>
    <t>Central Open University</t>
  </si>
  <si>
    <t>State Open University</t>
  </si>
  <si>
    <t>Institutions under State Legislature Act</t>
  </si>
  <si>
    <t>MPhil</t>
  </si>
  <si>
    <t>Note: Percentages may not tally exactly due to rounding off</t>
  </si>
  <si>
    <t xml:space="preserve">Stream </t>
  </si>
  <si>
    <t xml:space="preserve">Percentage of Students passed </t>
  </si>
  <si>
    <t>Diploma</t>
  </si>
  <si>
    <t>PG Diploma</t>
  </si>
  <si>
    <t xml:space="preserve">Higher Education -Total </t>
  </si>
  <si>
    <t>College for Professio-nal Education</t>
  </si>
  <si>
    <t>Certificate</t>
  </si>
  <si>
    <t>Under Graduate</t>
  </si>
  <si>
    <t>State Public University</t>
  </si>
  <si>
    <t>State Private University</t>
  </si>
  <si>
    <t>2009-10</t>
  </si>
  <si>
    <t>2010-11</t>
  </si>
  <si>
    <t>India 1950-51 to 1965-66' published by Ministry of HRD </t>
  </si>
  <si>
    <t>(ii) Data in respect of 1970-71 to 1980-81 have been taken from 'Education in India Vol-I' </t>
  </si>
  <si>
    <t>published by Ministry of HRD </t>
  </si>
  <si>
    <t>(iii) Data in respect of 1985-86  to 1995-96 have been  taken  from UGC and  therefore is </t>
  </si>
  <si>
    <t>1950-51 </t>
  </si>
  <si>
    <t>351222 </t>
  </si>
  <si>
    <t>11.3% </t>
  </si>
  <si>
    <t>1955-56 </t>
  </si>
  <si>
    <t>630313 </t>
  </si>
  <si>
    <t>12.8% </t>
  </si>
  <si>
    <t>1960-61 </t>
  </si>
  <si>
    <t>795014 </t>
  </si>
  <si>
    <t>17.4% </t>
  </si>
  <si>
    <t>1965-66 </t>
  </si>
  <si>
    <t>1159000 </t>
  </si>
  <si>
    <t>17.5% </t>
  </si>
  <si>
    <t>1970-71 </t>
  </si>
  <si>
    <t>2587967 </t>
  </si>
  <si>
    <t>21.9% </t>
  </si>
  <si>
    <t>1975-76 </t>
  </si>
  <si>
    <t>3392729 </t>
  </si>
  <si>
    <t>23.6% </t>
  </si>
  <si>
    <t>1980-81 </t>
  </si>
  <si>
    <t>3561620 </t>
  </si>
  <si>
    <t>26.7% </t>
  </si>
  <si>
    <t>1985-86 </t>
  </si>
  <si>
    <t>2537545 </t>
  </si>
  <si>
    <t>29.6% </t>
  </si>
  <si>
    <t>1990-91 </t>
  </si>
  <si>
    <t>3368610 </t>
  </si>
  <si>
    <t>31.6% </t>
  </si>
  <si>
    <t>1995-96 </t>
  </si>
  <si>
    <t>4210398 </t>
  </si>
  <si>
    <t>36.0% </t>
  </si>
  <si>
    <t>2000-01 </t>
  </si>
  <si>
    <t>5443829 </t>
  </si>
  <si>
    <t>36.9% </t>
  </si>
  <si>
    <t>2001-02 </t>
  </si>
  <si>
    <t>5795417 </t>
  </si>
  <si>
    <t>39.3% </t>
  </si>
  <si>
    <t>2002-03 </t>
  </si>
  <si>
    <t>6681558 </t>
  </si>
  <si>
    <t>37.7% </t>
  </si>
  <si>
    <t>2003-04 </t>
  </si>
  <si>
    <t>7044205 </t>
  </si>
  <si>
    <t>37.1% </t>
  </si>
  <si>
    <t>2004-05 </t>
  </si>
  <si>
    <t>8191957 </t>
  </si>
  <si>
    <t>2005-06 </t>
  </si>
  <si>
    <t>8831748 </t>
  </si>
  <si>
    <t>38.3% </t>
  </si>
  <si>
    <t>2006-07 </t>
  </si>
  <si>
    <t>9593315 </t>
  </si>
  <si>
    <t>2007-08 </t>
  </si>
  <si>
    <t>10573890 </t>
  </si>
  <si>
    <t>38.6% </t>
  </si>
  <si>
    <t>2008­09 </t>
  </si>
  <si>
    <t>11227810 </t>
  </si>
  <si>
    <t>7272515 </t>
  </si>
  <si>
    <t>18500325 </t>
  </si>
  <si>
    <t xml:space="preserve">          not consistent with the data published by Ministry of HRD </t>
  </si>
  <si>
    <t xml:space="preserve">(iv) Data in respect  of 2000-01  to 2006-07 have been  taken  from 'Selected Educatioonal 
Statistics' published by Ministry of HRD 
Statistics' published by Ministry of HRD 
  </t>
  </si>
  <si>
    <t xml:space="preserve">(iv) Data in respect  of 2009-10 have been  taken  from 'Statistics of Higher &amp; Technical Education 2009-10(P) 
Statistics' published by Ministry of HRD 
Statistics' published by Ministry of HRD 
  </t>
  </si>
  <si>
    <t xml:space="preserve">(iv) Data in respect  of 2010-11 have been  taken  from the Report on AISHE 2010-11. 
Statistics' published by Ministry of HRD 
Statistics' published by Ministry of HRD 
  </t>
  </si>
  <si>
    <t>(i) Data in respect of 1950-51 to 1965-66 have been taken from 'Educational Statistics in </t>
  </si>
  <si>
    <t>Source: </t>
  </si>
  <si>
    <t xml:space="preserve">      Statistics' published by Ministry of HRD </t>
  </si>
  <si>
    <t>   Total </t>
  </si>
  <si>
    <t>Girls </t>
  </si>
  <si>
    <t>     1950­51 TO 2010-11</t>
  </si>
  <si>
    <t> GROWTH IN ENROLMENT IN HIGHER EDUCATION FROM </t>
  </si>
  <si>
    <t>Percentage of Girls   Enrolment to Total </t>
  </si>
  <si>
    <t>Discipline</t>
  </si>
  <si>
    <t>Ph.D.</t>
  </si>
  <si>
    <t>Agriculture &amp; Allied</t>
  </si>
  <si>
    <t>Engineering &amp; Technology</t>
  </si>
  <si>
    <t>Foreign Language</t>
  </si>
  <si>
    <t>Home Science</t>
  </si>
  <si>
    <t>Indian Language</t>
  </si>
  <si>
    <t>Medical Science</t>
  </si>
  <si>
    <t>Social Science</t>
  </si>
  <si>
    <t>Other</t>
  </si>
  <si>
    <t>% Enrolment</t>
  </si>
  <si>
    <t>Arts/ Humanities/ Social Sciences</t>
  </si>
  <si>
    <t xml:space="preserve">    Table1-:Population Census- 2001 &amp; 2011</t>
  </si>
  <si>
    <t>Upper Primary                         (VI-VIII)</t>
  </si>
  <si>
    <t>Classes                                           (I-V)</t>
  </si>
  <si>
    <t xml:space="preserve"> Classes                                           (I-VIII)</t>
  </si>
  <si>
    <t>Classes                                              (I-X)</t>
  </si>
  <si>
    <t>Expenditure on Education                                          (Rs. Crore)</t>
  </si>
  <si>
    <t>Stand Alone Institution</t>
  </si>
  <si>
    <t>PGDM</t>
  </si>
  <si>
    <t>Mode</t>
  </si>
  <si>
    <t>Regular</t>
  </si>
  <si>
    <t xml:space="preserve">Distance </t>
  </si>
  <si>
    <t>NEPAL</t>
  </si>
  <si>
    <t>AFGHANISTAN</t>
  </si>
  <si>
    <t>BHUTAN</t>
  </si>
  <si>
    <t>SUDAN</t>
  </si>
  <si>
    <t>UNITED STATES</t>
  </si>
  <si>
    <t>IRAQ</t>
  </si>
  <si>
    <t>SRI LANKA</t>
  </si>
  <si>
    <t>MALAYSIA</t>
  </si>
  <si>
    <t>b</t>
  </si>
  <si>
    <t>g</t>
  </si>
  <si>
    <t>Diploma Level Nursing</t>
  </si>
  <si>
    <t>Diploma Level Teacher Training</t>
  </si>
  <si>
    <t>P:Provisional</t>
  </si>
  <si>
    <t>NA-Not Available</t>
  </si>
  <si>
    <t>Loan &amp; Advances</t>
  </si>
  <si>
    <t xml:space="preserve"> P-Provisional</t>
  </si>
  <si>
    <t>Diploma Level Technical</t>
  </si>
  <si>
    <t>26*</t>
  </si>
  <si>
    <t>* Dose not include Stand Alone Institutions</t>
  </si>
  <si>
    <t>Colleges</t>
  </si>
  <si>
    <t>% of Total</t>
  </si>
  <si>
    <t>(In absolute numbers)</t>
  </si>
  <si>
    <t>Ph.D Total</t>
  </si>
  <si>
    <t>PH.D</t>
  </si>
  <si>
    <t>%</t>
  </si>
  <si>
    <t>M.Phil</t>
  </si>
  <si>
    <t>Post Guaduate</t>
  </si>
  <si>
    <t>M.Phil Total</t>
  </si>
  <si>
    <t>Institute under Ministries</t>
  </si>
  <si>
    <t xml:space="preserve">IT &amp; Computer </t>
  </si>
  <si>
    <t>Education</t>
  </si>
  <si>
    <t>Oriental Learning</t>
  </si>
  <si>
    <t>IT &amp; Computer</t>
  </si>
  <si>
    <t>PG Total</t>
  </si>
  <si>
    <t xml:space="preserve"> </t>
  </si>
  <si>
    <t>23*</t>
  </si>
  <si>
    <t>2011-12</t>
  </si>
  <si>
    <t>2012-13(P)</t>
  </si>
  <si>
    <t>24*</t>
  </si>
  <si>
    <t xml:space="preserve">   Table-2: Estimated Population by Age Group-2012-13</t>
  </si>
  <si>
    <t>2012-13(BE)</t>
  </si>
  <si>
    <t>Under  Graduate</t>
  </si>
  <si>
    <t>Data Source :</t>
  </si>
  <si>
    <t>Table-6  A : Level-wise Enrolment in School &amp; Higher Education</t>
  </si>
  <si>
    <t>For Higher Education : AISHE Portal (www.aishe.gov.in)</t>
  </si>
  <si>
    <t>Table-5: Number of Institutions by Type-2013-14 (P)</t>
  </si>
  <si>
    <t>For Higher Education : AISHE-2012-13(Provisional) Report</t>
  </si>
  <si>
    <t>Agriculture</t>
  </si>
  <si>
    <t>IRAN, ISLAMIC REPUBLIC OF</t>
  </si>
  <si>
    <t>RWANDA</t>
  </si>
  <si>
    <t>Higher Education*</t>
  </si>
  <si>
    <t>Agricultural</t>
  </si>
  <si>
    <t>2013-14(P)</t>
  </si>
  <si>
    <t>lit</t>
  </si>
  <si>
    <t>P: Provisional</t>
  </si>
  <si>
    <t>Country</t>
  </si>
  <si>
    <t>All  Countries</t>
  </si>
  <si>
    <t xml:space="preserve"> Top 10 Countries</t>
  </si>
  <si>
    <t>Primary (I-V)</t>
  </si>
  <si>
    <t>Elementary (I-VIII)</t>
  </si>
  <si>
    <t>Secondary (IX-X)</t>
  </si>
  <si>
    <t>NA: Not  Available</t>
  </si>
  <si>
    <t>(in lakhs)</t>
  </si>
  <si>
    <t xml:space="preserve"> Senior Secondary  School </t>
  </si>
  <si>
    <t>Secondary ( IX-X)</t>
  </si>
  <si>
    <t xml:space="preserve"> Senior Secondary 
( XI-XII)</t>
  </si>
  <si>
    <t>Note: from 1980-81 to 1990-91, figures for Class XI-XII include Class IX-X</t>
  </si>
  <si>
    <t xml:space="preserve">Secondary  </t>
  </si>
  <si>
    <t>Secondary
(IX-X)</t>
  </si>
  <si>
    <t>For School Education : U-DISE-2013-2014(Provisional)</t>
  </si>
  <si>
    <t xml:space="preserve">Senior Secondary 
(XI-XII)
16-17years  </t>
  </si>
  <si>
    <t xml:space="preserve">Secondary 
 (IX-X) 
14-15years </t>
  </si>
  <si>
    <t>Higher Education 
 18-23 years</t>
  </si>
  <si>
    <t>Upper Primary (VI-VIII)</t>
  </si>
  <si>
    <t>Expenditure on Education
 (Rs. Crore)</t>
  </si>
  <si>
    <t>For School Education : U DISE-2013-14(Provisional)</t>
  </si>
  <si>
    <t>For School Education : U-DISE-2013-14(Provisional)</t>
  </si>
  <si>
    <t xml:space="preserve">Table-10: Level-wise Drop-Out Rates in School Education </t>
  </si>
  <si>
    <t>Data Source: O/O RGI, Census 2001 &amp; 2011</t>
  </si>
  <si>
    <t>Estimated Population 2012</t>
  </si>
  <si>
    <t>Estimated Population 2013</t>
  </si>
  <si>
    <t>Data Source:</t>
  </si>
  <si>
    <t xml:space="preserve">(i) figure for 1950-51 to 2011-12 taken from the  publication Statistics of School Education. </t>
  </si>
  <si>
    <t>For School Education:-</t>
  </si>
  <si>
    <t>For Higher Education:- 
(i) figure for 1950-51 to 2009-10 from the  Statistics of Higher and Technical Education publication.</t>
  </si>
  <si>
    <t>(ii) figure for 2012-13 (P) &amp; 2013-14 (P) taken from U-DISE-NUEPA</t>
  </si>
  <si>
    <t xml:space="preserve">(i) figure for 2001-02 to 2011-12 taken from the  publication Statistics of School Education. </t>
  </si>
  <si>
    <t xml:space="preserve">(i) figure for 1980-81 to 2011-12 taken from the  publication Statistics of School Education. </t>
  </si>
  <si>
    <t>Programme</t>
  </si>
  <si>
    <t>B.A.-Bachelor of Arts</t>
  </si>
  <si>
    <t>B.Com.-Bachelor of Commerce</t>
  </si>
  <si>
    <t>B.Sc.-Bachelor of Science</t>
  </si>
  <si>
    <t>B.Tech.-Bachelor of Technology</t>
  </si>
  <si>
    <t>B.E.-Bachelor of Engineering</t>
  </si>
  <si>
    <t>B.Ed.-Bachelor of Education</t>
  </si>
  <si>
    <t>L.L.B.-Bachelor of Law or Laws</t>
  </si>
  <si>
    <t>M.A.-Master of Arts</t>
  </si>
  <si>
    <t>M.Sc.-Master of Science</t>
  </si>
  <si>
    <t>M.B.A.- Master of Business Administration</t>
  </si>
  <si>
    <t>M.Com.-Master of Commerce</t>
  </si>
  <si>
    <t>M.C.A. -Master of Computer Applications</t>
  </si>
  <si>
    <t>M.B.B.S.-Bachelor of Medicine and Bachelor of Surgery</t>
  </si>
  <si>
    <t>M.Tech. -Master of Technology</t>
  </si>
  <si>
    <t>M.E.-Master of Engineering</t>
  </si>
  <si>
    <t xml:space="preserve">      Table-15 : Literacy Rates</t>
  </si>
  <si>
    <t>Note: from 1950-51 to 1990-91, figures for Class XI-XII include Class IX-X</t>
  </si>
  <si>
    <t>Table-16 : Number of Recognised Educational Institutions</t>
  </si>
  <si>
    <t xml:space="preserve">Table-17: Level-wise Enrolment </t>
  </si>
  <si>
    <t>Note: from 1986-87 to 1990-91, figures for Class XI-XII include Class IX-X</t>
  </si>
  <si>
    <t>Table-24 : Pupil Teacher Ratio (PTR)</t>
  </si>
  <si>
    <t>Table-25: Public Expenditure on Education and</t>
  </si>
  <si>
    <t>Table: 6C- % Enrolment in different Disciplines/Subjects at Under Graduate level in Higher Education  
2012-13(P)</t>
  </si>
  <si>
    <t>Table: 6D- % Enrolment in different Programmes in Higher Education 
2012-13(P)</t>
  </si>
  <si>
    <t>Table 6E: Enrolment in Higher Education through Regular &amp; Distance Mode - 2012-13 (P)</t>
  </si>
  <si>
    <t>A:  Class X  2010</t>
  </si>
  <si>
    <t>A: Class X  2010</t>
  </si>
  <si>
    <t xml:space="preserve">           B:Class XII 2010</t>
  </si>
  <si>
    <t xml:space="preserve">A:  Expenditure (Centre+States/UTs)  on Education </t>
  </si>
  <si>
    <t>Table-14: Public Expenditure on Education</t>
  </si>
  <si>
    <t>(ii) figure for 2010-11 to 2012-13 (P) taken from AISHE.</t>
  </si>
  <si>
    <t xml:space="preserve">      Table-13:  Examination Result
(Higher Education) </t>
  </si>
  <si>
    <t>Table-13:  Examination Result (Higher Education)</t>
  </si>
  <si>
    <t>Countries</t>
  </si>
  <si>
    <t>USA</t>
  </si>
  <si>
    <t>UK</t>
  </si>
  <si>
    <t>India</t>
  </si>
  <si>
    <t>China</t>
  </si>
  <si>
    <t>South Africa</t>
  </si>
  <si>
    <t>Pakistan</t>
  </si>
  <si>
    <t>Bangladesh</t>
  </si>
  <si>
    <t>Nepal</t>
  </si>
  <si>
    <t>Sri Lanka</t>
  </si>
  <si>
    <t>Brazil</t>
  </si>
  <si>
    <t>Russia</t>
  </si>
  <si>
    <t>Tertiary</t>
  </si>
  <si>
    <t>Primary
(I-V)</t>
  </si>
  <si>
    <t>Lower Secondary
(VI-VIII)</t>
  </si>
  <si>
    <t>Upper Secondary
(IX-XII)</t>
  </si>
  <si>
    <t>Germany</t>
  </si>
  <si>
    <t>Mobility Rate</t>
  </si>
  <si>
    <t>Inbound Mobility Rate</t>
  </si>
  <si>
    <t>Gross Enrolment Ratio</t>
  </si>
  <si>
    <t>Public Expenditure on Education as percent of GDP</t>
  </si>
  <si>
    <t>Data source: AISHE Portal (www.aishe.gov.in)</t>
  </si>
  <si>
    <t>Data source:  AISHE Portal (www.aishe.gov.in)</t>
  </si>
  <si>
    <t>Data source: AISHE 2012-13 (Provisional) Report</t>
  </si>
  <si>
    <t xml:space="preserve">Table-7: Gross Enrolment Ratio(GER) </t>
  </si>
  <si>
    <t xml:space="preserve">Table-8: Number of Teachers and Pupil Teacher  Ratio by Type of  Institution </t>
  </si>
  <si>
    <t xml:space="preserve">Table-9: Gender Parity Index </t>
  </si>
  <si>
    <t>Data Source : U-DISE-2013-14(Provisional)</t>
  </si>
  <si>
    <t>Data Source: Result of High School &amp; Higher Secondary Examination, 2010</t>
  </si>
  <si>
    <t xml:space="preserve">Data Source :  AISHE Portal (www.aishe.gov.in)   </t>
  </si>
  <si>
    <t>Data Source :  AISHE Portal (www.aishe.gov.in)</t>
  </si>
  <si>
    <t>In Higher Education, Stand Alone Institutions have not been taken into account</t>
  </si>
  <si>
    <t>Upper Primary
(VI-VIII)</t>
  </si>
  <si>
    <t>Elementary
(I-VIII)</t>
  </si>
  <si>
    <t>Senior Secondary
(XI-XII)</t>
  </si>
  <si>
    <t>Table: 6B- % Enrolment in different Disciplines/ Subjects at Ph.D &amp; Post Graduate level in Higher Education   
 2012-13(P)</t>
  </si>
  <si>
    <t>Number of Teachers</t>
  </si>
  <si>
    <t>Senior Secondary (XI-XII)</t>
  </si>
  <si>
    <t>Data Source: Population projection of MHRD</t>
  </si>
  <si>
    <t>B:  Class XII 2010</t>
  </si>
  <si>
    <t>C: Class XII -Selected Streams- 2010</t>
  </si>
  <si>
    <t>(Base on actual response till 10/12/2014)</t>
  </si>
  <si>
    <t>B:% Out-turn/Pass Out in different disciplines at Ph.D &amp; Post Gratuate Level in Higher Education-2012-13(Provisional)</t>
  </si>
  <si>
    <t>by Type- 2010-11</t>
  </si>
  <si>
    <t xml:space="preserve">B:  Expenditure (Centre+States/UTs)  on Education </t>
  </si>
  <si>
    <t>by Type- Revised Estimate - 2011-12</t>
  </si>
  <si>
    <t xml:space="preserve">C:  Expenditure (Centre+States/UTs)  on Education </t>
  </si>
  <si>
    <t>by Type- Budget Estimate -2012-13</t>
  </si>
  <si>
    <t>States/ UTs</t>
  </si>
  <si>
    <t>and Other Departments by Sector -2010-11</t>
  </si>
  <si>
    <t>Departments  by Sector - Budget Estimate -2012-13</t>
  </si>
  <si>
    <t>State/ UTs</t>
  </si>
  <si>
    <t>E: Expenditure (Revenue) on Education by Education and Other</t>
  </si>
  <si>
    <t>Departments  by Sector - Revised Estimate -2011-12</t>
  </si>
  <si>
    <t xml:space="preserve">D: Expenditure (Revenue) on Education by Education </t>
  </si>
  <si>
    <t>F: Expenditure (Revenue) on  Education by Education and Other</t>
  </si>
  <si>
    <t>Level/
Year</t>
  </si>
  <si>
    <r>
      <t>2013-14</t>
    </r>
    <r>
      <rPr>
        <sz val="10"/>
        <color theme="9" tint="-0.499984740745262"/>
        <rFont val="Cambria"/>
        <family val="1"/>
        <scheme val="major"/>
      </rPr>
      <t>(P)</t>
    </r>
  </si>
  <si>
    <t>(in '00')</t>
  </si>
  <si>
    <t>University</t>
  </si>
  <si>
    <t>A: All Categories of Students</t>
  </si>
  <si>
    <t>B: Scheduled Caste Students</t>
  </si>
  <si>
    <t>(ii) figure for 2010-11 to 2012-13 (P) taken from AISHE</t>
  </si>
  <si>
    <t xml:space="preserve"> Upper Primary
(VI-VIII)</t>
  </si>
  <si>
    <t>For Higher Education:- 
(i) figure for 1980-81 to 2009-10 from the  Statistics of Higher and Technical Education publication</t>
  </si>
  <si>
    <t>C: Scheduled Tribes Students</t>
  </si>
  <si>
    <t>Table-18: Number of Teachers by Type of School</t>
  </si>
  <si>
    <t>Primary
( I-V)
6-10 Years</t>
  </si>
  <si>
    <t>Upper primary
(VI-VIII)
11-13 Years</t>
  </si>
  <si>
    <t>Elementary
(I-VIII)
6-13 Years</t>
  </si>
  <si>
    <t>(i) figure for 1950-51 to 2011-12 taken from the  publication Statistics of School Education</t>
  </si>
  <si>
    <t>(IX-XII)
 14-17 years</t>
  </si>
  <si>
    <t>(i) figure for 2001-02 to 2011-12 taken from the  publication Statistics of School Education</t>
  </si>
  <si>
    <t>For Higher Education:-
(i) figure for 2001-02 to 2009-10 from the  Statistics of Higher and Technical Education publication</t>
  </si>
  <si>
    <t xml:space="preserve">Table-19 : Gross Enrolment Ratio(GER) </t>
  </si>
  <si>
    <t>A : All Categories of Students</t>
  </si>
  <si>
    <t>B : Scheduled Caste Students</t>
  </si>
  <si>
    <t>C : Scheduled Tribes  Students</t>
  </si>
  <si>
    <t>C : Scheduled Tribes Students</t>
  </si>
  <si>
    <t>Upper Primary
 (VI-VIII)</t>
  </si>
  <si>
    <t>Table-20 : Number of Girls per hundred Boys Enrolled  by Stages of Education</t>
  </si>
  <si>
    <t>Secondary
( IX-X)</t>
  </si>
  <si>
    <t>For Higher Education:- 
(i) figure till 2009-10 from the  Statistics of Higher and Technical Education publication</t>
  </si>
  <si>
    <t>Table-21 : Gender Parity Index (GPI)</t>
  </si>
  <si>
    <t>(i) figure for 1986-87 to 2011-12 taken from the  publication Statistics of School Education</t>
  </si>
  <si>
    <t>Table-22 : Drop-Out Rates in School Education</t>
  </si>
  <si>
    <t>Classes/
Year</t>
  </si>
  <si>
    <t>(ii) figures for 2012-13(P) &amp; 2013-14(P) have been calculated from U-DISE-NUEPA Enrolment Data</t>
  </si>
  <si>
    <t>(i) figures for 1960-61 to 2011-12 taken from the  publication Statistics of School Education</t>
  </si>
  <si>
    <t>(i) figures for 1990-91 to 2011-12 taken from the  publication Statistics of School Education</t>
  </si>
  <si>
    <t>Table-23 : Number of Female Teachers per Hundred Male Teachers</t>
  </si>
  <si>
    <t>Note: from 1950-51 to 1990-91, figures for Senior Secondary include Secondary Schools</t>
  </si>
  <si>
    <t>(ii) figures for 2010-11 to 2012-13 (P) taken from AISHE Report</t>
  </si>
  <si>
    <t>(i) figures for 1950-51 to 2011-12 taken from the  publication Statistics of School Education</t>
  </si>
  <si>
    <t>(ii) figures for 2012-13 (P) &amp; 2013-14 (P) taken from U-DISE-NUEPA</t>
  </si>
  <si>
    <t>2011-12(RE)</t>
  </si>
  <si>
    <t>Total Expenditure on Education by Education &amp; other  Departments
(Rs. crore)</t>
  </si>
  <si>
    <t>GDP at Current price
(at Factor cost)
(Rs. crore)</t>
  </si>
  <si>
    <t>Table 6F: Representation of Foreign Student in Higher Education in the country - 2012-13(P)</t>
  </si>
  <si>
    <t>C: % Out-turn/Pass out in different Disciplines at Under Gratuate Level in Higher Education-2012-13(Provisional)</t>
  </si>
  <si>
    <t>Classes 
(I-V)</t>
  </si>
  <si>
    <t>Classes                                          
 (I-V)</t>
  </si>
  <si>
    <t xml:space="preserve"> Classes                                          
 (I-VIII)</t>
  </si>
  <si>
    <t xml:space="preserve">  A : Level-wise Out-turn/Pass out in Higher Education-
2012-13 (Provisional)</t>
  </si>
  <si>
    <r>
      <t xml:space="preserve">Data Source: </t>
    </r>
    <r>
      <rPr>
        <sz val="11"/>
        <color rgb="FF002060"/>
        <rFont val="Cambria"/>
        <family val="1"/>
        <scheme val="major"/>
      </rPr>
      <t>Analysis of Budgeted Expenditure</t>
    </r>
  </si>
  <si>
    <t xml:space="preserve">(i) figures for 1950-51 to 2011-12 taken from the  publication Statistics of School Education. </t>
  </si>
  <si>
    <t>(ii) figures for 2010-11 to 2013-14 (P) taken from AISHE</t>
  </si>
  <si>
    <t>For Higher Education:- 
(i) figure for 1950-51 to 2009-10 from the  Statistics of Higher and Technical Education publication</t>
  </si>
  <si>
    <t>Note: from 1980-81 to 1990-91, figures for Class XI-XII
include Class IX-X</t>
  </si>
  <si>
    <t>Data Source</t>
  </si>
  <si>
    <r>
      <rPr>
        <b/>
        <i/>
        <sz val="11"/>
        <color rgb="FF002060"/>
        <rFont val="Cambria"/>
        <family val="1"/>
        <scheme val="major"/>
      </rPr>
      <t>For Higher Education:-</t>
    </r>
    <r>
      <rPr>
        <i/>
        <sz val="11"/>
        <color rgb="FF002060"/>
        <rFont val="Cambria"/>
        <family val="1"/>
        <scheme val="major"/>
      </rPr>
      <t xml:space="preserve">
(i) figure for 2001-02 to 2009-10 from the  Statistics of Higher and Technical Education publication</t>
    </r>
  </si>
  <si>
    <r>
      <rPr>
        <b/>
        <i/>
        <sz val="11"/>
        <color rgb="FF002060"/>
        <rFont val="Cambria"/>
        <family val="1"/>
        <scheme val="major"/>
      </rPr>
      <t xml:space="preserve">For Higher Education:- </t>
    </r>
    <r>
      <rPr>
        <i/>
        <sz val="11"/>
        <color rgb="FF002060"/>
        <rFont val="Cambria"/>
        <family val="1"/>
        <scheme val="major"/>
      </rPr>
      <t xml:space="preserve">
(i) figure till 2009-10 from the  Statistics of Higher and Technical Education publication</t>
    </r>
  </si>
  <si>
    <r>
      <rPr>
        <b/>
        <i/>
        <sz val="11"/>
        <color rgb="FF002060"/>
        <rFont val="Cambria"/>
        <family val="1"/>
        <scheme val="major"/>
      </rPr>
      <t xml:space="preserve">For Higher Education:- </t>
    </r>
    <r>
      <rPr>
        <i/>
        <sz val="11"/>
        <color rgb="FF002060"/>
        <rFont val="Cambria"/>
        <family val="1"/>
        <scheme val="major"/>
      </rPr>
      <t xml:space="preserve">
(i) figures for 2001-02 to 2009-10 from the  Statistics of Higher and Technical Education publication</t>
    </r>
  </si>
  <si>
    <t>Data Source: Analysis of Budgeted Expenditure</t>
  </si>
  <si>
    <t xml:space="preserve"> Expenditure on Education by Education &amp; other Departments as % of GDP</t>
  </si>
  <si>
    <r>
      <t xml:space="preserve">India </t>
    </r>
    <r>
      <rPr>
        <sz val="12"/>
        <color theme="1"/>
        <rFont val="Cambria"/>
        <family val="1"/>
        <scheme val="major"/>
      </rPr>
      <t>figures are taken form the Publication of "Statistics of School Education-2011-12" and AISHE Report 2011-12</t>
    </r>
  </si>
  <si>
    <t>Figures for Rest of countries are taken form UIS web site
(http://www.uis.unesco.org)</t>
  </si>
  <si>
    <t>Outbound Mobility Ratio</t>
  </si>
  <si>
    <t>Table-26  International Comparison on GER &amp; Public Expenditure on Education as % of GDP-2012</t>
  </si>
  <si>
    <t>Table-27  International Comparison on PTR &amp; Mobility -2012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</si>
</sst>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"/>
    <numFmt numFmtId="166" formatCode="0.0%"/>
    <numFmt numFmtId="167" formatCode="0.000"/>
    <numFmt numFmtId="168" formatCode="#0"/>
    <numFmt numFmtId="169" formatCode="#0.00"/>
  </numFmts>
  <fonts count="95">
    <font>
      <sz val="11"/>
      <color theme="1"/>
      <name val="Calibri"/>
      <family val="2"/>
      <scheme val="minor"/>
    </font>
    <font>
      <b/>
      <sz val="11"/>
      <color theme="7" tint="-0.499984740745262"/>
      <name val="Cambria"/>
      <family val="1"/>
      <scheme val="major"/>
    </font>
    <font>
      <sz val="11"/>
      <color theme="7" tint="-0.499984740745262"/>
      <name val="Cambria"/>
      <family val="1"/>
      <scheme val="major"/>
    </font>
    <font>
      <b/>
      <sz val="12"/>
      <color theme="7" tint="-0.499984740745262"/>
      <name val="Cambria"/>
      <family val="1"/>
      <scheme val="major"/>
    </font>
    <font>
      <sz val="11"/>
      <color theme="1" tint="4.9989318521683403E-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2" tint="-0.74999237037263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mbria"/>
      <family val="1"/>
      <scheme val="major"/>
    </font>
    <font>
      <sz val="11"/>
      <color theme="8" tint="-0.499984740745262"/>
      <name val="Calibri"/>
      <family val="2"/>
      <scheme val="minor"/>
    </font>
    <font>
      <b/>
      <sz val="12"/>
      <color theme="4"/>
      <name val="Cambria"/>
      <family val="1"/>
      <scheme val="major"/>
    </font>
    <font>
      <sz val="11"/>
      <color theme="4" tint="-0.249977111117893"/>
      <name val="Cambria"/>
      <family val="1"/>
      <scheme val="major"/>
    </font>
    <font>
      <sz val="11"/>
      <color theme="4" tint="-0.249977111117893"/>
      <name val="Calibri"/>
      <family val="2"/>
      <scheme val="minor"/>
    </font>
    <font>
      <sz val="11"/>
      <color theme="7"/>
      <name val="Cambria"/>
      <family val="1"/>
      <scheme val="major"/>
    </font>
    <font>
      <b/>
      <sz val="12"/>
      <color theme="7"/>
      <name val="Cambria"/>
      <family val="1"/>
      <scheme val="major"/>
    </font>
    <font>
      <sz val="12"/>
      <color theme="7" tint="-0.499984740745262"/>
      <name val="Cambria"/>
      <family val="1"/>
      <scheme val="major"/>
    </font>
    <font>
      <sz val="12"/>
      <name val="Cambria"/>
      <family val="1"/>
      <scheme val="major"/>
    </font>
    <font>
      <sz val="12"/>
      <color theme="7"/>
      <name val="Calibri"/>
      <family val="2"/>
      <scheme val="minor"/>
    </font>
    <font>
      <b/>
      <sz val="12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2"/>
      <color theme="3"/>
      <name val="Cambria"/>
      <family val="1"/>
      <scheme val="major"/>
    </font>
    <font>
      <b/>
      <sz val="11"/>
      <color theme="3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theme="0"/>
      <name val="Calibri"/>
      <family val="2"/>
      <scheme val="minor"/>
    </font>
    <font>
      <b/>
      <sz val="11"/>
      <color theme="0"/>
      <name val="Cambria"/>
      <family val="1"/>
      <scheme val="major"/>
    </font>
    <font>
      <b/>
      <sz val="11"/>
      <color theme="1" tint="4.9989318521683403E-2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9"/>
      <color rgb="FF000000"/>
      <name val="SansSerif"/>
      <family val="2"/>
    </font>
    <font>
      <sz val="11"/>
      <color rgb="FF000000"/>
      <name val="SansSerif"/>
      <family val="2"/>
    </font>
    <font>
      <b/>
      <sz val="12"/>
      <color rgb="FF002060"/>
      <name val="Cambria"/>
      <family val="1"/>
      <scheme val="major"/>
    </font>
    <font>
      <b/>
      <sz val="12"/>
      <color theme="9" tint="-0.499984740745262"/>
      <name val="Cambria"/>
      <family val="1"/>
      <scheme val="major"/>
    </font>
    <font>
      <b/>
      <sz val="14"/>
      <color theme="7" tint="-0.499984740745262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sz val="12"/>
      <color rgb="FF002060"/>
      <name val="Cambria"/>
      <family val="1"/>
      <scheme val="major"/>
    </font>
    <font>
      <sz val="11"/>
      <color rgb="FF002060"/>
      <name val="Calibri"/>
      <family val="2"/>
      <scheme val="minor"/>
    </font>
    <font>
      <sz val="11"/>
      <color rgb="FF002060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5" tint="-0.499984740745262"/>
      <name val="Calibri"/>
      <family val="2"/>
      <scheme val="minor"/>
    </font>
    <font>
      <sz val="11"/>
      <color theme="5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theme="9" tint="-0.499984740745262"/>
      <name val="Calibri"/>
      <family val="2"/>
      <scheme val="minor"/>
    </font>
    <font>
      <b/>
      <sz val="13"/>
      <color theme="7" tint="-0.499984740745262"/>
      <name val="Cambria"/>
      <family val="1"/>
      <scheme val="major"/>
    </font>
    <font>
      <sz val="11"/>
      <color rgb="FF003366"/>
      <name val="Cambria"/>
      <family val="1"/>
      <scheme val="major"/>
    </font>
    <font>
      <b/>
      <sz val="12"/>
      <color rgb="FF003366"/>
      <name val="Cambria"/>
      <family val="1"/>
      <scheme val="major"/>
    </font>
    <font>
      <b/>
      <sz val="12"/>
      <color rgb="FF1A4652"/>
      <name val="Cambria"/>
      <family val="1"/>
      <scheme val="major"/>
    </font>
    <font>
      <sz val="11"/>
      <color theme="7" tint="-0.499984740745262"/>
      <name val="Calibri"/>
      <family val="2"/>
      <scheme val="minor"/>
    </font>
    <font>
      <sz val="11"/>
      <color theme="8" tint="-0.499984740745262"/>
      <name val="Cambria"/>
      <family val="1"/>
      <scheme val="major"/>
    </font>
    <font>
      <b/>
      <sz val="11"/>
      <color theme="8" tint="-0.499984740745262"/>
      <name val="Cambria"/>
      <family val="1"/>
      <scheme val="major"/>
    </font>
    <font>
      <sz val="11"/>
      <color theme="5" tint="-0.249977111117893"/>
      <name val="Cambria"/>
      <family val="1"/>
      <scheme val="major"/>
    </font>
    <font>
      <sz val="11"/>
      <color theme="5" tint="-0.24997711111789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9" tint="-0.499984740745262"/>
      <name val="Cambria"/>
      <family val="1"/>
      <scheme val="major"/>
    </font>
    <font>
      <b/>
      <sz val="11"/>
      <color theme="9" tint="-0.499984740745262"/>
      <name val="Cambria"/>
      <family val="1"/>
      <scheme val="major"/>
    </font>
    <font>
      <b/>
      <sz val="11"/>
      <color theme="7" tint="-0.249977111117893"/>
      <name val="Cambria"/>
      <family val="1"/>
      <scheme val="major"/>
    </font>
    <font>
      <sz val="11"/>
      <color theme="7" tint="-0.249977111117893"/>
      <name val="Calibri"/>
      <family val="2"/>
      <scheme val="minor"/>
    </font>
    <font>
      <b/>
      <sz val="11"/>
      <color theme="5" tint="-0.499984740745262"/>
      <name val="Cambria"/>
      <family val="1"/>
      <scheme val="major"/>
    </font>
    <font>
      <sz val="11"/>
      <color theme="3" tint="-0.499984740745262"/>
      <name val="Cambria"/>
      <family val="1"/>
      <scheme val="major"/>
    </font>
    <font>
      <b/>
      <sz val="11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b/>
      <sz val="14"/>
      <color rgb="FF002060"/>
      <name val="Cambria"/>
      <family val="1"/>
      <scheme val="major"/>
    </font>
    <font>
      <b/>
      <sz val="13"/>
      <color rgb="FF002060"/>
      <name val="Cambria"/>
      <family val="1"/>
      <scheme val="major"/>
    </font>
    <font>
      <b/>
      <sz val="11"/>
      <color rgb="FF003366"/>
      <name val="Cambria"/>
      <family val="1"/>
      <scheme val="major"/>
    </font>
    <font>
      <sz val="12"/>
      <color rgb="FF002060"/>
      <name val="Calibri"/>
      <family val="2"/>
      <scheme val="minor"/>
    </font>
    <font>
      <b/>
      <sz val="13"/>
      <color theme="3"/>
      <name val="Cambria"/>
      <family val="1"/>
      <scheme val="major"/>
    </font>
    <font>
      <b/>
      <sz val="11"/>
      <color rgb="FF7030A0"/>
      <name val="Cambria"/>
      <family val="1"/>
      <scheme val="major"/>
    </font>
    <font>
      <sz val="10"/>
      <color rgb="FF002060"/>
      <name val="Cambria"/>
      <family val="1"/>
      <scheme val="major"/>
    </font>
    <font>
      <sz val="11"/>
      <color rgb="FF7030A0"/>
      <name val="Cambria"/>
      <family val="1"/>
      <scheme val="major"/>
    </font>
    <font>
      <i/>
      <sz val="11"/>
      <color rgb="FF002060"/>
      <name val="Cambria"/>
      <family val="1"/>
      <scheme val="major"/>
    </font>
    <font>
      <i/>
      <sz val="12"/>
      <color rgb="FF002060"/>
      <name val="Cambria"/>
      <family val="1"/>
      <scheme val="major"/>
    </font>
    <font>
      <sz val="8"/>
      <name val="Arial"/>
      <family val="2"/>
    </font>
    <font>
      <b/>
      <sz val="10"/>
      <color rgb="FF002060"/>
      <name val="Cambria"/>
      <family val="1"/>
      <scheme val="major"/>
    </font>
    <font>
      <b/>
      <sz val="10"/>
      <color theme="7" tint="-0.499984740745262"/>
      <name val="Cambria"/>
      <family val="1"/>
      <scheme val="major"/>
    </font>
    <font>
      <sz val="10"/>
      <color theme="1"/>
      <name val="Calibri"/>
      <family val="2"/>
      <scheme val="minor"/>
    </font>
    <font>
      <i/>
      <sz val="10"/>
      <color rgb="FF002060"/>
      <name val="Cambria"/>
      <family val="1"/>
      <scheme val="major"/>
    </font>
    <font>
      <sz val="10"/>
      <color theme="9" tint="-0.499984740745262"/>
      <name val="Cambria"/>
      <family val="1"/>
      <scheme val="major"/>
    </font>
    <font>
      <sz val="10"/>
      <color rgb="FF002060"/>
      <name val="Calibri"/>
      <family val="2"/>
      <scheme val="minor"/>
    </font>
    <font>
      <i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.5"/>
      <color rgb="FF002060"/>
      <name val="Cambria"/>
      <family val="1"/>
      <scheme val="major"/>
    </font>
    <font>
      <sz val="10.5"/>
      <color theme="1"/>
      <name val="Calibri"/>
      <family val="2"/>
      <scheme val="minor"/>
    </font>
    <font>
      <b/>
      <sz val="12.5"/>
      <color rgb="FF002060"/>
      <name val="Cambria"/>
      <family val="1"/>
      <scheme val="major"/>
    </font>
    <font>
      <b/>
      <i/>
      <sz val="11"/>
      <color rgb="FF002060"/>
      <name val="Cambria"/>
      <family val="1"/>
      <scheme val="major"/>
    </font>
    <font>
      <sz val="12"/>
      <color theme="1"/>
      <name val="Cambria"/>
      <family val="1"/>
      <scheme val="maj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3DBEE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5BF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B2CB7F"/>
        <bgColor indexed="64"/>
      </patternFill>
    </fill>
    <fill>
      <patternFill patternType="solid">
        <fgColor theme="5" tint="0.39997558519241921"/>
        <bgColor theme="5"/>
      </patternFill>
    </fill>
    <fill>
      <patternFill patternType="solid">
        <fgColor theme="6" tint="0.39997558519241921"/>
        <bgColor theme="5"/>
      </patternFill>
    </fill>
    <fill>
      <patternFill patternType="solid">
        <fgColor theme="0" tint="-0.249977111117893"/>
        <bgColor theme="5"/>
      </patternFill>
    </fill>
    <fill>
      <patternFill patternType="solid">
        <fgColor theme="7" tint="0.79998168889431442"/>
        <bgColor theme="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9" fontId="34" fillId="0" borderId="0" applyFont="0" applyFill="0" applyBorder="0" applyAlignment="0" applyProtection="0"/>
    <xf numFmtId="0" fontId="34" fillId="0" borderId="0"/>
    <xf numFmtId="0" fontId="10" fillId="0" borderId="0"/>
  </cellStyleXfs>
  <cellXfs count="602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left"/>
    </xf>
    <xf numFmtId="2" fontId="7" fillId="2" borderId="0" xfId="0" applyNumberFormat="1" applyFont="1" applyFill="1" applyBorder="1" applyAlignment="1">
      <alignment horizontal="center"/>
    </xf>
    <xf numFmtId="2" fontId="21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/>
    <xf numFmtId="0" fontId="8" fillId="0" borderId="0" xfId="0" applyFont="1" applyBorder="1"/>
    <xf numFmtId="0" fontId="12" fillId="2" borderId="0" xfId="0" applyFont="1" applyFill="1" applyBorder="1" applyAlignment="1"/>
    <xf numFmtId="1" fontId="0" fillId="0" borderId="0" xfId="0" applyNumberFormat="1" applyBorder="1"/>
    <xf numFmtId="0" fontId="31" fillId="2" borderId="0" xfId="0" applyFont="1" applyFill="1" applyBorder="1"/>
    <xf numFmtId="0" fontId="32" fillId="2" borderId="0" xfId="2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right"/>
    </xf>
    <xf numFmtId="164" fontId="12" fillId="0" borderId="0" xfId="0" applyNumberFormat="1" applyFont="1" applyBorder="1" applyAlignment="1">
      <alignment horizontal="right" vertical="center"/>
    </xf>
    <xf numFmtId="164" fontId="14" fillId="0" borderId="0" xfId="0" applyNumberFormat="1" applyFont="1" applyBorder="1" applyAlignment="1">
      <alignment horizontal="right" vertical="center"/>
    </xf>
    <xf numFmtId="0" fontId="13" fillId="2" borderId="0" xfId="0" applyFont="1" applyFill="1" applyBorder="1" applyAlignment="1">
      <alignment vertical="center" wrapText="1"/>
    </xf>
    <xf numFmtId="1" fontId="16" fillId="2" borderId="0" xfId="2" applyNumberFormat="1" applyFont="1" applyFill="1" applyBorder="1" applyAlignment="1">
      <alignment horizontal="right" vertical="center"/>
    </xf>
    <xf numFmtId="0" fontId="35" fillId="2" borderId="0" xfId="0" applyFont="1" applyFill="1" applyBorder="1"/>
    <xf numFmtId="0" fontId="16" fillId="2" borderId="0" xfId="2" applyFont="1" applyFill="1" applyBorder="1" applyAlignment="1">
      <alignment horizontal="right" vertical="center"/>
    </xf>
    <xf numFmtId="0" fontId="35" fillId="0" borderId="0" xfId="0" applyFont="1" applyBorder="1"/>
    <xf numFmtId="0" fontId="12" fillId="0" borderId="0" xfId="0" applyFont="1" applyBorder="1"/>
    <xf numFmtId="0" fontId="9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1" fontId="1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4" applyFont="1" applyFill="1" applyBorder="1" applyAlignment="1">
      <alignment horizontal="center" vertical="center" wrapText="1"/>
    </xf>
    <xf numFmtId="0" fontId="38" fillId="3" borderId="0" xfId="0" applyNumberFormat="1" applyFont="1" applyFill="1" applyBorder="1" applyAlignment="1" applyProtection="1">
      <alignment horizontal="right" vertical="center" wrapText="1"/>
    </xf>
    <xf numFmtId="1" fontId="12" fillId="0" borderId="0" xfId="0" applyNumberFormat="1" applyFont="1" applyBorder="1" applyAlignment="1">
      <alignment horizontal="right" vertical="center"/>
    </xf>
    <xf numFmtId="168" fontId="39" fillId="3" borderId="0" xfId="2" applyNumberFormat="1" applyFont="1" applyFill="1" applyBorder="1" applyAlignment="1" applyProtection="1">
      <alignment horizontal="right" vertical="center" wrapText="1"/>
    </xf>
    <xf numFmtId="1" fontId="30" fillId="0" borderId="0" xfId="0" applyNumberFormat="1" applyFont="1" applyBorder="1" applyAlignment="1">
      <alignment vertical="center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wrapText="1"/>
    </xf>
    <xf numFmtId="2" fontId="0" fillId="0" borderId="0" xfId="0" applyNumberFormat="1" applyBorder="1"/>
    <xf numFmtId="1" fontId="12" fillId="0" borderId="0" xfId="4" applyNumberFormat="1" applyFont="1" applyBorder="1" applyAlignment="1">
      <alignment vertical="center" wrapText="1"/>
    </xf>
    <xf numFmtId="169" fontId="39" fillId="3" borderId="0" xfId="2" applyNumberFormat="1" applyFont="1" applyFill="1" applyBorder="1" applyAlignment="1" applyProtection="1">
      <alignment horizontal="right" vertical="center" wrapText="1"/>
    </xf>
    <xf numFmtId="0" fontId="24" fillId="0" borderId="0" xfId="2" applyFont="1" applyBorder="1" applyAlignment="1">
      <alignment vertical="center"/>
    </xf>
    <xf numFmtId="164" fontId="0" fillId="0" borderId="0" xfId="0" applyNumberFormat="1" applyBorder="1"/>
    <xf numFmtId="0" fontId="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13" fillId="2" borderId="0" xfId="2" applyFont="1" applyFill="1" applyBorder="1" applyAlignment="1">
      <alignment horizontal="right" vertical="center"/>
    </xf>
    <xf numFmtId="0" fontId="40" fillId="0" borderId="0" xfId="4" applyFont="1" applyBorder="1" applyAlignment="1">
      <alignment horizontal="left" vertical="center"/>
    </xf>
    <xf numFmtId="0" fontId="26" fillId="0" borderId="0" xfId="0" applyFont="1" applyBorder="1" applyAlignment="1"/>
    <xf numFmtId="0" fontId="41" fillId="0" borderId="0" xfId="0" applyFont="1" applyBorder="1" applyAlignment="1">
      <alignment horizontal="left"/>
    </xf>
    <xf numFmtId="0" fontId="58" fillId="8" borderId="1" xfId="0" applyFont="1" applyFill="1" applyBorder="1" applyAlignment="1">
      <alignment horizontal="center" vertical="center"/>
    </xf>
    <xf numFmtId="0" fontId="58" fillId="8" borderId="1" xfId="0" applyFont="1" applyFill="1" applyBorder="1" applyAlignment="1">
      <alignment horizontal="left" vertical="center"/>
    </xf>
    <xf numFmtId="165" fontId="59" fillId="5" borderId="1" xfId="0" applyNumberFormat="1" applyFont="1" applyFill="1" applyBorder="1" applyAlignment="1">
      <alignment horizontal="center" vertical="center"/>
    </xf>
    <xf numFmtId="164" fontId="60" fillId="5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" fontId="13" fillId="2" borderId="0" xfId="2" applyNumberFormat="1" applyFont="1" applyFill="1" applyBorder="1" applyAlignment="1">
      <alignment horizontal="right" vertical="center"/>
    </xf>
    <xf numFmtId="1" fontId="0" fillId="2" borderId="0" xfId="0" applyNumberFormat="1" applyFill="1" applyBorder="1"/>
    <xf numFmtId="1" fontId="12" fillId="2" borderId="0" xfId="2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center" vertical="top"/>
    </xf>
    <xf numFmtId="0" fontId="28" fillId="0" borderId="0" xfId="0" applyFont="1" applyBorder="1"/>
    <xf numFmtId="0" fontId="2" fillId="2" borderId="0" xfId="0" applyFont="1" applyFill="1" applyBorder="1" applyAlignment="1">
      <alignment horizontal="right" vertical="top"/>
    </xf>
    <xf numFmtId="0" fontId="1" fillId="21" borderId="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/>
    </xf>
    <xf numFmtId="0" fontId="47" fillId="0" borderId="0" xfId="0" applyFont="1" applyBorder="1"/>
    <xf numFmtId="0" fontId="0" fillId="2" borderId="0" xfId="0" applyFill="1" applyBorder="1" applyAlignment="1">
      <alignment horizontal="right"/>
    </xf>
    <xf numFmtId="0" fontId="26" fillId="2" borderId="0" xfId="0" applyFont="1" applyFill="1" applyBorder="1" applyAlignment="1">
      <alignment wrapText="1"/>
    </xf>
    <xf numFmtId="0" fontId="11" fillId="0" borderId="0" xfId="0" applyFont="1" applyBorder="1" applyAlignment="1">
      <alignment horizontal="left" vertical="top" wrapText="1"/>
    </xf>
    <xf numFmtId="0" fontId="79" fillId="0" borderId="0" xfId="0" applyFont="1" applyBorder="1" applyAlignment="1">
      <alignment vertical="center"/>
    </xf>
    <xf numFmtId="0" fontId="50" fillId="0" borderId="0" xfId="0" applyFont="1" applyBorder="1" applyAlignment="1"/>
    <xf numFmtId="0" fontId="40" fillId="2" borderId="0" xfId="0" applyFont="1" applyFill="1" applyBorder="1" applyAlignment="1">
      <alignment horizontal="left" vertical="center"/>
    </xf>
    <xf numFmtId="4" fontId="46" fillId="2" borderId="0" xfId="0" applyNumberFormat="1" applyFont="1" applyFill="1" applyBorder="1" applyAlignment="1">
      <alignment horizontal="right" vertical="center" indent="3"/>
    </xf>
    <xf numFmtId="0" fontId="46" fillId="2" borderId="0" xfId="0" applyFont="1" applyFill="1" applyBorder="1" applyAlignment="1">
      <alignment horizontal="right" vertical="center" indent="3"/>
    </xf>
    <xf numFmtId="0" fontId="5" fillId="0" borderId="0" xfId="0" applyFont="1" applyBorder="1"/>
    <xf numFmtId="0" fontId="8" fillId="0" borderId="0" xfId="0" applyFont="1" applyBorder="1" applyAlignment="1">
      <alignment vertical="center"/>
    </xf>
    <xf numFmtId="0" fontId="72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 vertical="center" wrapText="1"/>
    </xf>
    <xf numFmtId="1" fontId="30" fillId="0" borderId="0" xfId="0" applyNumberFormat="1" applyFont="1" applyFill="1" applyBorder="1" applyAlignment="1">
      <alignment horizontal="center" vertical="center"/>
    </xf>
    <xf numFmtId="0" fontId="79" fillId="0" borderId="0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79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46" fillId="2" borderId="0" xfId="0" applyFont="1" applyFill="1" applyBorder="1"/>
    <xf numFmtId="0" fontId="18" fillId="0" borderId="0" xfId="0" applyFont="1" applyFill="1" applyBorder="1" applyAlignment="1"/>
    <xf numFmtId="0" fontId="3" fillId="0" borderId="0" xfId="0" applyFont="1" applyFill="1" applyBorder="1" applyAlignment="1"/>
    <xf numFmtId="1" fontId="2" fillId="2" borderId="0" xfId="0" applyNumberFormat="1" applyFont="1" applyFill="1" applyBorder="1" applyAlignment="1">
      <alignment horizontal="right" vertical="top"/>
    </xf>
    <xf numFmtId="1" fontId="13" fillId="2" borderId="0" xfId="5" applyNumberFormat="1" applyFont="1" applyFill="1" applyBorder="1" applyAlignment="1">
      <alignment horizontal="right" vertical="center"/>
    </xf>
    <xf numFmtId="0" fontId="51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81" fillId="0" borderId="0" xfId="0" applyNumberFormat="1" applyFont="1" applyBorder="1" applyAlignment="1">
      <alignment horizontal="right"/>
    </xf>
    <xf numFmtId="0" fontId="81" fillId="43" borderId="0" xfId="0" applyNumberFormat="1" applyFont="1" applyFill="1" applyBorder="1" applyAlignment="1">
      <alignment horizontal="right"/>
    </xf>
    <xf numFmtId="0" fontId="36" fillId="0" borderId="0" xfId="0" applyFont="1" applyBorder="1"/>
    <xf numFmtId="0" fontId="0" fillId="0" borderId="0" xfId="0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166" fontId="15" fillId="0" borderId="0" xfId="3" applyNumberFormat="1" applyFont="1" applyBorder="1" applyAlignment="1">
      <alignment horizontal="center"/>
    </xf>
    <xf numFmtId="166" fontId="0" fillId="0" borderId="0" xfId="3" applyNumberFormat="1" applyFont="1" applyBorder="1" applyAlignment="1">
      <alignment horizontal="left"/>
    </xf>
    <xf numFmtId="0" fontId="0" fillId="0" borderId="0" xfId="0" applyBorder="1" applyAlignment="1"/>
    <xf numFmtId="0" fontId="19" fillId="0" borderId="0" xfId="0" applyFont="1" applyBorder="1" applyAlignment="1">
      <alignment vertical="top" wrapText="1"/>
    </xf>
    <xf numFmtId="0" fontId="20" fillId="0" borderId="0" xfId="0" applyFont="1" applyBorder="1"/>
    <xf numFmtId="0" fontId="47" fillId="2" borderId="0" xfId="0" applyFont="1" applyFill="1" applyBorder="1"/>
    <xf numFmtId="0" fontId="13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/>
    </xf>
    <xf numFmtId="0" fontId="45" fillId="0" borderId="0" xfId="0" applyFont="1" applyBorder="1"/>
    <xf numFmtId="0" fontId="80" fillId="0" borderId="0" xfId="0" applyFont="1" applyBorder="1" applyAlignment="1">
      <alignment horizontal="left"/>
    </xf>
    <xf numFmtId="0" fontId="45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40" fillId="2" borderId="0" xfId="0" applyFont="1" applyFill="1" applyBorder="1"/>
    <xf numFmtId="0" fontId="12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27" fillId="0" borderId="0" xfId="0" applyFont="1" applyBorder="1"/>
    <xf numFmtId="2" fontId="24" fillId="2" borderId="0" xfId="2" applyNumberFormat="1" applyFont="1" applyFill="1" applyBorder="1" applyAlignment="1">
      <alignment horizontal="right" vertical="center"/>
    </xf>
    <xf numFmtId="2" fontId="24" fillId="2" borderId="0" xfId="2" quotePrefix="1" applyNumberFormat="1" applyFont="1" applyFill="1" applyBorder="1" applyAlignment="1">
      <alignment horizontal="right" vertical="center"/>
    </xf>
    <xf numFmtId="2" fontId="24" fillId="2" borderId="0" xfId="2" applyNumberFormat="1" applyFont="1" applyFill="1" applyBorder="1" applyAlignment="1">
      <alignment vertical="center"/>
    </xf>
    <xf numFmtId="164" fontId="24" fillId="2" borderId="0" xfId="2" applyNumberFormat="1" applyFont="1" applyFill="1" applyBorder="1" applyAlignment="1">
      <alignment horizontal="right" vertical="center"/>
    </xf>
    <xf numFmtId="164" fontId="24" fillId="2" borderId="0" xfId="2" quotePrefix="1" applyNumberFormat="1" applyFont="1" applyFill="1" applyBorder="1" applyAlignment="1">
      <alignment horizontal="right" vertical="center"/>
    </xf>
    <xf numFmtId="164" fontId="24" fillId="2" borderId="0" xfId="2" applyNumberFormat="1" applyFont="1" applyFill="1" applyBorder="1" applyAlignment="1">
      <alignment vertical="center"/>
    </xf>
    <xf numFmtId="0" fontId="0" fillId="0" borderId="0" xfId="0" applyFont="1" applyBorder="1"/>
    <xf numFmtId="1" fontId="7" fillId="0" borderId="0" xfId="4" applyNumberFormat="1" applyFont="1" applyBorder="1" applyAlignment="1">
      <alignment vertical="center" wrapText="1"/>
    </xf>
    <xf numFmtId="1" fontId="14" fillId="0" borderId="0" xfId="0" applyNumberFormat="1" applyFont="1" applyBorder="1"/>
    <xf numFmtId="0" fontId="5" fillId="0" borderId="0" xfId="4" applyFont="1" applyBorder="1" applyAlignment="1">
      <alignment horizontal="center" vertical="center" wrapText="1"/>
    </xf>
    <xf numFmtId="1" fontId="12" fillId="0" borderId="0" xfId="4" applyNumberFormat="1" applyFont="1" applyBorder="1" applyAlignment="1">
      <alignment horizontal="right" vertical="center" wrapText="1" indent="1"/>
    </xf>
    <xf numFmtId="1" fontId="7" fillId="0" borderId="0" xfId="4" applyNumberFormat="1" applyFont="1" applyBorder="1" applyAlignment="1">
      <alignment horizontal="right" vertical="center" wrapText="1" indent="1"/>
    </xf>
    <xf numFmtId="0" fontId="66" fillId="0" borderId="0" xfId="0" applyFont="1" applyBorder="1"/>
    <xf numFmtId="0" fontId="25" fillId="0" borderId="0" xfId="0" applyFont="1" applyBorder="1"/>
    <xf numFmtId="167" fontId="0" fillId="0" borderId="0" xfId="0" applyNumberFormat="1" applyBorder="1"/>
    <xf numFmtId="166" fontId="0" fillId="0" borderId="0" xfId="3" applyNumberFormat="1" applyFont="1" applyBorder="1"/>
    <xf numFmtId="0" fontId="58" fillId="0" borderId="0" xfId="0" applyFont="1" applyBorder="1"/>
    <xf numFmtId="0" fontId="7" fillId="0" borderId="0" xfId="0" applyFont="1" applyBorder="1" applyAlignment="1">
      <alignment vertical="top"/>
    </xf>
    <xf numFmtId="1" fontId="35" fillId="0" borderId="0" xfId="0" applyNumberFormat="1" applyFont="1" applyBorder="1"/>
    <xf numFmtId="16" fontId="2" fillId="21" borderId="1" xfId="0" applyNumberFormat="1" applyFont="1" applyFill="1" applyBorder="1" applyAlignment="1">
      <alignment horizontal="left" vertical="top" wrapText="1"/>
    </xf>
    <xf numFmtId="0" fontId="46" fillId="34" borderId="1" xfId="0" applyFont="1" applyFill="1" applyBorder="1" applyAlignment="1">
      <alignment horizontal="right" vertical="center"/>
    </xf>
    <xf numFmtId="0" fontId="2" fillId="21" borderId="1" xfId="0" applyFont="1" applyFill="1" applyBorder="1" applyAlignment="1">
      <alignment horizontal="left" vertical="top" wrapText="1"/>
    </xf>
    <xf numFmtId="0" fontId="79" fillId="0" borderId="0" xfId="0" applyFont="1" applyBorder="1" applyAlignment="1">
      <alignment vertical="top"/>
    </xf>
    <xf numFmtId="0" fontId="84" fillId="0" borderId="0" xfId="0" applyFont="1" applyBorder="1"/>
    <xf numFmtId="0" fontId="82" fillId="0" borderId="0" xfId="0" applyFont="1" applyBorder="1" applyAlignment="1">
      <alignment horizontal="left" vertical="top" wrapText="1"/>
    </xf>
    <xf numFmtId="0" fontId="5" fillId="0" borderId="0" xfId="0" applyFont="1" applyFill="1" applyBorder="1"/>
    <xf numFmtId="0" fontId="75" fillId="0" borderId="0" xfId="0" applyFont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6" fillId="11" borderId="1" xfId="0" applyFont="1" applyFill="1" applyBorder="1" applyAlignment="1">
      <alignment vertical="center" wrapText="1"/>
    </xf>
    <xf numFmtId="0" fontId="46" fillId="11" borderId="1" xfId="0" applyFont="1" applyFill="1" applyBorder="1" applyAlignment="1">
      <alignment horizontal="right" vertical="center"/>
    </xf>
    <xf numFmtId="0" fontId="47" fillId="11" borderId="1" xfId="0" applyFont="1" applyFill="1" applyBorder="1" applyAlignment="1">
      <alignment vertical="center" wrapText="1"/>
    </xf>
    <xf numFmtId="0" fontId="61" fillId="11" borderId="1" xfId="0" applyFont="1" applyFill="1" applyBorder="1" applyAlignment="1">
      <alignment horizontal="right" vertical="center"/>
    </xf>
    <xf numFmtId="0" fontId="47" fillId="11" borderId="1" xfId="0" applyFont="1" applyFill="1" applyBorder="1" applyAlignment="1">
      <alignment horizontal="right" vertical="center"/>
    </xf>
    <xf numFmtId="0" fontId="85" fillId="0" borderId="0" xfId="0" applyFont="1" applyBorder="1"/>
    <xf numFmtId="0" fontId="3" fillId="14" borderId="1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left" vertical="center" wrapText="1"/>
    </xf>
    <xf numFmtId="1" fontId="46" fillId="9" borderId="1" xfId="0" applyNumberFormat="1" applyFont="1" applyFill="1" applyBorder="1" applyAlignment="1">
      <alignment vertical="center"/>
    </xf>
    <xf numFmtId="1" fontId="46" fillId="9" borderId="1" xfId="0" applyNumberFormat="1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vertical="center"/>
    </xf>
    <xf numFmtId="0" fontId="3" fillId="6" borderId="1" xfId="4" applyFont="1" applyFill="1" applyBorder="1" applyAlignment="1">
      <alignment horizontal="center" vertical="center"/>
    </xf>
    <xf numFmtId="0" fontId="3" fillId="6" borderId="1" xfId="4" applyFont="1" applyFill="1" applyBorder="1" applyAlignment="1">
      <alignment horizontal="center" vertical="center" wrapText="1"/>
    </xf>
    <xf numFmtId="0" fontId="49" fillId="7" borderId="1" xfId="4" applyFont="1" applyFill="1" applyBorder="1" applyAlignment="1">
      <alignment horizontal="left" vertical="center" wrapText="1"/>
    </xf>
    <xf numFmtId="0" fontId="49" fillId="7" borderId="1" xfId="4" applyFont="1" applyFill="1" applyBorder="1" applyAlignment="1">
      <alignment horizontal="left" vertical="center"/>
    </xf>
    <xf numFmtId="2" fontId="48" fillId="7" borderId="1" xfId="0" applyNumberFormat="1" applyFont="1" applyFill="1" applyBorder="1" applyAlignment="1">
      <alignment horizontal="center" vertical="center"/>
    </xf>
    <xf numFmtId="2" fontId="49" fillId="7" borderId="1" xfId="4" applyNumberFormat="1" applyFont="1" applyFill="1" applyBorder="1" applyAlignment="1">
      <alignment horizontal="center" vertical="center" wrapText="1"/>
    </xf>
    <xf numFmtId="0" fontId="5" fillId="10" borderId="1" xfId="4" applyFont="1" applyFill="1" applyBorder="1" applyAlignment="1">
      <alignment horizontal="center" vertical="center" wrapText="1"/>
    </xf>
    <xf numFmtId="2" fontId="53" fillId="8" borderId="1" xfId="4" applyNumberFormat="1" applyFont="1" applyFill="1" applyBorder="1" applyAlignment="1">
      <alignment horizontal="right" vertical="center" wrapText="1" indent="6"/>
    </xf>
    <xf numFmtId="0" fontId="5" fillId="10" borderId="1" xfId="4" applyFont="1" applyFill="1" applyBorder="1" applyAlignment="1">
      <alignment horizontal="center" vertical="center"/>
    </xf>
    <xf numFmtId="2" fontId="53" fillId="8" borderId="1" xfId="4" applyNumberFormat="1" applyFont="1" applyFill="1" applyBorder="1" applyAlignment="1">
      <alignment horizontal="center" vertical="center" wrapText="1"/>
    </xf>
    <xf numFmtId="0" fontId="52" fillId="0" borderId="0" xfId="0" applyFont="1" applyBorder="1" applyAlignment="1">
      <alignment vertical="center" wrapText="1"/>
    </xf>
    <xf numFmtId="0" fontId="3" fillId="14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center" vertical="center" wrapText="1"/>
    </xf>
    <xf numFmtId="0" fontId="46" fillId="12" borderId="1" xfId="0" applyFont="1" applyFill="1" applyBorder="1" applyAlignment="1">
      <alignment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vertical="center"/>
    </xf>
    <xf numFmtId="1" fontId="46" fillId="5" borderId="1" xfId="0" applyNumberFormat="1" applyFont="1" applyFill="1" applyBorder="1" applyAlignment="1">
      <alignment horizontal="center" vertical="center"/>
    </xf>
    <xf numFmtId="0" fontId="49" fillId="12" borderId="1" xfId="0" applyFont="1" applyFill="1" applyBorder="1" applyAlignment="1">
      <alignment vertical="center"/>
    </xf>
    <xf numFmtId="0" fontId="48" fillId="12" borderId="1" xfId="0" applyFont="1" applyFill="1" applyBorder="1" applyAlignment="1">
      <alignment horizontal="center"/>
    </xf>
    <xf numFmtId="0" fontId="46" fillId="12" borderId="1" xfId="0" applyFont="1" applyFill="1" applyBorder="1" applyAlignment="1">
      <alignment horizontal="right" vertical="center"/>
    </xf>
    <xf numFmtId="0" fontId="46" fillId="5" borderId="1" xfId="0" applyFont="1" applyFill="1" applyBorder="1" applyAlignment="1">
      <alignment horizontal="right" vertical="center"/>
    </xf>
    <xf numFmtId="0" fontId="49" fillId="12" borderId="1" xfId="0" applyFont="1" applyFill="1" applyBorder="1" applyAlignment="1">
      <alignment horizontal="right" vertical="center"/>
    </xf>
    <xf numFmtId="0" fontId="54" fillId="16" borderId="1" xfId="0" applyFont="1" applyFill="1" applyBorder="1" applyAlignment="1">
      <alignment horizontal="center" vertical="center" wrapText="1"/>
    </xf>
    <xf numFmtId="0" fontId="55" fillId="15" borderId="1" xfId="0" applyFont="1" applyFill="1" applyBorder="1" applyAlignment="1">
      <alignment vertical="center" wrapText="1"/>
    </xf>
    <xf numFmtId="0" fontId="12" fillId="17" borderId="1" xfId="0" applyFont="1" applyFill="1" applyBorder="1" applyAlignment="1">
      <alignment horizontal="left" vertical="center"/>
    </xf>
    <xf numFmtId="0" fontId="12" fillId="17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left" vertical="center" wrapText="1"/>
    </xf>
    <xf numFmtId="164" fontId="63" fillId="22" borderId="1" xfId="0" applyNumberFormat="1" applyFont="1" applyFill="1" applyBorder="1" applyAlignment="1">
      <alignment horizontal="center" vertical="center"/>
    </xf>
    <xf numFmtId="0" fontId="63" fillId="2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4" fillId="24" borderId="1" xfId="0" applyFont="1" applyFill="1" applyBorder="1" applyAlignment="1">
      <alignment horizontal="center" vertical="center"/>
    </xf>
    <xf numFmtId="0" fontId="49" fillId="24" borderId="1" xfId="0" applyFont="1" applyFill="1" applyBorder="1" applyAlignment="1"/>
    <xf numFmtId="164" fontId="49" fillId="25" borderId="1" xfId="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44" fillId="0" borderId="0" xfId="4" applyFont="1" applyBorder="1" applyAlignment="1">
      <alignment horizontal="left" vertical="center"/>
    </xf>
    <xf numFmtId="0" fontId="46" fillId="0" borderId="0" xfId="4" applyFont="1" applyBorder="1" applyAlignment="1">
      <alignment horizontal="left" vertical="center"/>
    </xf>
    <xf numFmtId="0" fontId="58" fillId="7" borderId="1" xfId="0" applyFont="1" applyFill="1" applyBorder="1" applyAlignment="1">
      <alignment horizontal="center" vertical="center"/>
    </xf>
    <xf numFmtId="164" fontId="63" fillId="28" borderId="1" xfId="0" applyNumberFormat="1" applyFont="1" applyFill="1" applyBorder="1" applyAlignment="1">
      <alignment horizontal="center" vertical="center"/>
    </xf>
    <xf numFmtId="164" fontId="63" fillId="28" borderId="1" xfId="0" applyNumberFormat="1" applyFont="1" applyFill="1" applyBorder="1" applyAlignment="1">
      <alignment horizontal="right" vertical="center"/>
    </xf>
    <xf numFmtId="0" fontId="13" fillId="20" borderId="1" xfId="0" applyFont="1" applyFill="1" applyBorder="1" applyAlignment="1">
      <alignment horizontal="center"/>
    </xf>
    <xf numFmtId="0" fontId="47" fillId="20" borderId="1" xfId="0" applyFont="1" applyFill="1" applyBorder="1" applyAlignment="1">
      <alignment horizontal="left"/>
    </xf>
    <xf numFmtId="1" fontId="63" fillId="28" borderId="1" xfId="0" applyNumberFormat="1" applyFont="1" applyFill="1" applyBorder="1" applyAlignment="1">
      <alignment horizontal="center" vertical="center"/>
    </xf>
    <xf numFmtId="164" fontId="62" fillId="28" borderId="1" xfId="0" applyNumberFormat="1" applyFont="1" applyFill="1" applyBorder="1" applyAlignment="1">
      <alignment horizontal="center" vertical="center"/>
    </xf>
    <xf numFmtId="0" fontId="43" fillId="8" borderId="1" xfId="4" applyFont="1" applyFill="1" applyBorder="1" applyAlignment="1">
      <alignment horizontal="left" vertical="center"/>
    </xf>
    <xf numFmtId="0" fontId="43" fillId="8" borderId="1" xfId="4" applyFont="1" applyFill="1" applyBorder="1" applyAlignment="1">
      <alignment horizontal="center" vertical="center" wrapText="1"/>
    </xf>
    <xf numFmtId="0" fontId="46" fillId="21" borderId="1" xfId="4" applyFont="1" applyFill="1" applyBorder="1" applyAlignment="1">
      <alignment horizontal="left" vertical="center" wrapText="1"/>
    </xf>
    <xf numFmtId="169" fontId="46" fillId="21" borderId="1" xfId="2" applyNumberFormat="1" applyFont="1" applyFill="1" applyBorder="1" applyAlignment="1" applyProtection="1">
      <alignment horizontal="center" vertical="center" wrapText="1"/>
    </xf>
    <xf numFmtId="2" fontId="46" fillId="21" borderId="1" xfId="4" applyNumberFormat="1" applyFont="1" applyFill="1" applyBorder="1" applyAlignment="1">
      <alignment horizontal="center" vertical="center" wrapText="1"/>
    </xf>
    <xf numFmtId="0" fontId="46" fillId="29" borderId="1" xfId="4" applyFont="1" applyFill="1" applyBorder="1" applyAlignment="1">
      <alignment horizontal="left" vertical="center"/>
    </xf>
    <xf numFmtId="2" fontId="45" fillId="29" borderId="1" xfId="0" applyNumberFormat="1" applyFont="1" applyFill="1" applyBorder="1" applyAlignment="1">
      <alignment horizontal="center"/>
    </xf>
    <xf numFmtId="2" fontId="46" fillId="29" borderId="1" xfId="4" applyNumberFormat="1" applyFont="1" applyFill="1" applyBorder="1" applyAlignment="1">
      <alignment horizontal="center" vertical="center" wrapText="1"/>
    </xf>
    <xf numFmtId="0" fontId="46" fillId="30" borderId="1" xfId="4" applyFont="1" applyFill="1" applyBorder="1" applyAlignment="1">
      <alignment horizontal="left" vertical="center" wrapText="1"/>
    </xf>
    <xf numFmtId="2" fontId="46" fillId="30" borderId="1" xfId="0" applyNumberFormat="1" applyFont="1" applyFill="1" applyBorder="1" applyAlignment="1">
      <alignment horizontal="center" vertical="center"/>
    </xf>
    <xf numFmtId="2" fontId="46" fillId="30" borderId="1" xfId="4" applyNumberFormat="1" applyFont="1" applyFill="1" applyBorder="1" applyAlignment="1">
      <alignment horizontal="center" vertical="center" wrapText="1"/>
    </xf>
    <xf numFmtId="0" fontId="46" fillId="6" borderId="1" xfId="4" applyFont="1" applyFill="1" applyBorder="1" applyAlignment="1">
      <alignment horizontal="left" vertical="center"/>
    </xf>
    <xf numFmtId="2" fontId="45" fillId="6" borderId="1" xfId="0" applyNumberFormat="1" applyFont="1" applyFill="1" applyBorder="1" applyAlignment="1">
      <alignment horizontal="center" wrapText="1"/>
    </xf>
    <xf numFmtId="2" fontId="46" fillId="6" borderId="1" xfId="4" applyNumberFormat="1" applyFont="1" applyFill="1" applyBorder="1" applyAlignment="1">
      <alignment horizontal="center" vertical="center" wrapText="1"/>
    </xf>
    <xf numFmtId="0" fontId="46" fillId="8" borderId="1" xfId="4" applyFont="1" applyFill="1" applyBorder="1" applyAlignment="1">
      <alignment horizontal="left" vertical="center"/>
    </xf>
    <xf numFmtId="2" fontId="46" fillId="8" borderId="1" xfId="0" applyNumberFormat="1" applyFont="1" applyFill="1" applyBorder="1" applyAlignment="1">
      <alignment horizontal="center" vertical="center"/>
    </xf>
    <xf numFmtId="2" fontId="46" fillId="8" borderId="1" xfId="4" applyNumberFormat="1" applyFont="1" applyFill="1" applyBorder="1" applyAlignment="1">
      <alignment horizontal="center" vertical="center" wrapText="1"/>
    </xf>
    <xf numFmtId="0" fontId="46" fillId="33" borderId="1" xfId="4" applyFont="1" applyFill="1" applyBorder="1" applyAlignment="1">
      <alignment horizontal="left" vertical="center"/>
    </xf>
    <xf numFmtId="2" fontId="46" fillId="33" borderId="1" xfId="0" applyNumberFormat="1" applyFont="1" applyFill="1" applyBorder="1" applyAlignment="1">
      <alignment horizontal="center" vertical="center"/>
    </xf>
    <xf numFmtId="2" fontId="46" fillId="33" borderId="1" xfId="4" applyNumberFormat="1" applyFont="1" applyFill="1" applyBorder="1" applyAlignment="1">
      <alignment horizontal="center" vertical="center" wrapText="1"/>
    </xf>
    <xf numFmtId="0" fontId="46" fillId="27" borderId="1" xfId="4" applyFont="1" applyFill="1" applyBorder="1" applyAlignment="1">
      <alignment horizontal="left" vertical="center" wrapText="1"/>
    </xf>
    <xf numFmtId="2" fontId="46" fillId="27" borderId="1" xfId="0" applyNumberFormat="1" applyFont="1" applyFill="1" applyBorder="1" applyAlignment="1">
      <alignment horizontal="center" vertical="center"/>
    </xf>
    <xf numFmtId="2" fontId="46" fillId="27" borderId="1" xfId="4" applyNumberFormat="1" applyFont="1" applyFill="1" applyBorder="1" applyAlignment="1">
      <alignment horizontal="center" vertical="center" wrapText="1"/>
    </xf>
    <xf numFmtId="0" fontId="46" fillId="4" borderId="1" xfId="4" applyFont="1" applyFill="1" applyBorder="1" applyAlignment="1">
      <alignment horizontal="left" vertical="center"/>
    </xf>
    <xf numFmtId="2" fontId="46" fillId="4" borderId="1" xfId="0" applyNumberFormat="1" applyFont="1" applyFill="1" applyBorder="1" applyAlignment="1">
      <alignment horizontal="center" vertical="center"/>
    </xf>
    <xf numFmtId="2" fontId="46" fillId="4" borderId="1" xfId="4" applyNumberFormat="1" applyFont="1" applyFill="1" applyBorder="1" applyAlignment="1">
      <alignment horizontal="center" vertical="center" wrapText="1"/>
    </xf>
    <xf numFmtId="0" fontId="46" fillId="32" borderId="1" xfId="4" applyFont="1" applyFill="1" applyBorder="1" applyAlignment="1">
      <alignment horizontal="left" vertical="center"/>
    </xf>
    <xf numFmtId="169" fontId="45" fillId="32" borderId="1" xfId="2" applyNumberFormat="1" applyFont="1" applyFill="1" applyBorder="1" applyAlignment="1">
      <alignment horizontal="center"/>
    </xf>
    <xf numFmtId="2" fontId="46" fillId="32" borderId="1" xfId="4" applyNumberFormat="1" applyFont="1" applyFill="1" applyBorder="1" applyAlignment="1">
      <alignment horizontal="center" vertical="center" wrapText="1"/>
    </xf>
    <xf numFmtId="0" fontId="46" fillId="23" borderId="1" xfId="4" applyFont="1" applyFill="1" applyBorder="1" applyAlignment="1">
      <alignment horizontal="left" vertical="center"/>
    </xf>
    <xf numFmtId="2" fontId="45" fillId="23" borderId="1" xfId="0" applyNumberFormat="1" applyFont="1" applyFill="1" applyBorder="1" applyAlignment="1">
      <alignment horizontal="center"/>
    </xf>
    <xf numFmtId="2" fontId="46" fillId="23" borderId="1" xfId="4" applyNumberFormat="1" applyFont="1" applyFill="1" applyBorder="1" applyAlignment="1">
      <alignment horizontal="center" vertical="center" wrapText="1"/>
    </xf>
    <xf numFmtId="0" fontId="46" fillId="34" borderId="1" xfId="4" applyFont="1" applyFill="1" applyBorder="1" applyAlignment="1">
      <alignment horizontal="left" vertical="center"/>
    </xf>
    <xf numFmtId="2" fontId="45" fillId="34" borderId="1" xfId="0" applyNumberFormat="1" applyFont="1" applyFill="1" applyBorder="1" applyAlignment="1">
      <alignment horizontal="center"/>
    </xf>
    <xf numFmtId="0" fontId="46" fillId="15" borderId="1" xfId="4" applyFont="1" applyFill="1" applyBorder="1" applyAlignment="1">
      <alignment horizontal="left" vertical="center" wrapText="1"/>
    </xf>
    <xf numFmtId="2" fontId="45" fillId="15" borderId="1" xfId="0" applyNumberFormat="1" applyFont="1" applyFill="1" applyBorder="1" applyAlignment="1">
      <alignment horizontal="center"/>
    </xf>
    <xf numFmtId="0" fontId="46" fillId="27" borderId="1" xfId="4" applyFont="1" applyFill="1" applyBorder="1" applyAlignment="1">
      <alignment horizontal="left" vertical="center"/>
    </xf>
    <xf numFmtId="2" fontId="45" fillId="27" borderId="1" xfId="0" applyNumberFormat="1" applyFont="1" applyFill="1" applyBorder="1" applyAlignment="1">
      <alignment horizontal="center"/>
    </xf>
    <xf numFmtId="0" fontId="13" fillId="32" borderId="1" xfId="0" applyFont="1" applyFill="1" applyBorder="1" applyAlignment="1">
      <alignment vertical="center"/>
    </xf>
    <xf numFmtId="0" fontId="13" fillId="32" borderId="1" xfId="0" applyFont="1" applyFill="1" applyBorder="1" applyAlignment="1">
      <alignment horizontal="center" vertical="center"/>
    </xf>
    <xf numFmtId="0" fontId="13" fillId="32" borderId="1" xfId="0" applyFont="1" applyFill="1" applyBorder="1" applyAlignment="1">
      <alignment horizontal="center" vertical="center" wrapText="1"/>
    </xf>
    <xf numFmtId="0" fontId="5" fillId="32" borderId="1" xfId="0" applyFont="1" applyFill="1" applyBorder="1" applyAlignment="1">
      <alignment horizontal="center" vertical="center"/>
    </xf>
    <xf numFmtId="0" fontId="12" fillId="27" borderId="1" xfId="0" applyFont="1" applyFill="1" applyBorder="1" applyAlignment="1">
      <alignment vertical="center" wrapText="1"/>
    </xf>
    <xf numFmtId="2" fontId="12" fillId="27" borderId="1" xfId="0" applyNumberFormat="1" applyFont="1" applyFill="1" applyBorder="1" applyAlignment="1">
      <alignment horizontal="right" vertical="center"/>
    </xf>
    <xf numFmtId="0" fontId="12" fillId="27" borderId="1" xfId="0" applyFont="1" applyFill="1" applyBorder="1" applyAlignment="1">
      <alignment horizontal="right" vertical="center"/>
    </xf>
    <xf numFmtId="0" fontId="13" fillId="35" borderId="1" xfId="0" applyFont="1" applyFill="1" applyBorder="1" applyAlignment="1">
      <alignment wrapText="1"/>
    </xf>
    <xf numFmtId="2" fontId="12" fillId="35" borderId="1" xfId="0" applyNumberFormat="1" applyFont="1" applyFill="1" applyBorder="1" applyAlignment="1">
      <alignment horizontal="right" vertical="center"/>
    </xf>
    <xf numFmtId="0" fontId="12" fillId="35" borderId="1" xfId="0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67" fillId="15" borderId="1" xfId="0" applyFont="1" applyFill="1" applyBorder="1" applyAlignment="1">
      <alignment horizontal="center" vertical="center" wrapText="1"/>
    </xf>
    <xf numFmtId="0" fontId="67" fillId="15" borderId="1" xfId="0" applyFont="1" applyFill="1" applyBorder="1" applyAlignment="1">
      <alignment horizontal="center" vertical="center"/>
    </xf>
    <xf numFmtId="0" fontId="46" fillId="15" borderId="1" xfId="0" applyFont="1" applyFill="1" applyBorder="1" applyAlignment="1">
      <alignment horizontal="left" vertical="center" wrapText="1"/>
    </xf>
    <xf numFmtId="2" fontId="46" fillId="7" borderId="1" xfId="0" applyNumberFormat="1" applyFont="1" applyFill="1" applyBorder="1" applyAlignment="1">
      <alignment horizontal="right" vertical="center"/>
    </xf>
    <xf numFmtId="2" fontId="46" fillId="7" borderId="1" xfId="0" applyNumberFormat="1" applyFont="1" applyFill="1" applyBorder="1" applyAlignment="1">
      <alignment horizontal="center" vertical="center"/>
    </xf>
    <xf numFmtId="0" fontId="67" fillId="15" borderId="1" xfId="0" applyFont="1" applyFill="1" applyBorder="1" applyAlignment="1">
      <alignment horizontal="left" vertical="center" wrapText="1"/>
    </xf>
    <xf numFmtId="2" fontId="67" fillId="7" borderId="1" xfId="0" applyNumberFormat="1" applyFont="1" applyFill="1" applyBorder="1" applyAlignment="1">
      <alignment horizontal="right" vertical="center"/>
    </xf>
    <xf numFmtId="2" fontId="67" fillId="7" borderId="1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0" fillId="45" borderId="0" xfId="0" applyFill="1" applyBorder="1" applyAlignment="1">
      <alignment vertical="center"/>
    </xf>
    <xf numFmtId="0" fontId="13" fillId="45" borderId="0" xfId="0" applyFont="1" applyFill="1" applyBorder="1" applyAlignment="1">
      <alignment horizontal="right" vertical="center"/>
    </xf>
    <xf numFmtId="0" fontId="1" fillId="34" borderId="1" xfId="0" applyFont="1" applyFill="1" applyBorder="1" applyAlignment="1">
      <alignment horizontal="center" vertical="center"/>
    </xf>
    <xf numFmtId="164" fontId="63" fillId="24" borderId="1" xfId="0" applyNumberFormat="1" applyFont="1" applyFill="1" applyBorder="1" applyAlignment="1">
      <alignment horizontal="center" vertical="center"/>
    </xf>
    <xf numFmtId="0" fontId="74" fillId="15" borderId="1" xfId="0" applyFont="1" applyFill="1" applyBorder="1" applyAlignment="1">
      <alignment vertical="center"/>
    </xf>
    <xf numFmtId="0" fontId="47" fillId="23" borderId="1" xfId="0" applyFont="1" applyFill="1" applyBorder="1" applyAlignment="1">
      <alignment horizontal="left" vertical="center" wrapText="1"/>
    </xf>
    <xf numFmtId="0" fontId="47" fillId="23" borderId="1" xfId="0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left" vertical="center" wrapText="1"/>
    </xf>
    <xf numFmtId="1" fontId="63" fillId="28" borderId="1" xfId="0" applyNumberFormat="1" applyFont="1" applyFill="1" applyBorder="1" applyAlignment="1">
      <alignment horizontal="right" vertical="center" indent="1"/>
    </xf>
    <xf numFmtId="0" fontId="63" fillId="28" borderId="1" xfId="0" applyFont="1" applyFill="1" applyBorder="1" applyAlignment="1">
      <alignment horizontal="right" vertical="center" indent="1"/>
    </xf>
    <xf numFmtId="0" fontId="62" fillId="28" borderId="1" xfId="0" applyFont="1" applyFill="1" applyBorder="1" applyAlignment="1">
      <alignment horizontal="right" vertical="center" indent="1"/>
    </xf>
    <xf numFmtId="164" fontId="63" fillId="28" borderId="1" xfId="0" applyNumberFormat="1" applyFont="1" applyFill="1" applyBorder="1" applyAlignment="1">
      <alignment horizontal="right" vertical="center" indent="1"/>
    </xf>
    <xf numFmtId="1" fontId="84" fillId="0" borderId="0" xfId="0" applyNumberFormat="1" applyFont="1" applyBorder="1" applyAlignment="1">
      <alignment vertical="center"/>
    </xf>
    <xf numFmtId="0" fontId="84" fillId="0" borderId="0" xfId="0" applyFont="1" applyBorder="1" applyAlignment="1">
      <alignment vertical="center"/>
    </xf>
    <xf numFmtId="0" fontId="85" fillId="0" borderId="0" xfId="0" applyFont="1" applyBorder="1" applyAlignment="1">
      <alignment vertical="center"/>
    </xf>
    <xf numFmtId="0" fontId="88" fillId="0" borderId="0" xfId="0" applyFont="1" applyBorder="1" applyAlignment="1">
      <alignment vertical="center"/>
    </xf>
    <xf numFmtId="0" fontId="82" fillId="0" borderId="0" xfId="0" applyFont="1" applyBorder="1" applyAlignment="1">
      <alignment vertical="center"/>
    </xf>
    <xf numFmtId="0" fontId="88" fillId="0" borderId="0" xfId="0" applyFont="1" applyBorder="1" applyAlignment="1">
      <alignment vertical="center" wrapText="1"/>
    </xf>
    <xf numFmtId="1" fontId="84" fillId="0" borderId="0" xfId="0" applyNumberFormat="1" applyFont="1" applyBorder="1" applyAlignment="1">
      <alignment vertical="center" wrapText="1"/>
    </xf>
    <xf numFmtId="0" fontId="8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50" fillId="0" borderId="0" xfId="0" applyFont="1" applyBorder="1" applyAlignment="1">
      <alignment horizontal="center" vertical="center"/>
    </xf>
    <xf numFmtId="0" fontId="75" fillId="0" borderId="0" xfId="0" applyFont="1" applyBorder="1" applyAlignment="1">
      <alignment vertical="center"/>
    </xf>
    <xf numFmtId="0" fontId="72" fillId="0" borderId="0" xfId="0" applyFont="1" applyBorder="1" applyAlignment="1">
      <alignment horizontal="center"/>
    </xf>
    <xf numFmtId="0" fontId="83" fillId="2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79" fillId="0" borderId="0" xfId="0" applyFont="1" applyBorder="1" applyAlignment="1">
      <alignment horizontal="left" vertical="top" wrapText="1"/>
    </xf>
    <xf numFmtId="0" fontId="47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79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47" fillId="2" borderId="0" xfId="0" applyFont="1" applyFill="1" applyBorder="1" applyAlignment="1">
      <alignment vertical="center"/>
    </xf>
    <xf numFmtId="0" fontId="76" fillId="0" borderId="0" xfId="0" quotePrefix="1" applyFont="1" applyBorder="1" applyAlignment="1">
      <alignment vertical="center"/>
    </xf>
    <xf numFmtId="0" fontId="76" fillId="0" borderId="0" xfId="0" quotePrefix="1" applyFont="1" applyBorder="1" applyAlignment="1">
      <alignment horizontal="right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 shrinkToFit="1"/>
    </xf>
    <xf numFmtId="0" fontId="13" fillId="8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/>
    </xf>
    <xf numFmtId="0" fontId="4" fillId="15" borderId="1" xfId="0" applyFont="1" applyFill="1" applyBorder="1" applyAlignment="1">
      <alignment vertical="center"/>
    </xf>
    <xf numFmtId="0" fontId="4" fillId="15" borderId="1" xfId="0" applyFont="1" applyFill="1" applyBorder="1" applyAlignment="1">
      <alignment horizontal="right" vertical="center"/>
    </xf>
    <xf numFmtId="164" fontId="4" fillId="15" borderId="1" xfId="0" applyNumberFormat="1" applyFont="1" applyFill="1" applyBorder="1" applyAlignment="1">
      <alignment vertical="center"/>
    </xf>
    <xf numFmtId="0" fontId="12" fillId="15" borderId="1" xfId="0" applyFont="1" applyFill="1" applyBorder="1" applyAlignment="1">
      <alignment vertical="center"/>
    </xf>
    <xf numFmtId="1" fontId="4" fillId="15" borderId="1" xfId="0" applyNumberFormat="1" applyFont="1" applyFill="1" applyBorder="1" applyAlignment="1">
      <alignment vertical="center"/>
    </xf>
    <xf numFmtId="1" fontId="12" fillId="15" borderId="1" xfId="2" applyNumberFormat="1" applyFont="1" applyFill="1" applyBorder="1" applyAlignment="1">
      <alignment vertical="center"/>
    </xf>
    <xf numFmtId="0" fontId="12" fillId="15" borderId="1" xfId="2" applyFont="1" applyFill="1" applyBorder="1" applyAlignment="1">
      <alignment vertical="center"/>
    </xf>
    <xf numFmtId="1" fontId="4" fillId="15" borderId="1" xfId="0" applyNumberFormat="1" applyFont="1" applyFill="1" applyBorder="1" applyAlignment="1">
      <alignment horizontal="right" vertical="center"/>
    </xf>
    <xf numFmtId="0" fontId="46" fillId="2" borderId="0" xfId="0" applyFont="1" applyFill="1" applyBorder="1" applyAlignment="1">
      <alignment vertical="center" wrapText="1"/>
    </xf>
    <xf numFmtId="0" fontId="72" fillId="0" borderId="0" xfId="0" applyFont="1" applyBorder="1" applyAlignment="1"/>
    <xf numFmtId="0" fontId="47" fillId="0" borderId="0" xfId="0" applyFont="1" applyBorder="1" applyAlignment="1"/>
    <xf numFmtId="0" fontId="47" fillId="0" borderId="0" xfId="0" applyFont="1" applyBorder="1" applyAlignment="1">
      <alignment horizontal="right"/>
    </xf>
    <xf numFmtId="0" fontId="79" fillId="0" borderId="0" xfId="0" applyFont="1" applyBorder="1" applyAlignment="1">
      <alignment horizontal="left" vertical="center" wrapText="1"/>
    </xf>
    <xf numFmtId="0" fontId="72" fillId="0" borderId="0" xfId="0" applyFont="1" applyBorder="1" applyAlignment="1">
      <alignment horizontal="right"/>
    </xf>
    <xf numFmtId="0" fontId="47" fillId="27" borderId="1" xfId="0" applyFont="1" applyFill="1" applyBorder="1" applyAlignment="1">
      <alignment vertical="center"/>
    </xf>
    <xf numFmtId="0" fontId="47" fillId="27" borderId="1" xfId="0" applyFont="1" applyFill="1" applyBorder="1" applyAlignment="1">
      <alignment vertical="center" wrapText="1" shrinkToFit="1"/>
    </xf>
    <xf numFmtId="0" fontId="47" fillId="27" borderId="1" xfId="0" applyFont="1" applyFill="1" applyBorder="1" applyAlignment="1">
      <alignment vertical="center" wrapText="1"/>
    </xf>
    <xf numFmtId="0" fontId="46" fillId="27" borderId="1" xfId="0" applyFont="1" applyFill="1" applyBorder="1" applyAlignment="1"/>
    <xf numFmtId="0" fontId="46" fillId="27" borderId="1" xfId="0" applyFont="1" applyFill="1" applyBorder="1" applyAlignment="1">
      <alignment horizontal="left"/>
    </xf>
    <xf numFmtId="0" fontId="47" fillId="33" borderId="1" xfId="0" applyFont="1" applyFill="1" applyBorder="1" applyAlignment="1">
      <alignment horizontal="center"/>
    </xf>
    <xf numFmtId="0" fontId="47" fillId="33" borderId="1" xfId="0" applyFont="1" applyFill="1" applyBorder="1" applyAlignment="1">
      <alignment horizontal="center" wrapText="1" shrinkToFit="1"/>
    </xf>
    <xf numFmtId="0" fontId="47" fillId="33" borderId="1" xfId="0" applyFont="1" applyFill="1" applyBorder="1" applyAlignment="1">
      <alignment horizontal="center" wrapText="1"/>
    </xf>
    <xf numFmtId="0" fontId="68" fillId="23" borderId="1" xfId="0" applyFont="1" applyFill="1" applyBorder="1" applyAlignment="1">
      <alignment horizontal="left" vertical="center" wrapText="1"/>
    </xf>
    <xf numFmtId="0" fontId="46" fillId="34" borderId="1" xfId="0" applyFont="1" applyFill="1" applyBorder="1" applyAlignment="1">
      <alignment horizontal="center" vertical="center" wrapText="1"/>
    </xf>
    <xf numFmtId="1" fontId="46" fillId="34" borderId="1" xfId="0" applyNumberFormat="1" applyFont="1" applyFill="1" applyBorder="1" applyAlignment="1">
      <alignment horizontal="center" vertical="center" wrapText="1"/>
    </xf>
    <xf numFmtId="0" fontId="47" fillId="32" borderId="1" xfId="0" applyFont="1" applyFill="1" applyBorder="1" applyAlignment="1">
      <alignment horizontal="center" vertical="center"/>
    </xf>
    <xf numFmtId="0" fontId="47" fillId="32" borderId="1" xfId="0" applyFont="1" applyFill="1" applyBorder="1" applyAlignment="1">
      <alignment horizontal="center" vertical="center" wrapText="1" shrinkToFit="1"/>
    </xf>
    <xf numFmtId="0" fontId="47" fillId="32" borderId="1" xfId="0" applyFont="1" applyFill="1" applyBorder="1" applyAlignment="1">
      <alignment horizontal="center" vertical="center" wrapText="1"/>
    </xf>
    <xf numFmtId="0" fontId="46" fillId="32" borderId="1" xfId="0" applyFont="1" applyFill="1" applyBorder="1" applyAlignment="1">
      <alignment horizontal="left" vertical="center"/>
    </xf>
    <xf numFmtId="164" fontId="63" fillId="30" borderId="1" xfId="0" applyNumberFormat="1" applyFont="1" applyFill="1" applyBorder="1" applyAlignment="1">
      <alignment horizontal="right" vertical="center"/>
    </xf>
    <xf numFmtId="0" fontId="79" fillId="2" borderId="0" xfId="0" applyFont="1" applyFill="1" applyBorder="1" applyAlignment="1">
      <alignment vertical="center"/>
    </xf>
    <xf numFmtId="0" fontId="40" fillId="0" borderId="0" xfId="0" applyFont="1" applyBorder="1" applyAlignment="1">
      <alignment horizontal="left" vertical="top"/>
    </xf>
    <xf numFmtId="0" fontId="79" fillId="0" borderId="0" xfId="0" applyFont="1" applyBorder="1" applyAlignment="1">
      <alignment horizontal="left" vertical="top"/>
    </xf>
    <xf numFmtId="0" fontId="47" fillId="40" borderId="1" xfId="0" applyFont="1" applyFill="1" applyBorder="1" applyAlignment="1">
      <alignment horizontal="center" vertical="center"/>
    </xf>
    <xf numFmtId="0" fontId="47" fillId="40" borderId="1" xfId="0" applyFont="1" applyFill="1" applyBorder="1" applyAlignment="1">
      <alignment horizontal="center" vertical="center" wrapText="1" shrinkToFit="1"/>
    </xf>
    <xf numFmtId="0" fontId="47" fillId="40" borderId="1" xfId="0" applyFont="1" applyFill="1" applyBorder="1" applyAlignment="1">
      <alignment horizontal="center" vertical="center" wrapText="1"/>
    </xf>
    <xf numFmtId="0" fontId="46" fillId="40" borderId="1" xfId="0" applyFont="1" applyFill="1" applyBorder="1" applyAlignment="1">
      <alignment horizontal="left" vertical="center"/>
    </xf>
    <xf numFmtId="0" fontId="46" fillId="41" borderId="1" xfId="0" applyFont="1" applyFill="1" applyBorder="1" applyAlignment="1">
      <alignment horizontal="right" vertical="center"/>
    </xf>
    <xf numFmtId="164" fontId="46" fillId="41" borderId="1" xfId="0" applyNumberFormat="1" applyFont="1" applyFill="1" applyBorder="1" applyAlignment="1">
      <alignment horizontal="right" vertical="center"/>
    </xf>
    <xf numFmtId="164" fontId="46" fillId="42" borderId="1" xfId="0" applyNumberFormat="1" applyFont="1" applyFill="1" applyBorder="1" applyAlignment="1">
      <alignment horizontal="right" vertical="center"/>
    </xf>
    <xf numFmtId="164" fontId="45" fillId="42" borderId="1" xfId="0" applyNumberFormat="1" applyFont="1" applyFill="1" applyBorder="1" applyAlignment="1">
      <alignment horizontal="right" vertical="center"/>
    </xf>
    <xf numFmtId="164" fontId="44" fillId="42" borderId="1" xfId="2" applyNumberFormat="1" applyFont="1" applyFill="1" applyBorder="1" applyAlignment="1">
      <alignment horizontal="right" vertical="center"/>
    </xf>
    <xf numFmtId="164" fontId="63" fillId="30" borderId="1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vertical="center"/>
    </xf>
    <xf numFmtId="0" fontId="49" fillId="15" borderId="1" xfId="0" applyFont="1" applyFill="1" applyBorder="1" applyAlignment="1">
      <alignment horizontal="left" vertical="center"/>
    </xf>
    <xf numFmtId="0" fontId="49" fillId="15" borderId="1" xfId="0" applyFont="1" applyFill="1" applyBorder="1" applyAlignment="1">
      <alignment horizontal="center" vertical="center" wrapText="1"/>
    </xf>
    <xf numFmtId="0" fontId="49" fillId="15" borderId="1" xfId="0" applyFont="1" applyFill="1" applyBorder="1" applyAlignment="1">
      <alignment horizontal="center" vertical="center"/>
    </xf>
    <xf numFmtId="1" fontId="48" fillId="15" borderId="1" xfId="0" applyNumberFormat="1" applyFont="1" applyFill="1" applyBorder="1" applyAlignment="1">
      <alignment horizontal="center" vertical="center"/>
    </xf>
    <xf numFmtId="0" fontId="49" fillId="15" borderId="1" xfId="0" applyFont="1" applyFill="1" applyBorder="1" applyAlignment="1">
      <alignment vertical="center"/>
    </xf>
    <xf numFmtId="1" fontId="49" fillId="15" borderId="1" xfId="0" applyNumberFormat="1" applyFont="1" applyFill="1" applyBorder="1" applyAlignment="1">
      <alignment horizontal="center" vertical="center"/>
    </xf>
    <xf numFmtId="0" fontId="84" fillId="2" borderId="0" xfId="0" applyFont="1" applyFill="1" applyBorder="1" applyAlignment="1">
      <alignment vertical="center"/>
    </xf>
    <xf numFmtId="0" fontId="83" fillId="18" borderId="1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left" vertical="center"/>
    </xf>
    <xf numFmtId="0" fontId="2" fillId="30" borderId="1" xfId="0" applyFont="1" applyFill="1" applyBorder="1" applyAlignment="1">
      <alignment horizontal="center" vertical="center"/>
    </xf>
    <xf numFmtId="2" fontId="2" fillId="30" borderId="1" xfId="0" applyNumberFormat="1" applyFont="1" applyFill="1" applyBorder="1" applyAlignment="1">
      <alignment horizontal="center" vertical="center"/>
    </xf>
    <xf numFmtId="2" fontId="23" fillId="30" borderId="1" xfId="2" applyNumberFormat="1" applyFont="1" applyFill="1" applyBorder="1" applyAlignment="1">
      <alignment horizontal="center" vertical="center"/>
    </xf>
    <xf numFmtId="2" fontId="56" fillId="30" borderId="1" xfId="0" applyNumberFormat="1" applyFont="1" applyFill="1" applyBorder="1" applyAlignment="1">
      <alignment horizontal="center" vertical="center"/>
    </xf>
    <xf numFmtId="0" fontId="83" fillId="24" borderId="1" xfId="0" applyFont="1" applyFill="1" applyBorder="1" applyAlignment="1">
      <alignment horizontal="center" vertical="center" wrapText="1"/>
    </xf>
    <xf numFmtId="0" fontId="67" fillId="30" borderId="1" xfId="0" applyFont="1" applyFill="1" applyBorder="1" applyAlignment="1">
      <alignment horizontal="center" vertical="center"/>
    </xf>
    <xf numFmtId="0" fontId="67" fillId="30" borderId="1" xfId="0" applyFont="1" applyFill="1" applyBorder="1" applyAlignment="1">
      <alignment horizontal="center" vertical="center" wrapText="1" shrinkToFit="1"/>
    </xf>
    <xf numFmtId="0" fontId="67" fillId="30" borderId="1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/>
    <xf numFmtId="164" fontId="78" fillId="9" borderId="1" xfId="0" applyNumberFormat="1" applyFont="1" applyFill="1" applyBorder="1" applyAlignment="1">
      <alignment horizontal="center"/>
    </xf>
    <xf numFmtId="0" fontId="12" fillId="30" borderId="1" xfId="0" applyFont="1" applyFill="1" applyBorder="1" applyAlignment="1"/>
    <xf numFmtId="0" fontId="67" fillId="15" borderId="1" xfId="0" applyFont="1" applyFill="1" applyBorder="1" applyAlignment="1">
      <alignment horizontal="center" vertical="center" wrapText="1" shrinkToFit="1"/>
    </xf>
    <xf numFmtId="164" fontId="12" fillId="30" borderId="1" xfId="0" applyNumberFormat="1" applyFont="1" applyFill="1" applyBorder="1" applyAlignment="1">
      <alignment horizontal="center" vertical="center"/>
    </xf>
    <xf numFmtId="0" fontId="12" fillId="30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1" fontId="12" fillId="9" borderId="1" xfId="0" applyNumberFormat="1" applyFont="1" applyFill="1" applyBorder="1" applyAlignment="1">
      <alignment horizontal="center" vertical="center"/>
    </xf>
    <xf numFmtId="1" fontId="14" fillId="9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67" fillId="21" borderId="1" xfId="0" applyFont="1" applyFill="1" applyBorder="1" applyAlignment="1">
      <alignment horizontal="center" vertical="center"/>
    </xf>
    <xf numFmtId="0" fontId="67" fillId="21" borderId="1" xfId="0" applyFont="1" applyFill="1" applyBorder="1" applyAlignment="1">
      <alignment horizontal="center" vertical="center" wrapText="1"/>
    </xf>
    <xf numFmtId="0" fontId="45" fillId="18" borderId="1" xfId="0" applyFont="1" applyFill="1" applyBorder="1" applyAlignment="1">
      <alignment horizontal="left" vertical="center"/>
    </xf>
    <xf numFmtId="0" fontId="45" fillId="18" borderId="1" xfId="0" applyFont="1" applyFill="1" applyBorder="1" applyAlignment="1">
      <alignment horizontal="right" vertical="center" indent="2"/>
    </xf>
    <xf numFmtId="2" fontId="45" fillId="18" borderId="1" xfId="0" applyNumberFormat="1" applyFont="1" applyFill="1" applyBorder="1" applyAlignment="1">
      <alignment horizontal="right" vertical="center" indent="2"/>
    </xf>
    <xf numFmtId="0" fontId="45" fillId="18" borderId="1" xfId="0" applyFont="1" applyFill="1" applyBorder="1" applyAlignment="1">
      <alignment horizontal="center" vertical="center"/>
    </xf>
    <xf numFmtId="2" fontId="45" fillId="18" borderId="1" xfId="0" applyNumberFormat="1" applyFont="1" applyFill="1" applyBorder="1" applyAlignment="1">
      <alignment horizontal="center" vertical="center"/>
    </xf>
    <xf numFmtId="0" fontId="29" fillId="8" borderId="1" xfId="4" applyFont="1" applyFill="1" applyBorder="1" applyAlignment="1">
      <alignment horizontal="center" vertical="center" wrapText="1"/>
    </xf>
    <xf numFmtId="0" fontId="90" fillId="0" borderId="0" xfId="0" applyFont="1" applyBorder="1" applyAlignment="1">
      <alignment vertical="center"/>
    </xf>
    <xf numFmtId="0" fontId="91" fillId="0" borderId="0" xfId="0" applyFont="1" applyBorder="1"/>
    <xf numFmtId="0" fontId="90" fillId="0" borderId="0" xfId="0" applyFont="1" applyBorder="1" applyAlignment="1">
      <alignment vertical="top"/>
    </xf>
    <xf numFmtId="0" fontId="77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7" fillId="27" borderId="1" xfId="0" applyFont="1" applyFill="1" applyBorder="1" applyAlignment="1">
      <alignment horizontal="left"/>
    </xf>
    <xf numFmtId="0" fontId="7" fillId="27" borderId="1" xfId="0" applyFont="1" applyFill="1" applyBorder="1" applyAlignment="1">
      <alignment horizontal="left" vertical="center"/>
    </xf>
    <xf numFmtId="0" fontId="90" fillId="0" borderId="6" xfId="0" applyFont="1" applyBorder="1" applyAlignment="1">
      <alignment vertical="center"/>
    </xf>
    <xf numFmtId="0" fontId="46" fillId="2" borderId="4" xfId="0" applyFont="1" applyFill="1" applyBorder="1"/>
    <xf numFmtId="0" fontId="40" fillId="2" borderId="4" xfId="0" applyFont="1" applyFill="1" applyBorder="1" applyAlignment="1">
      <alignment horizontal="left" vertical="center"/>
    </xf>
    <xf numFmtId="4" fontId="46" fillId="2" borderId="4" xfId="0" applyNumberFormat="1" applyFont="1" applyFill="1" applyBorder="1" applyAlignment="1">
      <alignment horizontal="right" vertical="center" indent="3"/>
    </xf>
    <xf numFmtId="0" fontId="46" fillId="2" borderId="4" xfId="0" applyFont="1" applyFill="1" applyBorder="1" applyAlignment="1">
      <alignment horizontal="right" vertical="center" indent="3"/>
    </xf>
    <xf numFmtId="0" fontId="45" fillId="2" borderId="4" xfId="0" applyFont="1" applyFill="1" applyBorder="1" applyAlignment="1">
      <alignment horizontal="right" vertical="center" indent="3"/>
    </xf>
    <xf numFmtId="0" fontId="0" fillId="0" borderId="4" xfId="0" applyBorder="1"/>
    <xf numFmtId="0" fontId="46" fillId="2" borderId="6" xfId="0" applyFont="1" applyFill="1" applyBorder="1"/>
    <xf numFmtId="0" fontId="40" fillId="2" borderId="6" xfId="0" applyFont="1" applyFill="1" applyBorder="1" applyAlignment="1">
      <alignment horizontal="left" vertical="center"/>
    </xf>
    <xf numFmtId="4" fontId="46" fillId="2" borderId="6" xfId="0" applyNumberFormat="1" applyFont="1" applyFill="1" applyBorder="1" applyAlignment="1">
      <alignment horizontal="right" vertical="center" indent="3"/>
    </xf>
    <xf numFmtId="0" fontId="46" fillId="2" borderId="6" xfId="0" applyFont="1" applyFill="1" applyBorder="1" applyAlignment="1">
      <alignment horizontal="right" vertical="center" indent="3"/>
    </xf>
    <xf numFmtId="0" fontId="0" fillId="0" borderId="6" xfId="0" applyBorder="1"/>
    <xf numFmtId="0" fontId="46" fillId="0" borderId="6" xfId="4" applyFont="1" applyBorder="1" applyAlignment="1">
      <alignment horizontal="left" vertical="center"/>
    </xf>
    <xf numFmtId="2" fontId="0" fillId="0" borderId="6" xfId="0" applyNumberFormat="1" applyBorder="1"/>
    <xf numFmtId="2" fontId="30" fillId="0" borderId="6" xfId="4" applyNumberFormat="1" applyFont="1" applyBorder="1" applyAlignment="1">
      <alignment vertical="center" wrapText="1"/>
    </xf>
    <xf numFmtId="0" fontId="46" fillId="0" borderId="6" xfId="4" applyFont="1" applyBorder="1" applyAlignment="1">
      <alignment horizontal="left" vertical="top"/>
    </xf>
    <xf numFmtId="0" fontId="47" fillId="0" borderId="6" xfId="4" applyFont="1" applyBorder="1" applyAlignment="1">
      <alignment horizontal="left" vertical="center"/>
    </xf>
    <xf numFmtId="2" fontId="12" fillId="0" borderId="6" xfId="4" applyNumberFormat="1" applyFont="1" applyBorder="1" applyAlignment="1">
      <alignment vertical="center" wrapText="1"/>
    </xf>
    <xf numFmtId="0" fontId="44" fillId="0" borderId="6" xfId="4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/>
    </xf>
    <xf numFmtId="0" fontId="2" fillId="0" borderId="4" xfId="0" applyFont="1" applyBorder="1" applyAlignment="1">
      <alignment vertical="center"/>
    </xf>
    <xf numFmtId="0" fontId="56" fillId="0" borderId="4" xfId="0" applyFont="1" applyBorder="1"/>
    <xf numFmtId="0" fontId="7" fillId="0" borderId="4" xfId="0" applyFont="1" applyBorder="1"/>
    <xf numFmtId="164" fontId="7" fillId="0" borderId="4" xfId="0" applyNumberFormat="1" applyFont="1" applyBorder="1"/>
    <xf numFmtId="0" fontId="2" fillId="2" borderId="4" xfId="0" applyFont="1" applyFill="1" applyBorder="1" applyAlignment="1">
      <alignment horizontal="left" vertical="top"/>
    </xf>
    <xf numFmtId="2" fontId="2" fillId="2" borderId="4" xfId="0" applyNumberFormat="1" applyFont="1" applyFill="1" applyBorder="1" applyAlignment="1">
      <alignment horizontal="center" vertical="top"/>
    </xf>
    <xf numFmtId="2" fontId="21" fillId="2" borderId="4" xfId="0" applyNumberFormat="1" applyFont="1" applyFill="1" applyBorder="1" applyAlignment="1">
      <alignment horizontal="center"/>
    </xf>
    <xf numFmtId="2" fontId="49" fillId="9" borderId="1" xfId="4" applyNumberFormat="1" applyFont="1" applyFill="1" applyBorder="1" applyAlignment="1">
      <alignment horizontal="right" vertical="center" wrapText="1" indent="5"/>
    </xf>
    <xf numFmtId="0" fontId="0" fillId="0" borderId="4" xfId="0" applyBorder="1" applyAlignment="1">
      <alignment vertical="center"/>
    </xf>
    <xf numFmtId="0" fontId="77" fillId="0" borderId="4" xfId="0" applyFont="1" applyBorder="1" applyAlignment="1">
      <alignment vertical="center"/>
    </xf>
    <xf numFmtId="0" fontId="89" fillId="0" borderId="4" xfId="0" applyFont="1" applyBorder="1" applyAlignment="1">
      <alignment vertical="center"/>
    </xf>
    <xf numFmtId="0" fontId="46" fillId="29" borderId="1" xfId="0" applyFont="1" applyFill="1" applyBorder="1" applyAlignment="1">
      <alignment horizontal="right" indent="2"/>
    </xf>
    <xf numFmtId="1" fontId="46" fillId="29" borderId="1" xfId="0" applyNumberFormat="1" applyFont="1" applyFill="1" applyBorder="1" applyAlignment="1">
      <alignment horizontal="right" indent="2"/>
    </xf>
    <xf numFmtId="0" fontId="47" fillId="27" borderId="1" xfId="0" applyFont="1" applyFill="1" applyBorder="1" applyAlignment="1">
      <alignment horizontal="left" vertical="center" indent="2"/>
    </xf>
    <xf numFmtId="0" fontId="47" fillId="27" borderId="1" xfId="0" applyFont="1" applyFill="1" applyBorder="1" applyAlignment="1">
      <alignment horizontal="left" vertical="center" wrapText="1" indent="2" shrinkToFit="1"/>
    </xf>
    <xf numFmtId="0" fontId="47" fillId="27" borderId="1" xfId="0" applyFont="1" applyFill="1" applyBorder="1" applyAlignment="1">
      <alignment horizontal="left" vertical="center" wrapText="1" indent="2"/>
    </xf>
    <xf numFmtId="0" fontId="46" fillId="29" borderId="1" xfId="0" applyFont="1" applyFill="1" applyBorder="1" applyAlignment="1">
      <alignment horizontal="left" indent="1"/>
    </xf>
    <xf numFmtId="1" fontId="46" fillId="29" borderId="1" xfId="0" applyNumberFormat="1" applyFont="1" applyFill="1" applyBorder="1" applyAlignment="1">
      <alignment horizontal="left" indent="1"/>
    </xf>
    <xf numFmtId="164" fontId="45" fillId="42" borderId="1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left" vertical="top" wrapText="1"/>
    </xf>
    <xf numFmtId="0" fontId="93" fillId="0" borderId="0" xfId="0" applyFont="1" applyBorder="1" applyAlignment="1">
      <alignment vertical="top"/>
    </xf>
    <xf numFmtId="0" fontId="7" fillId="27" borderId="1" xfId="0" applyFont="1" applyFill="1" applyBorder="1" applyAlignment="1">
      <alignment horizontal="center" vertical="center" wrapText="1"/>
    </xf>
    <xf numFmtId="0" fontId="7" fillId="27" borderId="1" xfId="0" applyFont="1" applyFill="1" applyBorder="1" applyAlignment="1">
      <alignment horizontal="center" vertical="center"/>
    </xf>
    <xf numFmtId="164" fontId="7" fillId="44" borderId="1" xfId="0" applyNumberFormat="1" applyFont="1" applyFill="1" applyBorder="1" applyAlignment="1">
      <alignment horizontal="right" vertical="center" wrapText="1" indent="1"/>
    </xf>
    <xf numFmtId="164" fontId="7" fillId="44" borderId="1" xfId="0" applyNumberFormat="1" applyFont="1" applyFill="1" applyBorder="1" applyAlignment="1">
      <alignment horizontal="right" vertical="center" indent="1"/>
    </xf>
    <xf numFmtId="164" fontId="7" fillId="44" borderId="1" xfId="0" applyNumberFormat="1" applyFont="1" applyFill="1" applyBorder="1" applyAlignment="1">
      <alignment horizontal="right" indent="2"/>
    </xf>
    <xf numFmtId="164" fontId="7" fillId="44" borderId="1" xfId="0" applyNumberFormat="1" applyFont="1" applyFill="1" applyBorder="1" applyAlignment="1">
      <alignment horizontal="right" indent="1"/>
    </xf>
    <xf numFmtId="164" fontId="7" fillId="44" borderId="1" xfId="0" applyNumberFormat="1" applyFont="1" applyFill="1" applyBorder="1" applyAlignment="1">
      <alignment horizontal="right" vertical="center" wrapText="1" indent="2"/>
    </xf>
    <xf numFmtId="0" fontId="37" fillId="0" borderId="0" xfId="0" applyFont="1" applyBorder="1"/>
    <xf numFmtId="0" fontId="94" fillId="0" borderId="0" xfId="0" applyFont="1" applyBorder="1"/>
    <xf numFmtId="0" fontId="49" fillId="6" borderId="1" xfId="0" applyFont="1" applyFill="1" applyBorder="1" applyAlignment="1">
      <alignment vertical="center" wrapText="1"/>
    </xf>
    <xf numFmtId="0" fontId="49" fillId="6" borderId="1" xfId="0" applyFont="1" applyFill="1" applyBorder="1" applyAlignment="1">
      <alignment vertical="center"/>
    </xf>
    <xf numFmtId="0" fontId="49" fillId="6" borderId="1" xfId="0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left"/>
    </xf>
    <xf numFmtId="1" fontId="46" fillId="9" borderId="1" xfId="0" applyNumberFormat="1" applyFont="1" applyFill="1" applyBorder="1" applyAlignment="1">
      <alignment horizontal="center"/>
    </xf>
    <xf numFmtId="164" fontId="46" fillId="9" borderId="1" xfId="0" applyNumberFormat="1" applyFont="1" applyFill="1" applyBorder="1" applyAlignment="1">
      <alignment horizontal="center"/>
    </xf>
    <xf numFmtId="0" fontId="49" fillId="6" borderId="1" xfId="0" applyFont="1" applyFill="1" applyBorder="1" applyAlignment="1">
      <alignment horizontal="left" vertical="center"/>
    </xf>
    <xf numFmtId="0" fontId="84" fillId="0" borderId="4" xfId="0" applyFont="1" applyBorder="1" applyAlignment="1">
      <alignment vertical="center"/>
    </xf>
    <xf numFmtId="0" fontId="40" fillId="35" borderId="1" xfId="0" applyFont="1" applyFill="1" applyBorder="1" applyAlignment="1">
      <alignment horizontal="center" vertical="center"/>
    </xf>
    <xf numFmtId="0" fontId="0" fillId="0" borderId="1" xfId="0" applyBorder="1"/>
    <xf numFmtId="0" fontId="40" fillId="15" borderId="1" xfId="0" applyFont="1" applyFill="1" applyBorder="1" applyAlignment="1">
      <alignment horizontal="center" vertical="center"/>
    </xf>
    <xf numFmtId="0" fontId="40" fillId="9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/>
    </xf>
    <xf numFmtId="0" fontId="72" fillId="0" borderId="0" xfId="0" applyFont="1" applyBorder="1" applyAlignment="1">
      <alignment horizontal="center"/>
    </xf>
    <xf numFmtId="0" fontId="47" fillId="0" borderId="4" xfId="0" applyFont="1" applyBorder="1" applyAlignment="1">
      <alignment horizontal="right"/>
    </xf>
    <xf numFmtId="4" fontId="46" fillId="15" borderId="1" xfId="0" applyNumberFormat="1" applyFont="1" applyFill="1" applyBorder="1" applyAlignment="1">
      <alignment horizontal="center" vertical="center"/>
    </xf>
    <xf numFmtId="4" fontId="46" fillId="9" borderId="1" xfId="0" applyNumberFormat="1" applyFont="1" applyFill="1" applyBorder="1" applyAlignment="1">
      <alignment horizontal="center" vertical="center"/>
    </xf>
    <xf numFmtId="4" fontId="46" fillId="18" borderId="1" xfId="0" applyNumberFormat="1" applyFont="1" applyFill="1" applyBorder="1" applyAlignment="1">
      <alignment horizontal="center" vertical="center"/>
    </xf>
    <xf numFmtId="0" fontId="45" fillId="15" borderId="1" xfId="0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/>
    </xf>
    <xf numFmtId="0" fontId="45" fillId="18" borderId="1" xfId="0" applyFont="1" applyFill="1" applyBorder="1" applyAlignment="1">
      <alignment horizontal="center" vertical="center"/>
    </xf>
    <xf numFmtId="0" fontId="83" fillId="27" borderId="1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/>
    </xf>
    <xf numFmtId="0" fontId="1" fillId="27" borderId="7" xfId="0" applyFont="1" applyFill="1" applyBorder="1" applyAlignment="1">
      <alignment horizontal="center" vertical="center" wrapText="1"/>
    </xf>
    <xf numFmtId="0" fontId="1" fillId="27" borderId="8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8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57" fillId="8" borderId="1" xfId="0" applyFont="1" applyFill="1" applyBorder="1" applyAlignment="1">
      <alignment horizontal="center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center" wrapText="1"/>
    </xf>
    <xf numFmtId="0" fontId="42" fillId="2" borderId="4" xfId="0" applyFont="1" applyFill="1" applyBorder="1" applyAlignment="1">
      <alignment horizontal="center" vertical="center"/>
    </xf>
    <xf numFmtId="0" fontId="46" fillId="11" borderId="1" xfId="0" applyFont="1" applyFill="1" applyBorder="1" applyAlignment="1">
      <alignment horizontal="left" vertical="center" wrapText="1"/>
    </xf>
    <xf numFmtId="0" fontId="47" fillId="11" borderId="1" xfId="0" applyFont="1" applyFill="1" applyBorder="1" applyAlignment="1">
      <alignment horizontal="left" vertical="center" wrapText="1"/>
    </xf>
    <xf numFmtId="0" fontId="40" fillId="12" borderId="1" xfId="0" applyFont="1" applyFill="1" applyBorder="1" applyAlignment="1">
      <alignment horizontal="center" vertical="center" wrapText="1"/>
    </xf>
    <xf numFmtId="0" fontId="40" fillId="12" borderId="1" xfId="0" applyFont="1" applyFill="1" applyBorder="1" applyAlignment="1">
      <alignment horizontal="center" vertical="center"/>
    </xf>
    <xf numFmtId="0" fontId="47" fillId="11" borderId="2" xfId="0" applyFont="1" applyFill="1" applyBorder="1" applyAlignment="1">
      <alignment horizontal="left" vertical="center" wrapText="1"/>
    </xf>
    <xf numFmtId="0" fontId="47" fillId="11" borderId="3" xfId="0" applyFont="1" applyFill="1" applyBorder="1" applyAlignment="1">
      <alignment horizontal="left" vertical="center" wrapText="1"/>
    </xf>
    <xf numFmtId="1" fontId="30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52" fillId="0" borderId="0" xfId="0" applyFont="1" applyBorder="1" applyAlignment="1">
      <alignment horizontal="center"/>
    </xf>
    <xf numFmtId="0" fontId="3" fillId="14" borderId="1" xfId="0" applyFont="1" applyFill="1" applyBorder="1" applyAlignment="1">
      <alignment horizontal="center" vertical="center"/>
    </xf>
    <xf numFmtId="0" fontId="53" fillId="8" borderId="1" xfId="4" applyFont="1" applyFill="1" applyBorder="1" applyAlignment="1">
      <alignment horizontal="left" vertical="center" wrapText="1"/>
    </xf>
    <xf numFmtId="0" fontId="52" fillId="0" borderId="0" xfId="4" applyFont="1" applyBorder="1" applyAlignment="1">
      <alignment horizontal="center" vertical="center" wrapText="1"/>
    </xf>
    <xf numFmtId="0" fontId="5" fillId="10" borderId="1" xfId="4" applyFont="1" applyFill="1" applyBorder="1" applyAlignment="1">
      <alignment horizontal="left" vertical="center"/>
    </xf>
    <xf numFmtId="0" fontId="52" fillId="0" borderId="0" xfId="0" applyFont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right" vertical="center" indent="4"/>
    </xf>
    <xf numFmtId="0" fontId="55" fillId="15" borderId="1" xfId="0" applyFont="1" applyFill="1" applyBorder="1" applyAlignment="1">
      <alignment horizontal="right" vertical="center" wrapText="1" indent="4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40" fillId="8" borderId="1" xfId="0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4" fillId="16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left" vertical="center" wrapText="1"/>
    </xf>
    <xf numFmtId="2" fontId="2" fillId="19" borderId="1" xfId="0" applyNumberFormat="1" applyFont="1" applyFill="1" applyBorder="1" applyAlignment="1">
      <alignment horizontal="center" vertical="center"/>
    </xf>
    <xf numFmtId="0" fontId="64" fillId="24" borderId="1" xfId="0" applyFont="1" applyFill="1" applyBorder="1" applyAlignment="1">
      <alignment horizontal="center" vertical="center"/>
    </xf>
    <xf numFmtId="0" fontId="64" fillId="2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right" vertical="center" indent="1"/>
    </xf>
    <xf numFmtId="0" fontId="2" fillId="7" borderId="1" xfId="0" applyFont="1" applyFill="1" applyBorder="1" applyAlignment="1">
      <alignment horizontal="center" vertical="center"/>
    </xf>
    <xf numFmtId="0" fontId="58" fillId="26" borderId="1" xfId="0" applyFont="1" applyFill="1" applyBorder="1" applyAlignment="1">
      <alignment horizontal="center" vertical="center"/>
    </xf>
    <xf numFmtId="0" fontId="58" fillId="26" borderId="1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/>
    </xf>
    <xf numFmtId="0" fontId="43" fillId="18" borderId="1" xfId="0" applyFont="1" applyFill="1" applyBorder="1" applyAlignment="1">
      <alignment horizontal="center" vertical="center" wrapText="1"/>
    </xf>
    <xf numFmtId="0" fontId="43" fillId="18" borderId="1" xfId="0" applyFont="1" applyFill="1" applyBorder="1" applyAlignment="1">
      <alignment horizontal="center" vertical="center"/>
    </xf>
    <xf numFmtId="0" fontId="65" fillId="31" borderId="1" xfId="0" applyFont="1" applyFill="1" applyBorder="1" applyAlignment="1">
      <alignment horizontal="left" vertical="center"/>
    </xf>
    <xf numFmtId="164" fontId="46" fillId="5" borderId="1" xfId="0" applyNumberFormat="1" applyFont="1" applyFill="1" applyBorder="1" applyAlignment="1">
      <alignment horizontal="center" vertical="center"/>
    </xf>
    <xf numFmtId="0" fontId="65" fillId="31" borderId="1" xfId="0" applyFont="1" applyFill="1" applyBorder="1" applyAlignment="1">
      <alignment horizontal="center" vertical="center"/>
    </xf>
    <xf numFmtId="0" fontId="47" fillId="26" borderId="1" xfId="0" applyFont="1" applyFill="1" applyBorder="1" applyAlignment="1">
      <alignment horizontal="center" vertical="center"/>
    </xf>
    <xf numFmtId="0" fontId="47" fillId="26" borderId="1" xfId="0" applyFont="1" applyFill="1" applyBorder="1" applyAlignment="1">
      <alignment horizontal="center" wrapText="1"/>
    </xf>
    <xf numFmtId="0" fontId="47" fillId="15" borderId="1" xfId="0" applyFont="1" applyFill="1" applyBorder="1" applyAlignment="1">
      <alignment horizontal="center"/>
    </xf>
    <xf numFmtId="0" fontId="71" fillId="0" borderId="0" xfId="0" applyFont="1" applyBorder="1" applyAlignment="1">
      <alignment horizontal="center"/>
    </xf>
    <xf numFmtId="0" fontId="69" fillId="15" borderId="1" xfId="0" applyFont="1" applyFill="1" applyBorder="1" applyAlignment="1">
      <alignment horizontal="left"/>
    </xf>
    <xf numFmtId="0" fontId="70" fillId="8" borderId="1" xfId="0" applyFont="1" applyFill="1" applyBorder="1" applyAlignment="1">
      <alignment horizontal="left" vertical="center" wrapText="1"/>
    </xf>
    <xf numFmtId="0" fontId="70" fillId="8" borderId="1" xfId="0" applyFont="1" applyFill="1" applyBorder="1" applyAlignment="1">
      <alignment horizontal="center" vertical="center"/>
    </xf>
    <xf numFmtId="1" fontId="68" fillId="24" borderId="1" xfId="0" applyNumberFormat="1" applyFont="1" applyFill="1" applyBorder="1" applyAlignment="1">
      <alignment horizontal="right" vertical="center" indent="1"/>
    </xf>
    <xf numFmtId="0" fontId="71" fillId="0" borderId="0" xfId="0" applyFont="1" applyBorder="1" applyAlignment="1">
      <alignment horizontal="center" wrapText="1"/>
    </xf>
    <xf numFmtId="0" fontId="72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29" fillId="8" borderId="1" xfId="4" applyFont="1" applyFill="1" applyBorder="1" applyAlignment="1">
      <alignment horizontal="center" vertical="center"/>
    </xf>
    <xf numFmtId="0" fontId="49" fillId="9" borderId="1" xfId="4" applyFont="1" applyFill="1" applyBorder="1" applyAlignment="1">
      <alignment horizontal="left" vertical="center" wrapText="1" indent="2"/>
    </xf>
    <xf numFmtId="0" fontId="72" fillId="0" borderId="0" xfId="0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/>
    </xf>
    <xf numFmtId="0" fontId="72" fillId="0" borderId="4" xfId="0" applyFont="1" applyBorder="1" applyAlignment="1">
      <alignment horizontal="center" vertical="center"/>
    </xf>
    <xf numFmtId="0" fontId="47" fillId="0" borderId="5" xfId="0" applyFont="1" applyFill="1" applyBorder="1" applyAlignment="1">
      <alignment horizontal="left" vertical="center"/>
    </xf>
    <xf numFmtId="0" fontId="73" fillId="23" borderId="1" xfId="0" applyFont="1" applyFill="1" applyBorder="1" applyAlignment="1">
      <alignment horizontal="center" vertical="center" wrapText="1"/>
    </xf>
    <xf numFmtId="0" fontId="72" fillId="0" borderId="5" xfId="0" applyFont="1" applyBorder="1" applyAlignment="1">
      <alignment horizontal="center"/>
    </xf>
    <xf numFmtId="0" fontId="63" fillId="28" borderId="1" xfId="0" applyFont="1" applyFill="1" applyBorder="1" applyAlignment="1">
      <alignment horizontal="right" vertical="center" indent="1"/>
    </xf>
    <xf numFmtId="0" fontId="87" fillId="15" borderId="1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 vertical="center" wrapText="1"/>
    </xf>
    <xf numFmtId="0" fontId="63" fillId="24" borderId="1" xfId="0" applyFont="1" applyFill="1" applyBorder="1" applyAlignment="1">
      <alignment horizontal="center" vertical="center"/>
    </xf>
    <xf numFmtId="0" fontId="72" fillId="0" borderId="6" xfId="0" applyFont="1" applyBorder="1" applyAlignment="1">
      <alignment horizontal="center"/>
    </xf>
    <xf numFmtId="0" fontId="1" fillId="34" borderId="1" xfId="0" applyFont="1" applyFill="1" applyBorder="1" applyAlignment="1">
      <alignment horizontal="center" vertical="center"/>
    </xf>
    <xf numFmtId="0" fontId="82" fillId="0" borderId="4" xfId="0" applyFont="1" applyBorder="1" applyAlignment="1">
      <alignment horizontal="right" vertical="center"/>
    </xf>
    <xf numFmtId="0" fontId="85" fillId="0" borderId="0" xfId="0" applyFont="1" applyBorder="1" applyAlignment="1">
      <alignment horizontal="left" vertical="center"/>
    </xf>
    <xf numFmtId="0" fontId="82" fillId="2" borderId="0" xfId="0" applyFont="1" applyFill="1" applyBorder="1" applyAlignment="1">
      <alignment horizontal="left" vertical="center"/>
    </xf>
    <xf numFmtId="0" fontId="46" fillId="2" borderId="0" xfId="0" applyFont="1" applyFill="1" applyBorder="1" applyAlignment="1">
      <alignment horizontal="left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/>
    </xf>
    <xf numFmtId="0" fontId="13" fillId="36" borderId="1" xfId="0" applyFont="1" applyFill="1" applyBorder="1" applyAlignment="1">
      <alignment horizontal="center" vertical="center" wrapText="1" shrinkToFit="1"/>
    </xf>
    <xf numFmtId="0" fontId="47" fillId="2" borderId="0" xfId="0" applyFont="1" applyFill="1" applyBorder="1" applyAlignment="1">
      <alignment horizontal="left" vertical="center"/>
    </xf>
    <xf numFmtId="0" fontId="47" fillId="37" borderId="1" xfId="0" applyFont="1" applyFill="1" applyBorder="1" applyAlignment="1">
      <alignment horizontal="center" vertical="center" wrapText="1"/>
    </xf>
    <xf numFmtId="0" fontId="47" fillId="37" borderId="1" xfId="0" applyFont="1" applyFill="1" applyBorder="1" applyAlignment="1">
      <alignment horizontal="center" vertical="center"/>
    </xf>
    <xf numFmtId="0" fontId="47" fillId="37" borderId="1" xfId="0" applyFont="1" applyFill="1" applyBorder="1" applyAlignment="1">
      <alignment horizontal="center" vertical="center" wrapText="1" shrinkToFit="1"/>
    </xf>
    <xf numFmtId="0" fontId="47" fillId="0" borderId="0" xfId="0" applyFont="1" applyBorder="1" applyAlignment="1">
      <alignment horizontal="left" vertical="center"/>
    </xf>
    <xf numFmtId="0" fontId="79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72" fillId="0" borderId="0" xfId="0" applyFont="1" applyBorder="1" applyAlignment="1">
      <alignment horizontal="center" vertical="top" wrapText="1"/>
    </xf>
    <xf numFmtId="0" fontId="47" fillId="33" borderId="1" xfId="0" applyFont="1" applyFill="1" applyBorder="1" applyAlignment="1">
      <alignment vertical="center" wrapText="1"/>
    </xf>
    <xf numFmtId="0" fontId="47" fillId="33" borderId="1" xfId="0" applyFont="1" applyFill="1" applyBorder="1" applyAlignment="1">
      <alignment horizontal="center" vertical="center" wrapText="1"/>
    </xf>
    <xf numFmtId="0" fontId="85" fillId="0" borderId="0" xfId="0" applyFont="1" applyBorder="1" applyAlignment="1">
      <alignment horizontal="left" vertical="top" wrapText="1"/>
    </xf>
    <xf numFmtId="0" fontId="82" fillId="0" borderId="0" xfId="0" applyFont="1" applyBorder="1" applyAlignment="1">
      <alignment horizontal="left" vertical="top" wrapText="1"/>
    </xf>
    <xf numFmtId="0" fontId="72" fillId="0" borderId="0" xfId="0" applyFont="1" applyBorder="1" applyAlignment="1">
      <alignment horizontal="center" vertical="top"/>
    </xf>
    <xf numFmtId="0" fontId="47" fillId="21" borderId="2" xfId="0" applyFont="1" applyFill="1" applyBorder="1" applyAlignment="1">
      <alignment horizontal="center" vertical="center" wrapText="1" shrinkToFit="1"/>
    </xf>
    <xf numFmtId="0" fontId="47" fillId="21" borderId="6" xfId="0" applyFont="1" applyFill="1" applyBorder="1" applyAlignment="1">
      <alignment horizontal="center" vertical="center" wrapText="1" shrinkToFit="1"/>
    </xf>
    <xf numFmtId="0" fontId="47" fillId="21" borderId="3" xfId="0" applyFont="1" applyFill="1" applyBorder="1" applyAlignment="1">
      <alignment horizontal="center" vertical="center" wrapText="1" shrinkToFit="1"/>
    </xf>
    <xf numFmtId="0" fontId="47" fillId="21" borderId="1" xfId="0" applyFont="1" applyFill="1" applyBorder="1" applyAlignment="1">
      <alignment horizontal="center" vertical="center" wrapText="1"/>
    </xf>
    <xf numFmtId="0" fontId="47" fillId="38" borderId="1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top"/>
    </xf>
    <xf numFmtId="0" fontId="72" fillId="0" borderId="0" xfId="0" applyFont="1" applyFill="1" applyBorder="1" applyAlignment="1">
      <alignment horizontal="center" vertical="top"/>
    </xf>
    <xf numFmtId="0" fontId="47" fillId="39" borderId="1" xfId="0" applyFont="1" applyFill="1" applyBorder="1" applyAlignment="1">
      <alignment horizontal="center" vertical="center" wrapText="1"/>
    </xf>
    <xf numFmtId="0" fontId="45" fillId="8" borderId="1" xfId="0" applyFont="1" applyFill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9" fillId="2" borderId="0" xfId="0" applyFont="1" applyFill="1" applyBorder="1" applyAlignment="1">
      <alignment horizontal="left" vertical="top" wrapText="1"/>
    </xf>
    <xf numFmtId="0" fontId="79" fillId="2" borderId="0" xfId="0" applyFont="1" applyFill="1" applyBorder="1" applyAlignment="1">
      <alignment horizontal="left" vertical="top"/>
    </xf>
    <xf numFmtId="0" fontId="47" fillId="0" borderId="0" xfId="0" applyFont="1" applyBorder="1" applyAlignment="1">
      <alignment horizontal="left" vertical="top" wrapText="1"/>
    </xf>
    <xf numFmtId="0" fontId="79" fillId="0" borderId="0" xfId="0" applyFont="1" applyBorder="1" applyAlignment="1">
      <alignment horizontal="left" vertical="top" wrapText="1"/>
    </xf>
    <xf numFmtId="0" fontId="8" fillId="2" borderId="0" xfId="0" applyFont="1" applyFill="1" applyBorder="1" applyAlignment="1">
      <alignment horizontal="left"/>
    </xf>
    <xf numFmtId="0" fontId="72" fillId="2" borderId="0" xfId="0" applyFont="1" applyFill="1" applyBorder="1" applyAlignment="1">
      <alignment horizontal="center" vertical="top" wrapText="1"/>
    </xf>
    <xf numFmtId="0" fontId="79" fillId="2" borderId="0" xfId="0" applyFont="1" applyFill="1" applyBorder="1" applyAlignment="1">
      <alignment horizontal="left" vertical="center"/>
    </xf>
    <xf numFmtId="0" fontId="72" fillId="2" borderId="4" xfId="0" applyFont="1" applyFill="1" applyBorder="1" applyAlignment="1">
      <alignment horizontal="center" vertical="top" wrapText="1"/>
    </xf>
    <xf numFmtId="0" fontId="93" fillId="0" borderId="0" xfId="0" applyFont="1" applyBorder="1" applyAlignment="1">
      <alignment horizontal="left" vertical="top" wrapText="1"/>
    </xf>
    <xf numFmtId="0" fontId="67" fillId="6" borderId="1" xfId="0" applyFont="1" applyFill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 wrapText="1"/>
    </xf>
    <xf numFmtId="0" fontId="67" fillId="29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72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72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7" fillId="8" borderId="1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left" vertical="center" wrapText="1"/>
    </xf>
    <xf numFmtId="0" fontId="37" fillId="21" borderId="1" xfId="0" applyFont="1" applyFill="1" applyBorder="1" applyAlignment="1">
      <alignment horizontal="center" vertical="center"/>
    </xf>
    <xf numFmtId="0" fontId="92" fillId="0" borderId="4" xfId="0" applyFont="1" applyBorder="1" applyAlignment="1">
      <alignment horizontal="center" wrapText="1"/>
    </xf>
    <xf numFmtId="0" fontId="7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left" vertical="center" wrapText="1"/>
    </xf>
    <xf numFmtId="0" fontId="37" fillId="21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2" fontId="7" fillId="44" borderId="1" xfId="0" applyNumberFormat="1" applyFont="1" applyFill="1" applyBorder="1" applyAlignment="1">
      <alignment horizontal="right" indent="6"/>
    </xf>
    <xf numFmtId="0" fontId="47" fillId="11" borderId="1" xfId="0" applyFont="1" applyFill="1" applyBorder="1" applyAlignment="1">
      <alignment vertical="center"/>
    </xf>
  </cellXfs>
  <cellStyles count="6">
    <cellStyle name="Normal" xfId="0" builtinId="0"/>
    <cellStyle name="Normal 2" xfId="2"/>
    <cellStyle name="Normal 3" xfId="1"/>
    <cellStyle name="Normal 5" xfId="5"/>
    <cellStyle name="Normal 7 2" xfId="4"/>
    <cellStyle name="Percent" xfId="3" builtinId="5"/>
  </cellStyles>
  <dxfs count="0"/>
  <tableStyles count="0" defaultTableStyle="TableStyleMedium9" defaultPivotStyle="PivotStyleLight16"/>
  <colors>
    <mruColors>
      <color rgb="FFCC6600"/>
      <color rgb="FF99FF99"/>
      <color rgb="FFCCCCFF"/>
      <color rgb="FFB2CB7F"/>
      <color rgb="FFFFFF66"/>
      <color rgb="FF003366"/>
      <color rgb="FF66FFCC"/>
      <color rgb="FF009999"/>
      <color rgb="FF1A4652"/>
      <color rgb="FF2564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view="pageBreakPreview" zoomScaleSheetLayoutView="100" workbookViewId="0">
      <selection activeCell="I15" sqref="I15:K15"/>
    </sheetView>
  </sheetViews>
  <sheetFormatPr defaultRowHeight="15"/>
  <cols>
    <col min="1" max="1" width="7.85546875" style="1" customWidth="1"/>
    <col min="2" max="2" width="8.42578125" style="1" customWidth="1"/>
    <col min="3" max="4" width="6.85546875" style="1" customWidth="1"/>
    <col min="5" max="5" width="8" style="1" customWidth="1"/>
    <col min="6" max="7" width="6.85546875" style="1" customWidth="1"/>
    <col min="8" max="8" width="13.7109375" style="1" customWidth="1"/>
    <col min="9" max="9" width="15" style="1" customWidth="1"/>
    <col min="10" max="10" width="12.42578125" style="1" customWidth="1"/>
    <col min="11" max="11" width="10.5703125" style="1" bestFit="1" customWidth="1"/>
    <col min="12" max="16384" width="9.140625" style="1"/>
  </cols>
  <sheetData>
    <row r="1" spans="1:11" ht="18" customHeight="1">
      <c r="A1" s="450" t="s">
        <v>249</v>
      </c>
      <c r="B1" s="450"/>
      <c r="C1" s="450"/>
      <c r="D1" s="450"/>
      <c r="E1" s="450"/>
      <c r="F1" s="450"/>
      <c r="G1" s="450"/>
      <c r="H1" s="450"/>
    </row>
    <row r="2" spans="1:11">
      <c r="A2" s="20"/>
      <c r="B2" s="20"/>
      <c r="C2" s="20"/>
      <c r="D2" s="20"/>
      <c r="E2" s="451" t="s">
        <v>69</v>
      </c>
      <c r="F2" s="451"/>
      <c r="G2" s="451"/>
    </row>
    <row r="3" spans="1:11" ht="20.25" customHeight="1">
      <c r="B3" s="445"/>
      <c r="C3" s="446"/>
      <c r="D3" s="445">
        <v>2001</v>
      </c>
      <c r="E3" s="446"/>
      <c r="F3" s="445">
        <v>2011</v>
      </c>
      <c r="G3" s="446"/>
    </row>
    <row r="4" spans="1:11" ht="19.5" customHeight="1">
      <c r="B4" s="447" t="s">
        <v>0</v>
      </c>
      <c r="C4" s="447"/>
      <c r="D4" s="452">
        <v>102.8</v>
      </c>
      <c r="E4" s="446"/>
      <c r="F4" s="455">
        <v>121.02</v>
      </c>
      <c r="G4" s="446"/>
    </row>
    <row r="5" spans="1:11" ht="20.25" customHeight="1">
      <c r="B5" s="448" t="s">
        <v>3</v>
      </c>
      <c r="C5" s="448"/>
      <c r="D5" s="453">
        <v>53.2</v>
      </c>
      <c r="E5" s="446"/>
      <c r="F5" s="456">
        <v>62.37</v>
      </c>
      <c r="G5" s="456"/>
    </row>
    <row r="6" spans="1:11" ht="19.5" customHeight="1">
      <c r="B6" s="449" t="s">
        <v>4</v>
      </c>
      <c r="C6" s="449"/>
      <c r="D6" s="454">
        <v>49.65</v>
      </c>
      <c r="E6" s="446"/>
      <c r="F6" s="457">
        <v>58.65</v>
      </c>
      <c r="G6" s="457"/>
    </row>
    <row r="7" spans="1:11" ht="19.5" customHeight="1">
      <c r="A7" s="388" t="s">
        <v>338</v>
      </c>
      <c r="B7" s="389"/>
      <c r="C7" s="390"/>
      <c r="D7" s="390"/>
      <c r="E7" s="391"/>
      <c r="F7" s="392"/>
      <c r="G7" s="393"/>
      <c r="H7" s="393"/>
    </row>
    <row r="8" spans="1:11" ht="48.75" customHeight="1">
      <c r="A8" s="450" t="s">
        <v>299</v>
      </c>
      <c r="B8" s="450"/>
      <c r="C8" s="450"/>
      <c r="D8" s="450"/>
      <c r="E8" s="450"/>
      <c r="F8" s="450"/>
      <c r="G8" s="450"/>
      <c r="H8" s="450"/>
    </row>
    <row r="9" spans="1:11" ht="15" customHeight="1">
      <c r="A9" s="80"/>
      <c r="B9" s="81"/>
      <c r="C9" s="81"/>
      <c r="D9" s="460" t="s">
        <v>70</v>
      </c>
      <c r="E9" s="460"/>
      <c r="F9" s="460"/>
      <c r="G9" s="460"/>
      <c r="H9" s="460"/>
    </row>
    <row r="10" spans="1:11" ht="30.75" customHeight="1">
      <c r="A10" s="461" t="s">
        <v>55</v>
      </c>
      <c r="B10" s="459" t="s">
        <v>339</v>
      </c>
      <c r="C10" s="459"/>
      <c r="D10" s="459"/>
      <c r="E10" s="459" t="s">
        <v>340</v>
      </c>
      <c r="F10" s="459"/>
      <c r="G10" s="459"/>
      <c r="H10" s="458" t="s">
        <v>94</v>
      </c>
      <c r="I10" s="48"/>
      <c r="J10" s="48"/>
      <c r="K10" s="48"/>
    </row>
    <row r="11" spans="1:11" ht="15" customHeight="1">
      <c r="A11" s="462"/>
      <c r="B11" s="59" t="s">
        <v>0</v>
      </c>
      <c r="C11" s="59" t="s">
        <v>1</v>
      </c>
      <c r="D11" s="59" t="s">
        <v>2</v>
      </c>
      <c r="E11" s="59" t="s">
        <v>0</v>
      </c>
      <c r="F11" s="59" t="s">
        <v>1</v>
      </c>
      <c r="G11" s="59" t="s">
        <v>2</v>
      </c>
      <c r="H11" s="458"/>
      <c r="I11" s="48"/>
      <c r="J11" s="48"/>
      <c r="K11" s="48"/>
    </row>
    <row r="12" spans="1:11" ht="30" customHeight="1">
      <c r="A12" s="130" t="s">
        <v>112</v>
      </c>
      <c r="B12" s="131">
        <v>131144</v>
      </c>
      <c r="C12" s="131">
        <v>23361.79</v>
      </c>
      <c r="D12" s="131">
        <v>13068</v>
      </c>
      <c r="E12" s="131">
        <v>130896</v>
      </c>
      <c r="F12" s="131">
        <v>23324</v>
      </c>
      <c r="G12" s="131">
        <v>13020</v>
      </c>
      <c r="H12" s="132" t="s">
        <v>123</v>
      </c>
      <c r="I12" s="50"/>
      <c r="J12" s="50"/>
      <c r="K12" s="50"/>
    </row>
    <row r="13" spans="1:11" ht="30" customHeight="1">
      <c r="A13" s="132" t="s">
        <v>113</v>
      </c>
      <c r="B13" s="131">
        <v>76044</v>
      </c>
      <c r="C13" s="131">
        <v>13394</v>
      </c>
      <c r="D13" s="131">
        <v>7312</v>
      </c>
      <c r="E13" s="131">
        <v>75223</v>
      </c>
      <c r="F13" s="131">
        <v>13259</v>
      </c>
      <c r="G13" s="131">
        <v>7194</v>
      </c>
      <c r="H13" s="132" t="s">
        <v>124</v>
      </c>
      <c r="I13" s="50"/>
      <c r="J13" s="50"/>
      <c r="K13" s="50"/>
    </row>
    <row r="14" spans="1:11" ht="30" customHeight="1">
      <c r="A14" s="132" t="s">
        <v>114</v>
      </c>
      <c r="B14" s="131">
        <v>207188</v>
      </c>
      <c r="C14" s="131">
        <f>C12+C13</f>
        <v>36755.79</v>
      </c>
      <c r="D14" s="131">
        <f>D12+D13</f>
        <v>20380</v>
      </c>
      <c r="E14" s="131">
        <f>SUM(E12:E13)</f>
        <v>206119</v>
      </c>
      <c r="F14" s="131">
        <f>F12+F13</f>
        <v>36583</v>
      </c>
      <c r="G14" s="131">
        <f>G12+G13</f>
        <v>20214</v>
      </c>
      <c r="H14" s="132" t="s">
        <v>125</v>
      </c>
      <c r="I14" s="82"/>
      <c r="J14" s="58"/>
      <c r="K14" s="58"/>
    </row>
    <row r="15" spans="1:11" ht="30" customHeight="1">
      <c r="A15" s="132" t="s">
        <v>115</v>
      </c>
      <c r="B15" s="131">
        <v>50691</v>
      </c>
      <c r="C15" s="131">
        <v>8882</v>
      </c>
      <c r="D15" s="131">
        <v>4662</v>
      </c>
      <c r="E15" s="131">
        <v>50244</v>
      </c>
      <c r="F15" s="131">
        <v>8803</v>
      </c>
      <c r="G15" s="131">
        <v>4610</v>
      </c>
      <c r="H15" s="132" t="s">
        <v>126</v>
      </c>
      <c r="I15" s="50"/>
      <c r="J15" s="50"/>
      <c r="K15" s="50"/>
    </row>
    <row r="16" spans="1:11" ht="30" customHeight="1">
      <c r="A16" s="132" t="s">
        <v>116</v>
      </c>
      <c r="B16" s="131">
        <f>B14+B15</f>
        <v>257879</v>
      </c>
      <c r="C16" s="131">
        <f>C14+C15</f>
        <v>45637.79</v>
      </c>
      <c r="D16" s="131">
        <f>D14+D15</f>
        <v>25042</v>
      </c>
      <c r="E16" s="131">
        <f>SUM(E14:E15)</f>
        <v>256363</v>
      </c>
      <c r="F16" s="131">
        <f>F14+F15</f>
        <v>45386</v>
      </c>
      <c r="G16" s="131">
        <f>G14+G15</f>
        <v>24824</v>
      </c>
      <c r="H16" s="132" t="s">
        <v>11</v>
      </c>
      <c r="I16" s="82"/>
      <c r="J16" s="58"/>
      <c r="K16" s="58"/>
    </row>
    <row r="17" spans="1:11" ht="30" customHeight="1">
      <c r="A17" s="132" t="s">
        <v>117</v>
      </c>
      <c r="B17" s="131">
        <v>45438</v>
      </c>
      <c r="C17" s="131">
        <v>7819</v>
      </c>
      <c r="D17" s="131">
        <v>3990</v>
      </c>
      <c r="E17" s="131">
        <v>45085</v>
      </c>
      <c r="F17" s="131">
        <v>7749</v>
      </c>
      <c r="G17" s="131">
        <v>3963</v>
      </c>
      <c r="H17" s="132" t="s">
        <v>127</v>
      </c>
      <c r="I17" s="50"/>
      <c r="J17" s="50"/>
      <c r="K17" s="50"/>
    </row>
    <row r="18" spans="1:11" ht="30" customHeight="1">
      <c r="A18" s="132" t="s">
        <v>118</v>
      </c>
      <c r="B18" s="131">
        <f t="shared" ref="B18:G18" si="0">B16+B17</f>
        <v>303317</v>
      </c>
      <c r="C18" s="131">
        <f t="shared" si="0"/>
        <v>53456.79</v>
      </c>
      <c r="D18" s="131">
        <f t="shared" si="0"/>
        <v>29032</v>
      </c>
      <c r="E18" s="131">
        <f t="shared" si="0"/>
        <v>301448</v>
      </c>
      <c r="F18" s="131">
        <f t="shared" si="0"/>
        <v>53135</v>
      </c>
      <c r="G18" s="131">
        <f t="shared" si="0"/>
        <v>28787</v>
      </c>
      <c r="H18" s="132" t="s">
        <v>95</v>
      </c>
      <c r="I18" s="50"/>
      <c r="J18" s="48"/>
      <c r="K18" s="48"/>
    </row>
    <row r="19" spans="1:11" ht="30" customHeight="1">
      <c r="A19" s="132" t="s">
        <v>119</v>
      </c>
      <c r="B19" s="131">
        <v>140559</v>
      </c>
      <c r="C19" s="131">
        <v>24049</v>
      </c>
      <c r="D19" s="131">
        <v>11904</v>
      </c>
      <c r="E19" s="131">
        <v>140802</v>
      </c>
      <c r="F19" s="131">
        <v>24077</v>
      </c>
      <c r="G19" s="131">
        <v>11926</v>
      </c>
      <c r="H19" s="132" t="s">
        <v>46</v>
      </c>
      <c r="I19" s="83"/>
      <c r="J19" s="50"/>
      <c r="K19" s="50"/>
    </row>
    <row r="20" spans="1:11" ht="19.5" customHeight="1">
      <c r="A20" s="55" t="s">
        <v>420</v>
      </c>
    </row>
    <row r="21" spans="1:11">
      <c r="C21" s="85"/>
      <c r="D21" s="85"/>
    </row>
  </sheetData>
  <mergeCells count="20">
    <mergeCell ref="H10:H11"/>
    <mergeCell ref="B10:D10"/>
    <mergeCell ref="E10:G10"/>
    <mergeCell ref="A8:H8"/>
    <mergeCell ref="D9:H9"/>
    <mergeCell ref="A10:A11"/>
    <mergeCell ref="B3:C3"/>
    <mergeCell ref="B4:C4"/>
    <mergeCell ref="B5:C5"/>
    <mergeCell ref="B6:C6"/>
    <mergeCell ref="A1:H1"/>
    <mergeCell ref="E2:G2"/>
    <mergeCell ref="D3:E3"/>
    <mergeCell ref="D4:E4"/>
    <mergeCell ref="D5:E5"/>
    <mergeCell ref="D6:E6"/>
    <mergeCell ref="F3:G3"/>
    <mergeCell ref="F4:G4"/>
    <mergeCell ref="F5:G5"/>
    <mergeCell ref="F6:G6"/>
  </mergeCells>
  <pageMargins left="0.45" right="0.1" top="0.48" bottom="0.5" header="0.3" footer="0.3"/>
  <pageSetup paperSize="11" scale="99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30"/>
  <sheetViews>
    <sheetView tabSelected="1" view="pageBreakPreview" topLeftCell="A16" zoomScaleSheetLayoutView="100" workbookViewId="0">
      <selection activeCell="I15" sqref="I15:K15"/>
    </sheetView>
  </sheetViews>
  <sheetFormatPr defaultRowHeight="15"/>
  <cols>
    <col min="1" max="1" width="9.140625" style="1"/>
    <col min="2" max="3" width="6" style="1" customWidth="1"/>
    <col min="4" max="4" width="7" style="1" customWidth="1"/>
    <col min="5" max="6" width="5.7109375" style="1" customWidth="1"/>
    <col min="7" max="7" width="6.7109375" style="1" customWidth="1"/>
    <col min="8" max="9" width="6.140625" style="1" customWidth="1"/>
    <col min="10" max="10" width="6.85546875" style="1" customWidth="1"/>
    <col min="11" max="16384" width="9.140625" style="1"/>
  </cols>
  <sheetData>
    <row r="1" spans="1:12" ht="18">
      <c r="A1" s="516" t="s">
        <v>135</v>
      </c>
      <c r="B1" s="516"/>
      <c r="C1" s="516"/>
      <c r="D1" s="516"/>
      <c r="E1" s="516"/>
      <c r="F1" s="516"/>
      <c r="G1" s="516"/>
      <c r="H1" s="516"/>
      <c r="I1" s="516"/>
      <c r="J1" s="57"/>
    </row>
    <row r="2" spans="1:12" ht="18.75" customHeight="1">
      <c r="A2" s="450" t="s">
        <v>375</v>
      </c>
      <c r="B2" s="450"/>
      <c r="C2" s="450"/>
      <c r="D2" s="450"/>
      <c r="E2" s="450"/>
      <c r="F2" s="450"/>
      <c r="G2" s="450"/>
      <c r="H2" s="450"/>
      <c r="I2" s="450"/>
      <c r="J2" s="450"/>
    </row>
    <row r="3" spans="1:12" ht="14.25" customHeight="1">
      <c r="A3" s="513" t="s">
        <v>13</v>
      </c>
      <c r="B3" s="514" t="s">
        <v>103</v>
      </c>
      <c r="C3" s="514"/>
      <c r="D3" s="514"/>
      <c r="E3" s="514"/>
      <c r="F3" s="514"/>
      <c r="G3" s="514"/>
      <c r="H3" s="513" t="s">
        <v>50</v>
      </c>
      <c r="I3" s="513"/>
      <c r="J3" s="513"/>
    </row>
    <row r="4" spans="1:12" ht="15" customHeight="1">
      <c r="A4" s="513"/>
      <c r="B4" s="515" t="s">
        <v>101</v>
      </c>
      <c r="C4" s="515"/>
      <c r="D4" s="515"/>
      <c r="E4" s="515" t="s">
        <v>102</v>
      </c>
      <c r="F4" s="515"/>
      <c r="G4" s="515"/>
      <c r="H4" s="513"/>
      <c r="I4" s="513"/>
      <c r="J4" s="513"/>
      <c r="L4" s="123"/>
    </row>
    <row r="5" spans="1:12">
      <c r="A5" s="513"/>
      <c r="B5" s="192" t="s">
        <v>8</v>
      </c>
      <c r="C5" s="192" t="s">
        <v>9</v>
      </c>
      <c r="D5" s="192" t="s">
        <v>0</v>
      </c>
      <c r="E5" s="192" t="s">
        <v>8</v>
      </c>
      <c r="F5" s="192" t="s">
        <v>9</v>
      </c>
      <c r="G5" s="192" t="s">
        <v>0</v>
      </c>
      <c r="H5" s="192" t="s">
        <v>8</v>
      </c>
      <c r="I5" s="192" t="s">
        <v>9</v>
      </c>
      <c r="J5" s="192" t="s">
        <v>0</v>
      </c>
    </row>
    <row r="6" spans="1:12" ht="18.75" customHeight="1">
      <c r="A6" s="193" t="s">
        <v>90</v>
      </c>
      <c r="B6" s="194">
        <v>309</v>
      </c>
      <c r="C6" s="194">
        <v>215</v>
      </c>
      <c r="D6" s="194">
        <v>524</v>
      </c>
      <c r="E6" s="194">
        <v>167</v>
      </c>
      <c r="F6" s="194">
        <v>106</v>
      </c>
      <c r="G6" s="194">
        <v>273</v>
      </c>
      <c r="H6" s="195">
        <f>E6/B6*100</f>
        <v>54.045307443365701</v>
      </c>
      <c r="I6" s="195">
        <f t="shared" ref="I6:J8" si="0">F6/C6*100</f>
        <v>49.302325581395351</v>
      </c>
      <c r="J6" s="195">
        <f t="shared" si="0"/>
        <v>52.099236641221367</v>
      </c>
    </row>
    <row r="7" spans="1:12" ht="17.25" customHeight="1">
      <c r="A7" s="193" t="s">
        <v>1</v>
      </c>
      <c r="B7" s="194">
        <v>44</v>
      </c>
      <c r="C7" s="194">
        <v>28</v>
      </c>
      <c r="D7" s="194">
        <v>72</v>
      </c>
      <c r="E7" s="194">
        <v>23</v>
      </c>
      <c r="F7" s="194">
        <v>14</v>
      </c>
      <c r="G7" s="194">
        <v>37</v>
      </c>
      <c r="H7" s="195">
        <f t="shared" ref="H7:H8" si="1">E7/B7*100</f>
        <v>52.272727272727273</v>
      </c>
      <c r="I7" s="195">
        <f t="shared" si="0"/>
        <v>50</v>
      </c>
      <c r="J7" s="195">
        <f t="shared" si="0"/>
        <v>51.388888888888886</v>
      </c>
    </row>
    <row r="8" spans="1:12" ht="16.5" customHeight="1">
      <c r="A8" s="193" t="s">
        <v>2</v>
      </c>
      <c r="B8" s="194">
        <v>30</v>
      </c>
      <c r="C8" s="194">
        <v>25</v>
      </c>
      <c r="D8" s="194">
        <v>55</v>
      </c>
      <c r="E8" s="194">
        <v>14</v>
      </c>
      <c r="F8" s="194">
        <v>12</v>
      </c>
      <c r="G8" s="194">
        <v>26</v>
      </c>
      <c r="H8" s="195">
        <f t="shared" si="1"/>
        <v>46.666666666666664</v>
      </c>
      <c r="I8" s="195">
        <f t="shared" si="0"/>
        <v>48</v>
      </c>
      <c r="J8" s="195">
        <f t="shared" si="0"/>
        <v>47.272727272727273</v>
      </c>
    </row>
    <row r="9" spans="1:12" ht="25.5" customHeight="1">
      <c r="A9" s="450" t="s">
        <v>376</v>
      </c>
      <c r="B9" s="450"/>
      <c r="C9" s="450"/>
      <c r="D9" s="450"/>
      <c r="E9" s="450"/>
      <c r="F9" s="450"/>
      <c r="G9" s="450"/>
      <c r="H9" s="450"/>
      <c r="I9" s="450"/>
      <c r="J9" s="5"/>
      <c r="K9" s="124"/>
    </row>
    <row r="10" spans="1:12">
      <c r="A10" s="513" t="s">
        <v>13</v>
      </c>
      <c r="B10" s="514" t="s">
        <v>103</v>
      </c>
      <c r="C10" s="514"/>
      <c r="D10" s="514"/>
      <c r="E10" s="514"/>
      <c r="F10" s="514"/>
      <c r="G10" s="514"/>
      <c r="H10" s="513" t="s">
        <v>50</v>
      </c>
      <c r="I10" s="513"/>
      <c r="J10" s="513"/>
    </row>
    <row r="11" spans="1:12">
      <c r="A11" s="513"/>
      <c r="B11" s="515" t="s">
        <v>101</v>
      </c>
      <c r="C11" s="515"/>
      <c r="D11" s="515"/>
      <c r="E11" s="515" t="s">
        <v>102</v>
      </c>
      <c r="F11" s="515"/>
      <c r="G11" s="515"/>
      <c r="H11" s="513"/>
      <c r="I11" s="513"/>
      <c r="J11" s="513"/>
    </row>
    <row r="12" spans="1:12" ht="19.5" customHeight="1">
      <c r="A12" s="513"/>
      <c r="B12" s="192" t="s">
        <v>8</v>
      </c>
      <c r="C12" s="192" t="s">
        <v>9</v>
      </c>
      <c r="D12" s="192" t="s">
        <v>0</v>
      </c>
      <c r="E12" s="192" t="s">
        <v>8</v>
      </c>
      <c r="F12" s="192" t="s">
        <v>9</v>
      </c>
      <c r="G12" s="192" t="s">
        <v>0</v>
      </c>
      <c r="H12" s="192" t="s">
        <v>8</v>
      </c>
      <c r="I12" s="192" t="s">
        <v>9</v>
      </c>
      <c r="J12" s="192" t="s">
        <v>0</v>
      </c>
    </row>
    <row r="13" spans="1:12" ht="18" customHeight="1">
      <c r="A13" s="193" t="s">
        <v>90</v>
      </c>
      <c r="B13" s="194">
        <v>196</v>
      </c>
      <c r="C13" s="194">
        <v>109</v>
      </c>
      <c r="D13" s="194">
        <v>305</v>
      </c>
      <c r="E13" s="194">
        <v>111</v>
      </c>
      <c r="F13" s="194">
        <v>54</v>
      </c>
      <c r="G13" s="194">
        <v>165</v>
      </c>
      <c r="H13" s="194">
        <f>E13/B13*100</f>
        <v>56.632653061224488</v>
      </c>
      <c r="I13" s="194">
        <f t="shared" ref="I13:J15" si="2">F13/C13*100</f>
        <v>49.541284403669728</v>
      </c>
      <c r="J13" s="194">
        <f t="shared" si="2"/>
        <v>54.098360655737707</v>
      </c>
      <c r="K13" s="33"/>
    </row>
    <row r="14" spans="1:12" ht="21" customHeight="1">
      <c r="A14" s="193" t="s">
        <v>1</v>
      </c>
      <c r="B14" s="194">
        <v>25</v>
      </c>
      <c r="C14" s="194">
        <v>12</v>
      </c>
      <c r="D14" s="194">
        <v>37</v>
      </c>
      <c r="E14" s="194">
        <v>13</v>
      </c>
      <c r="F14" s="194">
        <v>6</v>
      </c>
      <c r="G14" s="194">
        <v>19</v>
      </c>
      <c r="H14" s="194">
        <f t="shared" ref="H14:H15" si="3">E14/B14*100</f>
        <v>52</v>
      </c>
      <c r="I14" s="194">
        <f t="shared" si="2"/>
        <v>50</v>
      </c>
      <c r="J14" s="194">
        <f t="shared" si="2"/>
        <v>51.351351351351347</v>
      </c>
      <c r="K14" s="33"/>
    </row>
    <row r="15" spans="1:12" ht="23.25" customHeight="1">
      <c r="A15" s="193" t="s">
        <v>2</v>
      </c>
      <c r="B15" s="194">
        <v>12</v>
      </c>
      <c r="C15" s="194">
        <v>11</v>
      </c>
      <c r="D15" s="194">
        <v>23</v>
      </c>
      <c r="E15" s="194">
        <v>6</v>
      </c>
      <c r="F15" s="194">
        <v>6</v>
      </c>
      <c r="G15" s="194">
        <v>12</v>
      </c>
      <c r="H15" s="194">
        <f t="shared" si="3"/>
        <v>50</v>
      </c>
      <c r="I15" s="194">
        <f t="shared" si="2"/>
        <v>54.54545454545454</v>
      </c>
      <c r="J15" s="194">
        <f t="shared" si="2"/>
        <v>52.173913043478258</v>
      </c>
      <c r="K15" s="125"/>
      <c r="L15" s="33"/>
    </row>
    <row r="16" spans="1:12" s="380" customFormat="1" ht="18" customHeight="1">
      <c r="A16" s="387" t="s">
        <v>410</v>
      </c>
      <c r="B16" s="387"/>
      <c r="C16" s="387"/>
      <c r="D16" s="387"/>
      <c r="E16" s="387"/>
      <c r="F16" s="387"/>
      <c r="G16" s="387"/>
      <c r="H16" s="387"/>
      <c r="I16" s="387"/>
      <c r="J16" s="387"/>
    </row>
    <row r="17" spans="1:10" ht="37.5" customHeight="1">
      <c r="A17" s="521" t="s">
        <v>380</v>
      </c>
      <c r="B17" s="521"/>
      <c r="C17" s="521"/>
      <c r="D17" s="521"/>
      <c r="E17" s="521"/>
      <c r="F17" s="521"/>
      <c r="G17" s="521"/>
      <c r="H17" s="521"/>
      <c r="I17" s="521"/>
      <c r="J17" s="521"/>
    </row>
    <row r="18" spans="1:10" ht="35.25" customHeight="1">
      <c r="A18" s="522" t="s">
        <v>485</v>
      </c>
      <c r="B18" s="522"/>
      <c r="C18" s="522"/>
      <c r="D18" s="522"/>
      <c r="E18" s="522"/>
      <c r="F18" s="522"/>
      <c r="G18" s="522"/>
      <c r="H18" s="522"/>
      <c r="I18" s="522"/>
      <c r="J18" s="522"/>
    </row>
    <row r="19" spans="1:10" ht="19.5" customHeight="1">
      <c r="A19" s="518" t="s">
        <v>54</v>
      </c>
      <c r="B19" s="518"/>
      <c r="C19" s="518"/>
      <c r="D19" s="518"/>
      <c r="E19" s="519" t="s">
        <v>3</v>
      </c>
      <c r="F19" s="519"/>
      <c r="G19" s="519" t="s">
        <v>4</v>
      </c>
      <c r="H19" s="519"/>
      <c r="I19" s="519" t="s">
        <v>0</v>
      </c>
      <c r="J19" s="519"/>
    </row>
    <row r="20" spans="1:10" ht="19.5" customHeight="1">
      <c r="A20" s="517" t="s">
        <v>53</v>
      </c>
      <c r="B20" s="517"/>
      <c r="C20" s="517"/>
      <c r="D20" s="517"/>
      <c r="E20" s="520">
        <v>14490</v>
      </c>
      <c r="F20" s="520"/>
      <c r="G20" s="520">
        <v>8577</v>
      </c>
      <c r="H20" s="520"/>
      <c r="I20" s="520">
        <f t="shared" ref="I20:I28" si="4">SUM(C20:G20)</f>
        <v>23067</v>
      </c>
      <c r="J20" s="520"/>
    </row>
    <row r="21" spans="1:10" ht="19.5" customHeight="1">
      <c r="A21" s="517" t="s">
        <v>151</v>
      </c>
      <c r="B21" s="517"/>
      <c r="C21" s="517"/>
      <c r="D21" s="517"/>
      <c r="E21" s="520">
        <v>9484</v>
      </c>
      <c r="F21" s="520"/>
      <c r="G21" s="520">
        <v>11399</v>
      </c>
      <c r="H21" s="520"/>
      <c r="I21" s="520">
        <f t="shared" si="4"/>
        <v>20883</v>
      </c>
      <c r="J21" s="520"/>
    </row>
    <row r="22" spans="1:10" ht="19.5" customHeight="1">
      <c r="A22" s="517" t="s">
        <v>58</v>
      </c>
      <c r="B22" s="517"/>
      <c r="C22" s="517"/>
      <c r="D22" s="517"/>
      <c r="E22" s="520">
        <v>591025</v>
      </c>
      <c r="F22" s="520"/>
      <c r="G22" s="520">
        <v>585994</v>
      </c>
      <c r="H22" s="520"/>
      <c r="I22" s="520">
        <f t="shared" si="4"/>
        <v>1177019</v>
      </c>
      <c r="J22" s="520"/>
    </row>
    <row r="23" spans="1:10" ht="19.5" customHeight="1">
      <c r="A23" s="517" t="s">
        <v>301</v>
      </c>
      <c r="B23" s="517"/>
      <c r="C23" s="517"/>
      <c r="D23" s="517"/>
      <c r="E23" s="520">
        <v>2925837</v>
      </c>
      <c r="F23" s="520"/>
      <c r="G23" s="520">
        <v>3003020</v>
      </c>
      <c r="H23" s="520"/>
      <c r="I23" s="520">
        <f t="shared" si="4"/>
        <v>5928857</v>
      </c>
      <c r="J23" s="520"/>
    </row>
    <row r="24" spans="1:10" ht="19.5" customHeight="1">
      <c r="A24" s="517" t="s">
        <v>156</v>
      </c>
      <c r="B24" s="517"/>
      <c r="C24" s="517"/>
      <c r="D24" s="517"/>
      <c r="E24" s="520">
        <v>63169</v>
      </c>
      <c r="F24" s="520"/>
      <c r="G24" s="520">
        <v>45944</v>
      </c>
      <c r="H24" s="520"/>
      <c r="I24" s="520">
        <f t="shared" si="4"/>
        <v>109113</v>
      </c>
      <c r="J24" s="520"/>
    </row>
    <row r="25" spans="1:10" ht="19.5" customHeight="1">
      <c r="A25" s="517" t="s">
        <v>155</v>
      </c>
      <c r="B25" s="517"/>
      <c r="C25" s="517"/>
      <c r="D25" s="517"/>
      <c r="E25" s="520">
        <v>368002</v>
      </c>
      <c r="F25" s="520"/>
      <c r="G25" s="520">
        <v>232488</v>
      </c>
      <c r="H25" s="520"/>
      <c r="I25" s="520">
        <f t="shared" si="4"/>
        <v>600490</v>
      </c>
      <c r="J25" s="520"/>
    </row>
    <row r="26" spans="1:10" ht="19.5" customHeight="1">
      <c r="A26" s="517" t="s">
        <v>159</v>
      </c>
      <c r="B26" s="517"/>
      <c r="C26" s="517"/>
      <c r="D26" s="517"/>
      <c r="E26" s="520">
        <v>26971</v>
      </c>
      <c r="F26" s="520"/>
      <c r="G26" s="520">
        <v>34307</v>
      </c>
      <c r="H26" s="520"/>
      <c r="I26" s="520">
        <f t="shared" si="4"/>
        <v>61278</v>
      </c>
      <c r="J26" s="520"/>
    </row>
    <row r="27" spans="1:10" ht="19.5" customHeight="1">
      <c r="A27" s="517" t="s">
        <v>145</v>
      </c>
      <c r="B27" s="517"/>
      <c r="C27" s="517"/>
      <c r="D27" s="517"/>
      <c r="E27" s="520">
        <v>11134</v>
      </c>
      <c r="F27" s="520"/>
      <c r="G27" s="520">
        <v>8839</v>
      </c>
      <c r="H27" s="520"/>
      <c r="I27" s="520">
        <f t="shared" si="4"/>
        <v>19973</v>
      </c>
      <c r="J27" s="520"/>
    </row>
    <row r="28" spans="1:10" s="117" customFormat="1" ht="12.75" customHeight="1">
      <c r="A28" s="517" t="s">
        <v>0</v>
      </c>
      <c r="B28" s="517"/>
      <c r="C28" s="517"/>
      <c r="D28" s="517"/>
      <c r="E28" s="520">
        <v>4010112</v>
      </c>
      <c r="F28" s="520"/>
      <c r="G28" s="520">
        <v>3930568</v>
      </c>
      <c r="H28" s="520"/>
      <c r="I28" s="520">
        <f t="shared" si="4"/>
        <v>7940680</v>
      </c>
      <c r="J28" s="520"/>
    </row>
    <row r="29" spans="1:10">
      <c r="A29" s="380" t="s">
        <v>411</v>
      </c>
      <c r="B29" s="380"/>
      <c r="C29" s="380"/>
      <c r="D29" s="380"/>
      <c r="E29" s="381"/>
      <c r="F29" s="381"/>
      <c r="G29" s="381"/>
      <c r="H29" s="117"/>
      <c r="I29" s="117"/>
      <c r="J29" s="117"/>
    </row>
    <row r="30" spans="1:10" ht="17.25" customHeight="1">
      <c r="A30" s="382" t="s">
        <v>423</v>
      </c>
      <c r="B30" s="382"/>
      <c r="C30" s="382"/>
      <c r="D30" s="382"/>
      <c r="E30" s="381"/>
      <c r="F30" s="381"/>
      <c r="G30" s="381"/>
    </row>
  </sheetData>
  <mergeCells count="55">
    <mergeCell ref="I27:J27"/>
    <mergeCell ref="I28:J28"/>
    <mergeCell ref="A17:J17"/>
    <mergeCell ref="A18:J18"/>
    <mergeCell ref="I22:J22"/>
    <mergeCell ref="I23:J23"/>
    <mergeCell ref="I24:J24"/>
    <mergeCell ref="I25:J25"/>
    <mergeCell ref="I26:J26"/>
    <mergeCell ref="E27:F27"/>
    <mergeCell ref="E28:F28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E22:F22"/>
    <mergeCell ref="E23:F23"/>
    <mergeCell ref="E24:F24"/>
    <mergeCell ref="E25:F25"/>
    <mergeCell ref="E26:F26"/>
    <mergeCell ref="E19:F19"/>
    <mergeCell ref="G19:H19"/>
    <mergeCell ref="I19:J19"/>
    <mergeCell ref="E20:F20"/>
    <mergeCell ref="E21:F21"/>
    <mergeCell ref="I20:J20"/>
    <mergeCell ref="I21:J21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:I9"/>
    <mergeCell ref="A1:I1"/>
    <mergeCell ref="A2:J2"/>
    <mergeCell ref="A3:A5"/>
    <mergeCell ref="B3:G3"/>
    <mergeCell ref="H3:J4"/>
    <mergeCell ref="B4:D4"/>
    <mergeCell ref="E4:G4"/>
    <mergeCell ref="A10:A12"/>
    <mergeCell ref="B10:G10"/>
    <mergeCell ref="H10:J11"/>
    <mergeCell ref="B11:D11"/>
    <mergeCell ref="E11:G11"/>
  </mergeCells>
  <printOptions horizontalCentered="1"/>
  <pageMargins left="0.45" right="0.1" top="0.48" bottom="0.5" header="0.3" footer="0.3"/>
  <pageSetup paperSize="11" scale="93" firstPageNumber="10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32"/>
  <sheetViews>
    <sheetView tabSelected="1" view="pageBreakPreview" topLeftCell="A16" zoomScaleSheetLayoutView="100" workbookViewId="0">
      <selection activeCell="I15" sqref="I15:K15"/>
    </sheetView>
  </sheetViews>
  <sheetFormatPr defaultRowHeight="15"/>
  <cols>
    <col min="1" max="1" width="24.140625" style="1" customWidth="1"/>
    <col min="2" max="2" width="22" style="1" customWidth="1"/>
    <col min="3" max="3" width="20.7109375" style="1" customWidth="1"/>
    <col min="4" max="4" width="9.140625" style="1"/>
    <col min="5" max="5" width="11.7109375" style="1" hidden="1" customWidth="1"/>
    <col min="6" max="6" width="9.140625" style="1"/>
    <col min="7" max="7" width="12.42578125" style="1" customWidth="1"/>
    <col min="8" max="16384" width="9.140625" style="1"/>
  </cols>
  <sheetData>
    <row r="1" spans="1:13" ht="15.75" customHeight="1">
      <c r="A1" s="463" t="s">
        <v>381</v>
      </c>
      <c r="B1" s="463"/>
      <c r="C1" s="463"/>
      <c r="D1" s="42"/>
      <c r="E1" s="42"/>
      <c r="F1" s="42"/>
    </row>
    <row r="2" spans="1:13" ht="38.25" customHeight="1">
      <c r="A2" s="524" t="s">
        <v>424</v>
      </c>
      <c r="B2" s="524"/>
      <c r="C2" s="524"/>
      <c r="D2" s="29"/>
      <c r="E2" s="8"/>
      <c r="F2" s="34"/>
      <c r="G2" s="118"/>
      <c r="H2" s="35"/>
      <c r="I2" s="35"/>
      <c r="J2" s="35"/>
      <c r="K2" s="29"/>
      <c r="L2" s="29"/>
    </row>
    <row r="3" spans="1:13" ht="15.75">
      <c r="A3" s="196" t="s">
        <v>237</v>
      </c>
      <c r="B3" s="197" t="s">
        <v>238</v>
      </c>
      <c r="C3" s="197" t="s">
        <v>58</v>
      </c>
      <c r="D3" s="30"/>
      <c r="E3" s="8"/>
      <c r="F3" s="34"/>
      <c r="G3" s="34"/>
      <c r="H3" s="35"/>
      <c r="I3" s="35"/>
      <c r="J3" s="35"/>
      <c r="K3" s="30"/>
      <c r="L3" s="30"/>
      <c r="M3" s="30"/>
    </row>
    <row r="4" spans="1:13">
      <c r="A4" s="198" t="s">
        <v>239</v>
      </c>
      <c r="B4" s="199">
        <v>13.638531235097759</v>
      </c>
      <c r="C4" s="200">
        <v>0.57586156213281181</v>
      </c>
      <c r="D4" s="31"/>
      <c r="E4" s="8"/>
      <c r="F4" s="34"/>
      <c r="G4" s="118"/>
      <c r="H4" s="35"/>
      <c r="I4" s="35"/>
      <c r="J4" s="35"/>
      <c r="K4" s="31"/>
      <c r="L4" s="32"/>
      <c r="M4" s="30"/>
    </row>
    <row r="5" spans="1:13">
      <c r="A5" s="201" t="s">
        <v>141</v>
      </c>
      <c r="B5" s="202">
        <v>4.0057224606580828</v>
      </c>
      <c r="C5" s="203">
        <v>7.663512653576535</v>
      </c>
      <c r="D5" s="30"/>
      <c r="E5" s="8"/>
      <c r="F5" s="34"/>
      <c r="G5" s="118"/>
      <c r="H5" s="35"/>
      <c r="I5" s="35"/>
      <c r="J5" s="35"/>
      <c r="K5" s="30"/>
      <c r="L5" s="30"/>
      <c r="M5" s="30"/>
    </row>
    <row r="6" spans="1:13">
      <c r="A6" s="204" t="s">
        <v>292</v>
      </c>
      <c r="B6" s="205">
        <v>1.2615424632592016</v>
      </c>
      <c r="C6" s="206">
        <v>7.8087949302432662</v>
      </c>
      <c r="D6" s="30"/>
      <c r="E6" s="8"/>
      <c r="F6" s="34"/>
      <c r="G6" s="118"/>
      <c r="H6" s="35"/>
      <c r="I6" s="35"/>
      <c r="J6" s="35"/>
      <c r="K6" s="30"/>
      <c r="L6" s="30"/>
      <c r="M6" s="30"/>
    </row>
    <row r="7" spans="1:13">
      <c r="A7" s="207" t="s">
        <v>240</v>
      </c>
      <c r="B7" s="208">
        <v>9.0562275111631347</v>
      </c>
      <c r="C7" s="209">
        <v>5.0778279704915548</v>
      </c>
      <c r="D7" s="30"/>
      <c r="E7" s="8"/>
      <c r="F7" s="34"/>
      <c r="G7" s="118"/>
      <c r="H7" s="35"/>
      <c r="I7" s="35"/>
      <c r="J7" s="35"/>
      <c r="K7" s="30"/>
      <c r="L7" s="30"/>
      <c r="M7" s="30"/>
    </row>
    <row r="8" spans="1:13">
      <c r="A8" s="210" t="s">
        <v>241</v>
      </c>
      <c r="B8" s="211">
        <v>2.9782806606840939</v>
      </c>
      <c r="C8" s="212">
        <v>4.3437701515438576</v>
      </c>
      <c r="D8" s="30"/>
      <c r="E8" s="8"/>
      <c r="F8" s="34"/>
      <c r="G8" s="118"/>
      <c r="H8" s="35"/>
      <c r="I8" s="35"/>
      <c r="J8" s="35"/>
      <c r="K8" s="30"/>
      <c r="L8" s="30"/>
      <c r="M8" s="30"/>
    </row>
    <row r="9" spans="1:13">
      <c r="A9" s="213" t="s">
        <v>242</v>
      </c>
      <c r="B9" s="214">
        <v>0.42051415441973383</v>
      </c>
      <c r="C9" s="215">
        <v>0.25088804853617486</v>
      </c>
      <c r="E9" s="8"/>
      <c r="F9" s="34"/>
      <c r="G9" s="118"/>
      <c r="H9" s="35"/>
      <c r="I9" s="35"/>
      <c r="J9" s="35"/>
    </row>
    <row r="10" spans="1:13">
      <c r="A10" s="216" t="s">
        <v>243</v>
      </c>
      <c r="B10" s="217">
        <v>7.3915116833571766</v>
      </c>
      <c r="C10" s="218">
        <v>8.7848199561774276</v>
      </c>
      <c r="D10" s="8"/>
      <c r="E10" s="8"/>
      <c r="F10" s="34"/>
      <c r="G10" s="118"/>
      <c r="H10" s="35"/>
      <c r="I10" s="35"/>
      <c r="J10" s="35"/>
    </row>
    <row r="11" spans="1:13">
      <c r="A11" s="219" t="s">
        <v>18</v>
      </c>
      <c r="B11" s="220">
        <v>0.99709541769627608</v>
      </c>
      <c r="C11" s="221">
        <v>0.50670380002361903</v>
      </c>
      <c r="E11" s="8"/>
      <c r="F11" s="34"/>
      <c r="H11" s="35"/>
      <c r="I11" s="35"/>
      <c r="J11" s="35"/>
    </row>
    <row r="12" spans="1:13">
      <c r="A12" s="222" t="s">
        <v>56</v>
      </c>
      <c r="B12" s="223">
        <v>3.021632635366541</v>
      </c>
      <c r="C12" s="224">
        <v>18.255270305746976</v>
      </c>
      <c r="H12" s="35"/>
      <c r="I12" s="35"/>
      <c r="J12" s="35"/>
    </row>
    <row r="13" spans="1:13">
      <c r="A13" s="225" t="s">
        <v>244</v>
      </c>
      <c r="B13" s="226">
        <v>6.3770754757879216</v>
      </c>
      <c r="C13" s="227">
        <v>4.5831885466589748</v>
      </c>
      <c r="E13" s="119"/>
      <c r="F13" s="119"/>
      <c r="G13" s="34"/>
      <c r="H13" s="35"/>
      <c r="I13" s="35"/>
      <c r="J13" s="35"/>
    </row>
    <row r="14" spans="1:13">
      <c r="A14" s="228" t="s">
        <v>17</v>
      </c>
      <c r="B14" s="229">
        <v>18.480946807127062</v>
      </c>
      <c r="C14" s="229">
        <v>9.2633169048248156</v>
      </c>
      <c r="E14" s="8"/>
      <c r="G14" s="8"/>
      <c r="I14" s="8"/>
    </row>
    <row r="15" spans="1:13">
      <c r="A15" s="230" t="s">
        <v>245</v>
      </c>
      <c r="B15" s="231">
        <v>19.842198812155893</v>
      </c>
      <c r="C15" s="231">
        <v>18.554840661025864</v>
      </c>
    </row>
    <row r="16" spans="1:13">
      <c r="A16" s="232" t="s">
        <v>246</v>
      </c>
      <c r="B16" s="233">
        <v>12.528720683227121</v>
      </c>
      <c r="C16" s="218">
        <v>14.331204509018121</v>
      </c>
    </row>
    <row r="17" spans="1:5" ht="18" customHeight="1">
      <c r="A17" s="469" t="s">
        <v>412</v>
      </c>
      <c r="B17" s="469"/>
      <c r="C17" s="469"/>
      <c r="E17" s="120" t="s">
        <v>160</v>
      </c>
    </row>
    <row r="18" spans="1:5" ht="33" customHeight="1">
      <c r="A18" s="524" t="s">
        <v>481</v>
      </c>
      <c r="B18" s="524"/>
      <c r="C18" s="524"/>
      <c r="E18" s="122">
        <v>889110</v>
      </c>
    </row>
    <row r="19" spans="1:5" ht="28.5" customHeight="1">
      <c r="A19" s="525" t="s">
        <v>237</v>
      </c>
      <c r="B19" s="525"/>
      <c r="C19" s="379" t="s">
        <v>160</v>
      </c>
      <c r="E19" s="121">
        <v>246598</v>
      </c>
    </row>
    <row r="20" spans="1:5" ht="15.75" customHeight="1">
      <c r="A20" s="526" t="s">
        <v>248</v>
      </c>
      <c r="B20" s="526"/>
      <c r="C20" s="414">
        <v>41.35</v>
      </c>
      <c r="E20" s="122">
        <v>178401</v>
      </c>
    </row>
    <row r="21" spans="1:5" ht="15.75" customHeight="1">
      <c r="A21" s="526" t="s">
        <v>240</v>
      </c>
      <c r="B21" s="526"/>
      <c r="C21" s="414">
        <v>10.24</v>
      </c>
      <c r="E21" s="122">
        <v>138471</v>
      </c>
    </row>
    <row r="22" spans="1:5" ht="15.75" customHeight="1">
      <c r="A22" s="526" t="s">
        <v>141</v>
      </c>
      <c r="B22" s="526"/>
      <c r="C22" s="414">
        <v>15</v>
      </c>
      <c r="E22" s="122">
        <v>62980</v>
      </c>
    </row>
    <row r="23" spans="1:5" ht="15.75" customHeight="1">
      <c r="A23" s="526" t="s">
        <v>17</v>
      </c>
      <c r="B23" s="526"/>
      <c r="C23" s="414">
        <v>12.89</v>
      </c>
      <c r="E23" s="122">
        <v>407345</v>
      </c>
    </row>
    <row r="24" spans="1:5" ht="15.75" customHeight="1">
      <c r="A24" s="526" t="s">
        <v>289</v>
      </c>
      <c r="B24" s="526"/>
      <c r="C24" s="414">
        <v>4.16</v>
      </c>
      <c r="E24" s="122">
        <v>56838</v>
      </c>
    </row>
    <row r="25" spans="1:5" ht="15.75" customHeight="1">
      <c r="A25" s="526" t="s">
        <v>244</v>
      </c>
      <c r="B25" s="526"/>
      <c r="C25" s="414">
        <v>3.01</v>
      </c>
      <c r="E25" s="122">
        <v>22066</v>
      </c>
    </row>
    <row r="26" spans="1:5" ht="15.75" customHeight="1">
      <c r="A26" s="526" t="s">
        <v>56</v>
      </c>
      <c r="B26" s="526"/>
      <c r="C26" s="414">
        <v>2.34</v>
      </c>
      <c r="E26" s="121">
        <v>104002</v>
      </c>
    </row>
    <row r="27" spans="1:5" ht="15.75" customHeight="1">
      <c r="A27" s="526" t="s">
        <v>18</v>
      </c>
      <c r="B27" s="526"/>
      <c r="C27" s="414">
        <v>1.06</v>
      </c>
      <c r="E27" s="8">
        <f>SUM(E18:E26)</f>
        <v>2105811</v>
      </c>
    </row>
    <row r="28" spans="1:5" ht="15.75" customHeight="1">
      <c r="A28" s="526" t="s">
        <v>290</v>
      </c>
      <c r="B28" s="526"/>
      <c r="C28" s="414">
        <v>6.87</v>
      </c>
    </row>
    <row r="29" spans="1:5" ht="15.75" customHeight="1">
      <c r="A29" s="526" t="s">
        <v>291</v>
      </c>
      <c r="B29" s="526"/>
      <c r="C29" s="414">
        <v>0.96</v>
      </c>
    </row>
    <row r="30" spans="1:5" ht="15.75" customHeight="1">
      <c r="A30" s="526" t="s">
        <v>311</v>
      </c>
      <c r="B30" s="526"/>
      <c r="C30" s="414">
        <v>0.37</v>
      </c>
    </row>
    <row r="31" spans="1:5" ht="15.75" customHeight="1">
      <c r="A31" s="526" t="s">
        <v>246</v>
      </c>
      <c r="B31" s="526"/>
      <c r="C31" s="414">
        <v>1.75</v>
      </c>
    </row>
    <row r="32" spans="1:5">
      <c r="A32" s="523" t="s">
        <v>412</v>
      </c>
      <c r="B32" s="523"/>
      <c r="C32" s="523"/>
    </row>
  </sheetData>
  <mergeCells count="18">
    <mergeCell ref="A1:C1"/>
    <mergeCell ref="A22:B22"/>
    <mergeCell ref="A23:B23"/>
    <mergeCell ref="A24:B24"/>
    <mergeCell ref="A25:B25"/>
    <mergeCell ref="A32:C32"/>
    <mergeCell ref="A2:C2"/>
    <mergeCell ref="A17:C17"/>
    <mergeCell ref="A18:C18"/>
    <mergeCell ref="A19:B19"/>
    <mergeCell ref="A20:B20"/>
    <mergeCell ref="A21:B21"/>
    <mergeCell ref="A26:B26"/>
    <mergeCell ref="A27:B27"/>
    <mergeCell ref="A28:B28"/>
    <mergeCell ref="A29:B29"/>
    <mergeCell ref="A30:B30"/>
    <mergeCell ref="A31:B31"/>
  </mergeCells>
  <printOptions horizontalCentered="1"/>
  <pageMargins left="0.45" right="0.1" top="0.48" bottom="0.5" header="0.3" footer="0.3"/>
  <pageSetup paperSize="11" scale="97" firstPageNumber="11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20"/>
  <sheetViews>
    <sheetView tabSelected="1" view="pageBreakPreview" topLeftCell="A10" zoomScaleSheetLayoutView="100" workbookViewId="0">
      <selection activeCell="I15" sqref="I15:K15"/>
    </sheetView>
  </sheetViews>
  <sheetFormatPr defaultRowHeight="15"/>
  <cols>
    <col min="1" max="1" width="22.140625" style="1" customWidth="1"/>
    <col min="2" max="5" width="11.28515625" style="1" customWidth="1"/>
    <col min="6" max="7" width="9.5703125" style="1" bestFit="1" customWidth="1"/>
    <col min="8" max="16384" width="9.140625" style="1"/>
  </cols>
  <sheetData>
    <row r="1" spans="1:7" ht="16.5">
      <c r="A1" s="527" t="s">
        <v>378</v>
      </c>
      <c r="B1" s="527"/>
      <c r="C1" s="527"/>
      <c r="D1" s="527"/>
      <c r="E1" s="527"/>
    </row>
    <row r="2" spans="1:7" ht="16.5">
      <c r="A2" s="527" t="s">
        <v>377</v>
      </c>
      <c r="B2" s="527"/>
      <c r="C2" s="527"/>
      <c r="D2" s="527"/>
      <c r="E2" s="527"/>
    </row>
    <row r="3" spans="1:7" ht="16.5">
      <c r="A3" s="527" t="s">
        <v>425</v>
      </c>
      <c r="B3" s="527"/>
      <c r="C3" s="527"/>
      <c r="D3" s="527"/>
      <c r="E3" s="527"/>
    </row>
    <row r="4" spans="1:7" ht="28.5">
      <c r="A4" s="234"/>
      <c r="B4" s="235" t="s">
        <v>19</v>
      </c>
      <c r="C4" s="235" t="s">
        <v>20</v>
      </c>
      <c r="D4" s="236" t="s">
        <v>274</v>
      </c>
      <c r="E4" s="237" t="s">
        <v>0</v>
      </c>
    </row>
    <row r="5" spans="1:7" ht="42.75">
      <c r="A5" s="238" t="s">
        <v>21</v>
      </c>
      <c r="B5" s="239">
        <v>233510.11</v>
      </c>
      <c r="C5" s="239">
        <v>3775.92</v>
      </c>
      <c r="D5" s="240">
        <v>57.01</v>
      </c>
      <c r="E5" s="239">
        <v>237343.04</v>
      </c>
      <c r="F5" s="33"/>
    </row>
    <row r="6" spans="1:7" ht="42.75">
      <c r="A6" s="238" t="s">
        <v>93</v>
      </c>
      <c r="B6" s="239">
        <v>59968.13</v>
      </c>
      <c r="C6" s="239">
        <v>0</v>
      </c>
      <c r="D6" s="239">
        <v>0</v>
      </c>
      <c r="E6" s="239">
        <v>59968.13</v>
      </c>
      <c r="F6" s="33"/>
    </row>
    <row r="7" spans="1:7" ht="20.100000000000001" customHeight="1">
      <c r="A7" s="241" t="s">
        <v>0</v>
      </c>
      <c r="B7" s="242">
        <v>293478.24</v>
      </c>
      <c r="C7" s="242">
        <v>3775.92</v>
      </c>
      <c r="D7" s="243">
        <v>57.01</v>
      </c>
      <c r="E7" s="242">
        <v>297311.17</v>
      </c>
      <c r="F7" s="33"/>
    </row>
    <row r="8" spans="1:7" ht="20.100000000000001" customHeight="1">
      <c r="A8" s="528" t="s">
        <v>426</v>
      </c>
      <c r="B8" s="528"/>
      <c r="C8" s="528"/>
      <c r="D8" s="528"/>
      <c r="E8" s="528"/>
    </row>
    <row r="9" spans="1:7" ht="18" customHeight="1">
      <c r="A9" s="529" t="s">
        <v>427</v>
      </c>
      <c r="B9" s="529"/>
      <c r="C9" s="529"/>
      <c r="D9" s="529"/>
      <c r="E9" s="529"/>
    </row>
    <row r="10" spans="1:7" ht="28.5">
      <c r="A10" s="235"/>
      <c r="B10" s="235" t="s">
        <v>19</v>
      </c>
      <c r="C10" s="235" t="s">
        <v>20</v>
      </c>
      <c r="D10" s="236" t="s">
        <v>274</v>
      </c>
      <c r="E10" s="235" t="s">
        <v>0</v>
      </c>
    </row>
    <row r="11" spans="1:7" ht="42.75">
      <c r="A11" s="238" t="s">
        <v>21</v>
      </c>
      <c r="B11" s="239">
        <v>282852.09000000003</v>
      </c>
      <c r="C11" s="239">
        <v>5586.03</v>
      </c>
      <c r="D11" s="240">
        <v>129.61000000000001</v>
      </c>
      <c r="E11" s="239">
        <v>288567.73000000004</v>
      </c>
      <c r="F11" s="33"/>
    </row>
    <row r="12" spans="1:7" ht="42.75">
      <c r="A12" s="238" t="s">
        <v>93</v>
      </c>
      <c r="B12" s="239">
        <v>68293.69</v>
      </c>
      <c r="C12" s="239">
        <v>0</v>
      </c>
      <c r="D12" s="239">
        <v>0</v>
      </c>
      <c r="E12" s="239">
        <v>68293.69</v>
      </c>
      <c r="F12" s="33"/>
      <c r="G12" s="33"/>
    </row>
    <row r="13" spans="1:7" ht="21" customHeight="1">
      <c r="A13" s="241" t="s">
        <v>0</v>
      </c>
      <c r="B13" s="242">
        <v>351145.78</v>
      </c>
      <c r="C13" s="242">
        <v>5586.03</v>
      </c>
      <c r="D13" s="243">
        <v>129.61000000000001</v>
      </c>
      <c r="E13" s="242">
        <v>356861.42000000004</v>
      </c>
      <c r="F13" s="33"/>
    </row>
    <row r="14" spans="1:7" ht="20.100000000000001" customHeight="1">
      <c r="A14" s="527" t="s">
        <v>428</v>
      </c>
      <c r="B14" s="527"/>
      <c r="C14" s="527"/>
      <c r="D14" s="527"/>
      <c r="E14" s="527"/>
    </row>
    <row r="15" spans="1:7" ht="20.100000000000001" customHeight="1">
      <c r="A15" s="527" t="s">
        <v>429</v>
      </c>
      <c r="B15" s="527"/>
      <c r="C15" s="527"/>
      <c r="D15" s="527"/>
      <c r="E15" s="527"/>
    </row>
    <row r="16" spans="1:7" ht="28.5">
      <c r="A16" s="235"/>
      <c r="B16" s="235" t="s">
        <v>19</v>
      </c>
      <c r="C16" s="235" t="s">
        <v>20</v>
      </c>
      <c r="D16" s="236" t="s">
        <v>274</v>
      </c>
      <c r="E16" s="235" t="s">
        <v>0</v>
      </c>
    </row>
    <row r="17" spans="1:5" ht="42.75">
      <c r="A17" s="238" t="s">
        <v>21</v>
      </c>
      <c r="B17" s="239">
        <v>323849.98</v>
      </c>
      <c r="C17" s="239">
        <v>6755.21</v>
      </c>
      <c r="D17" s="240">
        <v>36.26</v>
      </c>
      <c r="E17" s="239">
        <v>330641.45</v>
      </c>
    </row>
    <row r="18" spans="1:5" ht="42.75">
      <c r="A18" s="238" t="s">
        <v>93</v>
      </c>
      <c r="B18" s="239">
        <v>79386.53</v>
      </c>
      <c r="C18" s="239">
        <v>0</v>
      </c>
      <c r="D18" s="239">
        <v>0</v>
      </c>
      <c r="E18" s="239">
        <v>79386.53</v>
      </c>
    </row>
    <row r="19" spans="1:5" ht="21.75" customHeight="1">
      <c r="A19" s="241" t="s">
        <v>0</v>
      </c>
      <c r="B19" s="242">
        <v>403236.51</v>
      </c>
      <c r="C19" s="242">
        <v>6755.21</v>
      </c>
      <c r="D19" s="243">
        <v>36.26</v>
      </c>
      <c r="E19" s="242">
        <v>410027.98</v>
      </c>
    </row>
    <row r="20" spans="1:5">
      <c r="A20" s="60" t="s">
        <v>486</v>
      </c>
      <c r="B20" s="136"/>
      <c r="C20" s="136"/>
    </row>
  </sheetData>
  <mergeCells count="7">
    <mergeCell ref="A3:E3"/>
    <mergeCell ref="A14:E14"/>
    <mergeCell ref="A15:E15"/>
    <mergeCell ref="A1:E1"/>
    <mergeCell ref="A8:E8"/>
    <mergeCell ref="A9:E9"/>
    <mergeCell ref="A2:E2"/>
  </mergeCells>
  <printOptions horizontalCentered="1"/>
  <pageMargins left="0.45" right="0.1" top="0.48" bottom="0.5" header="0.3" footer="0.3"/>
  <pageSetup paperSize="11" scale="96" firstPageNumber="12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31"/>
  <sheetViews>
    <sheetView tabSelected="1" showWhiteSpace="0" view="pageBreakPreview" topLeftCell="A10" zoomScaleSheetLayoutView="100" workbookViewId="0">
      <selection activeCell="I15" sqref="I15:K15"/>
    </sheetView>
  </sheetViews>
  <sheetFormatPr defaultRowHeight="15"/>
  <cols>
    <col min="1" max="1" width="19.28515625" style="244" customWidth="1"/>
    <col min="2" max="2" width="11.7109375" style="89" customWidth="1"/>
    <col min="3" max="3" width="12.140625" style="89" customWidth="1"/>
    <col min="4" max="4" width="12.28515625" style="89" customWidth="1"/>
    <col min="5" max="6" width="7.5703125" style="89" customWidth="1"/>
    <col min="7" max="7" width="7" style="89" customWidth="1"/>
    <col min="8" max="16384" width="9.140625" style="89"/>
  </cols>
  <sheetData>
    <row r="1" spans="1:7" ht="16.5">
      <c r="A1" s="450" t="s">
        <v>436</v>
      </c>
      <c r="B1" s="450"/>
      <c r="C1" s="450"/>
      <c r="D1" s="450"/>
      <c r="E1" s="450"/>
      <c r="F1" s="450"/>
      <c r="G1" s="450"/>
    </row>
    <row r="2" spans="1:7" ht="16.5">
      <c r="A2" s="450" t="s">
        <v>431</v>
      </c>
      <c r="B2" s="450"/>
      <c r="C2" s="450"/>
      <c r="D2" s="450"/>
      <c r="E2" s="450"/>
      <c r="F2" s="450"/>
      <c r="G2" s="450"/>
    </row>
    <row r="3" spans="1:7">
      <c r="A3" s="531" t="s">
        <v>91</v>
      </c>
      <c r="B3" s="531" t="s">
        <v>334</v>
      </c>
      <c r="C3" s="531"/>
      <c r="D3" s="531"/>
      <c r="E3" s="531" t="s">
        <v>22</v>
      </c>
      <c r="F3" s="531"/>
      <c r="G3" s="531"/>
    </row>
    <row r="4" spans="1:7" ht="28.5">
      <c r="A4" s="531"/>
      <c r="B4" s="245" t="s">
        <v>430</v>
      </c>
      <c r="C4" s="246" t="s">
        <v>92</v>
      </c>
      <c r="D4" s="246" t="s">
        <v>0</v>
      </c>
      <c r="E4" s="245" t="s">
        <v>433</v>
      </c>
      <c r="F4" s="246" t="s">
        <v>92</v>
      </c>
      <c r="G4" s="246" t="s">
        <v>0</v>
      </c>
    </row>
    <row r="5" spans="1:7" ht="28.5">
      <c r="A5" s="247" t="s">
        <v>23</v>
      </c>
      <c r="B5" s="248">
        <v>92337.49</v>
      </c>
      <c r="C5" s="248">
        <v>31213.32</v>
      </c>
      <c r="D5" s="248">
        <v>123550.81</v>
      </c>
      <c r="E5" s="249">
        <v>1.27</v>
      </c>
      <c r="F5" s="249">
        <v>0.43</v>
      </c>
      <c r="G5" s="249">
        <v>1.7</v>
      </c>
    </row>
    <row r="6" spans="1:7" ht="28.5">
      <c r="A6" s="247" t="s">
        <v>24</v>
      </c>
      <c r="B6" s="248">
        <v>64220.73</v>
      </c>
      <c r="C6" s="248">
        <v>7137.63</v>
      </c>
      <c r="D6" s="248">
        <v>71358.36</v>
      </c>
      <c r="E6" s="249">
        <v>0.89</v>
      </c>
      <c r="F6" s="249">
        <v>0.1</v>
      </c>
      <c r="G6" s="249">
        <v>0.98</v>
      </c>
    </row>
    <row r="7" spans="1:7" ht="28.5">
      <c r="A7" s="247" t="s">
        <v>25</v>
      </c>
      <c r="B7" s="248">
        <v>38489.769999999997</v>
      </c>
      <c r="C7" s="248">
        <v>24164.41</v>
      </c>
      <c r="D7" s="248">
        <v>62654.18</v>
      </c>
      <c r="E7" s="249">
        <v>0.53</v>
      </c>
      <c r="F7" s="249">
        <v>0.33</v>
      </c>
      <c r="G7" s="249">
        <v>0.86</v>
      </c>
    </row>
    <row r="8" spans="1:7">
      <c r="A8" s="247" t="s">
        <v>26</v>
      </c>
      <c r="B8" s="248">
        <v>361.85</v>
      </c>
      <c r="C8" s="248">
        <v>470.53</v>
      </c>
      <c r="D8" s="248">
        <v>832.38</v>
      </c>
      <c r="E8" s="249">
        <v>0</v>
      </c>
      <c r="F8" s="249">
        <v>0.01</v>
      </c>
      <c r="G8" s="249">
        <v>0.01</v>
      </c>
    </row>
    <row r="9" spans="1:7" ht="15.75" customHeight="1">
      <c r="A9" s="247" t="s">
        <v>27</v>
      </c>
      <c r="B9" s="248">
        <v>17407.669999999998</v>
      </c>
      <c r="C9" s="248">
        <v>17674.849999999999</v>
      </c>
      <c r="D9" s="248">
        <v>35082.519999999997</v>
      </c>
      <c r="E9" s="249">
        <v>0.24</v>
      </c>
      <c r="F9" s="249">
        <v>0.24</v>
      </c>
      <c r="G9" s="249">
        <v>0.48</v>
      </c>
    </row>
    <row r="10" spans="1:7" ht="15.75" customHeight="1">
      <c r="A10" s="250" t="s">
        <v>28</v>
      </c>
      <c r="B10" s="251">
        <f>SUM(B5:B9)</f>
        <v>212817.51</v>
      </c>
      <c r="C10" s="251">
        <f>SUM(C5:C9)</f>
        <v>80660.739999999991</v>
      </c>
      <c r="D10" s="251">
        <f>SUM(D5:D9)</f>
        <v>293478.25</v>
      </c>
      <c r="E10" s="252">
        <v>2.94</v>
      </c>
      <c r="F10" s="252">
        <v>1.1100000000000001</v>
      </c>
      <c r="G10" s="252">
        <v>4.05</v>
      </c>
    </row>
    <row r="11" spans="1:7" ht="16.5">
      <c r="A11" s="532" t="s">
        <v>434</v>
      </c>
      <c r="B11" s="532"/>
      <c r="C11" s="532"/>
      <c r="D11" s="532"/>
      <c r="E11" s="532"/>
      <c r="F11" s="532"/>
      <c r="G11" s="532"/>
    </row>
    <row r="12" spans="1:7" ht="16.5">
      <c r="A12" s="450" t="s">
        <v>435</v>
      </c>
      <c r="B12" s="450"/>
      <c r="C12" s="450"/>
      <c r="D12" s="450"/>
      <c r="E12" s="450"/>
      <c r="F12" s="450"/>
      <c r="G12" s="450"/>
    </row>
    <row r="13" spans="1:7">
      <c r="A13" s="531" t="s">
        <v>91</v>
      </c>
      <c r="B13" s="531" t="s">
        <v>254</v>
      </c>
      <c r="C13" s="531"/>
      <c r="D13" s="531"/>
      <c r="E13" s="531" t="s">
        <v>22</v>
      </c>
      <c r="F13" s="531"/>
      <c r="G13" s="531"/>
    </row>
    <row r="14" spans="1:7" ht="28.5">
      <c r="A14" s="531"/>
      <c r="B14" s="245" t="s">
        <v>430</v>
      </c>
      <c r="C14" s="245" t="s">
        <v>92</v>
      </c>
      <c r="D14" s="245" t="s">
        <v>0</v>
      </c>
      <c r="E14" s="245" t="s">
        <v>433</v>
      </c>
      <c r="F14" s="245" t="s">
        <v>92</v>
      </c>
      <c r="G14" s="245" t="s">
        <v>0</v>
      </c>
    </row>
    <row r="15" spans="1:7" ht="28.5">
      <c r="A15" s="247" t="s">
        <v>23</v>
      </c>
      <c r="B15" s="248">
        <v>113874</v>
      </c>
      <c r="C15" s="248">
        <v>34073.24</v>
      </c>
      <c r="D15" s="248">
        <f>SUM(B15:C15)</f>
        <v>147947.24</v>
      </c>
      <c r="E15" s="249">
        <v>1.36</v>
      </c>
      <c r="F15" s="249">
        <v>0.41</v>
      </c>
      <c r="G15" s="249">
        <v>1.76</v>
      </c>
    </row>
    <row r="16" spans="1:7" ht="28.5">
      <c r="A16" s="247" t="s">
        <v>24</v>
      </c>
      <c r="B16" s="248">
        <v>78529.58</v>
      </c>
      <c r="C16" s="248">
        <v>9458.64</v>
      </c>
      <c r="D16" s="248">
        <f t="shared" ref="D16:D20" si="0">SUM(B16:C16)</f>
        <v>87988.22</v>
      </c>
      <c r="E16" s="249">
        <v>0.94</v>
      </c>
      <c r="F16" s="249">
        <v>0.11</v>
      </c>
      <c r="G16" s="249">
        <v>1.05</v>
      </c>
    </row>
    <row r="17" spans="1:7" ht="28.5">
      <c r="A17" s="247" t="s">
        <v>25</v>
      </c>
      <c r="B17" s="248">
        <v>44267.7</v>
      </c>
      <c r="C17" s="248">
        <v>24786.959999999999</v>
      </c>
      <c r="D17" s="248">
        <f t="shared" si="0"/>
        <v>69054.66</v>
      </c>
      <c r="E17" s="249">
        <v>0.53</v>
      </c>
      <c r="F17" s="249">
        <v>0.3</v>
      </c>
      <c r="G17" s="249">
        <v>0.82</v>
      </c>
    </row>
    <row r="18" spans="1:7">
      <c r="A18" s="247" t="s">
        <v>26</v>
      </c>
      <c r="B18" s="248">
        <v>502.99</v>
      </c>
      <c r="C18" s="248">
        <v>602.4</v>
      </c>
      <c r="D18" s="248">
        <f t="shared" si="0"/>
        <v>1105.3899999999999</v>
      </c>
      <c r="E18" s="249">
        <v>0.01</v>
      </c>
      <c r="F18" s="249">
        <v>0.01</v>
      </c>
      <c r="G18" s="249">
        <v>0.01</v>
      </c>
    </row>
    <row r="19" spans="1:7" ht="15.75" customHeight="1">
      <c r="A19" s="247" t="s">
        <v>27</v>
      </c>
      <c r="B19" s="248">
        <v>24318.53</v>
      </c>
      <c r="C19" s="248">
        <v>20731.740000000002</v>
      </c>
      <c r="D19" s="248">
        <f t="shared" si="0"/>
        <v>45050.270000000004</v>
      </c>
      <c r="E19" s="249">
        <v>0.28999999999999998</v>
      </c>
      <c r="F19" s="249">
        <v>0.25</v>
      </c>
      <c r="G19" s="249">
        <v>0.54</v>
      </c>
    </row>
    <row r="20" spans="1:7" ht="15.75" customHeight="1">
      <c r="A20" s="250" t="s">
        <v>28</v>
      </c>
      <c r="B20" s="251">
        <f>SUM(B15:B19)</f>
        <v>261492.80000000002</v>
      </c>
      <c r="C20" s="251">
        <f>SUM(C15:C19)</f>
        <v>89652.98</v>
      </c>
      <c r="D20" s="251">
        <f t="shared" si="0"/>
        <v>351145.78</v>
      </c>
      <c r="E20" s="252">
        <v>3.12</v>
      </c>
      <c r="F20" s="252">
        <v>1.07</v>
      </c>
      <c r="G20" s="252">
        <v>4.18</v>
      </c>
    </row>
    <row r="21" spans="1:7" ht="16.5">
      <c r="A21" s="527" t="s">
        <v>437</v>
      </c>
      <c r="B21" s="527"/>
      <c r="C21" s="527"/>
      <c r="D21" s="527"/>
      <c r="E21" s="527"/>
      <c r="F21" s="527"/>
      <c r="G21" s="527"/>
    </row>
    <row r="22" spans="1:7" ht="16.5">
      <c r="A22" s="527" t="s">
        <v>432</v>
      </c>
      <c r="B22" s="527"/>
      <c r="C22" s="527"/>
      <c r="D22" s="527"/>
      <c r="E22" s="527"/>
      <c r="F22" s="527"/>
      <c r="G22" s="527"/>
    </row>
    <row r="23" spans="1:7">
      <c r="A23" s="531" t="s">
        <v>91</v>
      </c>
      <c r="B23" s="531" t="s">
        <v>254</v>
      </c>
      <c r="C23" s="531"/>
      <c r="D23" s="531"/>
      <c r="E23" s="531" t="s">
        <v>22</v>
      </c>
      <c r="F23" s="531"/>
      <c r="G23" s="531"/>
    </row>
    <row r="24" spans="1:7" ht="28.5">
      <c r="A24" s="531"/>
      <c r="B24" s="245" t="s">
        <v>430</v>
      </c>
      <c r="C24" s="245" t="s">
        <v>92</v>
      </c>
      <c r="D24" s="245" t="s">
        <v>0</v>
      </c>
      <c r="E24" s="245" t="s">
        <v>433</v>
      </c>
      <c r="F24" s="245" t="s">
        <v>92</v>
      </c>
      <c r="G24" s="245" t="s">
        <v>0</v>
      </c>
    </row>
    <row r="25" spans="1:7" ht="28.5">
      <c r="A25" s="247" t="s">
        <v>23</v>
      </c>
      <c r="B25" s="248">
        <v>128228.1</v>
      </c>
      <c r="C25" s="248">
        <v>41022.25</v>
      </c>
      <c r="D25" s="248">
        <f>SUM(B25:C25)</f>
        <v>169250.35</v>
      </c>
      <c r="E25" s="249">
        <v>1.37</v>
      </c>
      <c r="F25" s="249">
        <v>0.44</v>
      </c>
      <c r="G25" s="249">
        <v>1.8</v>
      </c>
    </row>
    <row r="26" spans="1:7" ht="28.5">
      <c r="A26" s="247" t="s">
        <v>24</v>
      </c>
      <c r="B26" s="248">
        <v>88376.15</v>
      </c>
      <c r="C26" s="248">
        <v>10468.61</v>
      </c>
      <c r="D26" s="248">
        <f t="shared" ref="D26:D30" si="1">SUM(B26:C26)</f>
        <v>98844.76</v>
      </c>
      <c r="E26" s="249">
        <v>0.94</v>
      </c>
      <c r="F26" s="249">
        <v>0.11</v>
      </c>
      <c r="G26" s="249">
        <v>1.05</v>
      </c>
    </row>
    <row r="27" spans="1:7" ht="28.5">
      <c r="A27" s="247" t="s">
        <v>25</v>
      </c>
      <c r="B27" s="248">
        <v>50820.02</v>
      </c>
      <c r="C27" s="248">
        <v>32739.21</v>
      </c>
      <c r="D27" s="248">
        <f t="shared" si="1"/>
        <v>83559.23</v>
      </c>
      <c r="E27" s="249">
        <v>0.54</v>
      </c>
      <c r="F27" s="249">
        <v>0.35</v>
      </c>
      <c r="G27" s="249">
        <v>0.89</v>
      </c>
    </row>
    <row r="28" spans="1:7">
      <c r="A28" s="247" t="s">
        <v>26</v>
      </c>
      <c r="B28" s="248">
        <v>479.05</v>
      </c>
      <c r="C28" s="248">
        <v>709.42</v>
      </c>
      <c r="D28" s="248">
        <f t="shared" si="1"/>
        <v>1188.47</v>
      </c>
      <c r="E28" s="249">
        <v>0.01</v>
      </c>
      <c r="F28" s="249">
        <v>0.01</v>
      </c>
      <c r="G28" s="249">
        <v>0.01</v>
      </c>
    </row>
    <row r="29" spans="1:7" ht="15.75" customHeight="1">
      <c r="A29" s="247" t="s">
        <v>27</v>
      </c>
      <c r="B29" s="248">
        <v>26109.87</v>
      </c>
      <c r="C29" s="248">
        <v>24283.82</v>
      </c>
      <c r="D29" s="248">
        <f t="shared" si="1"/>
        <v>50393.69</v>
      </c>
      <c r="E29" s="249">
        <v>0.28000000000000003</v>
      </c>
      <c r="F29" s="249">
        <v>0.26</v>
      </c>
      <c r="G29" s="249">
        <v>0.54</v>
      </c>
    </row>
    <row r="30" spans="1:7" ht="15.75" customHeight="1">
      <c r="A30" s="250" t="s">
        <v>28</v>
      </c>
      <c r="B30" s="251">
        <f>SUM(B25:B29)</f>
        <v>294013.19</v>
      </c>
      <c r="C30" s="251">
        <f>SUM(C25:C29)</f>
        <v>109223.31</v>
      </c>
      <c r="D30" s="251">
        <f t="shared" si="1"/>
        <v>403236.5</v>
      </c>
      <c r="E30" s="252">
        <v>3.13</v>
      </c>
      <c r="F30" s="252">
        <v>1.1599999999999999</v>
      </c>
      <c r="G30" s="252">
        <v>4.29</v>
      </c>
    </row>
    <row r="31" spans="1:7" ht="18.75" customHeight="1">
      <c r="A31" s="530" t="s">
        <v>486</v>
      </c>
      <c r="B31" s="530"/>
      <c r="C31" s="530"/>
      <c r="D31" s="530"/>
    </row>
  </sheetData>
  <mergeCells count="16">
    <mergeCell ref="A31:D31"/>
    <mergeCell ref="A1:G1"/>
    <mergeCell ref="A2:G2"/>
    <mergeCell ref="A3:A4"/>
    <mergeCell ref="B3:D3"/>
    <mergeCell ref="E3:G3"/>
    <mergeCell ref="A23:A24"/>
    <mergeCell ref="B23:D23"/>
    <mergeCell ref="E23:G23"/>
    <mergeCell ref="A12:G12"/>
    <mergeCell ref="A22:G22"/>
    <mergeCell ref="A11:G11"/>
    <mergeCell ref="A21:G21"/>
    <mergeCell ref="A13:A14"/>
    <mergeCell ref="B13:D13"/>
    <mergeCell ref="E13:G13"/>
  </mergeCells>
  <printOptions horizontalCentered="1"/>
  <pageMargins left="0.45" right="0.1" top="0.48" bottom="0.5" header="0.3" footer="0.3"/>
  <pageSetup paperSize="11" scale="83" firstPageNumber="13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P59"/>
  <sheetViews>
    <sheetView tabSelected="1" view="pageBreakPreview" topLeftCell="A16" zoomScale="118" zoomScaleSheetLayoutView="118" workbookViewId="0">
      <selection activeCell="I15" sqref="I15:K15"/>
    </sheetView>
  </sheetViews>
  <sheetFormatPr defaultRowHeight="15"/>
  <cols>
    <col min="1" max="1" width="10.7109375" style="89" customWidth="1"/>
    <col min="2" max="3" width="8.7109375" style="89" customWidth="1"/>
    <col min="4" max="5" width="10.7109375" style="89" customWidth="1"/>
    <col min="6" max="6" width="8.85546875" style="89" customWidth="1"/>
    <col min="7" max="7" width="14.140625" style="89" hidden="1" customWidth="1"/>
    <col min="8" max="8" width="10.85546875" style="89" customWidth="1"/>
    <col min="9" max="16384" width="9.140625" style="89"/>
  </cols>
  <sheetData>
    <row r="1" spans="1:10" ht="16.5">
      <c r="A1" s="527" t="s">
        <v>364</v>
      </c>
      <c r="B1" s="527"/>
      <c r="C1" s="527"/>
      <c r="D1" s="527"/>
      <c r="E1" s="527"/>
      <c r="F1" s="527"/>
      <c r="G1" s="527"/>
      <c r="H1" s="527"/>
    </row>
    <row r="2" spans="1:10" ht="10.5" customHeight="1">
      <c r="A2" s="253"/>
      <c r="B2" s="253"/>
      <c r="C2" s="253"/>
      <c r="D2" s="539" t="s">
        <v>78</v>
      </c>
      <c r="E2" s="539"/>
      <c r="F2" s="539"/>
    </row>
    <row r="3" spans="1:10">
      <c r="B3" s="538" t="s">
        <v>29</v>
      </c>
      <c r="C3" s="538"/>
      <c r="D3" s="258" t="s">
        <v>30</v>
      </c>
      <c r="E3" s="258" t="s">
        <v>48</v>
      </c>
      <c r="F3" s="258" t="s">
        <v>31</v>
      </c>
    </row>
    <row r="4" spans="1:10">
      <c r="B4" s="536">
        <v>1951</v>
      </c>
      <c r="C4" s="536"/>
      <c r="D4" s="259">
        <v>18.3</v>
      </c>
      <c r="E4" s="259">
        <v>27.2</v>
      </c>
      <c r="F4" s="259">
        <v>8.9</v>
      </c>
    </row>
    <row r="5" spans="1:10">
      <c r="B5" s="536">
        <v>1961</v>
      </c>
      <c r="C5" s="536"/>
      <c r="D5" s="259">
        <v>28.3</v>
      </c>
      <c r="E5" s="259">
        <v>40.4</v>
      </c>
      <c r="F5" s="259">
        <v>15.4</v>
      </c>
    </row>
    <row r="6" spans="1:10">
      <c r="B6" s="536">
        <v>1971</v>
      </c>
      <c r="C6" s="536"/>
      <c r="D6" s="259">
        <v>34.5</v>
      </c>
      <c r="E6" s="259">
        <v>46</v>
      </c>
      <c r="F6" s="259">
        <v>22</v>
      </c>
    </row>
    <row r="7" spans="1:10">
      <c r="B7" s="536">
        <v>1981</v>
      </c>
      <c r="C7" s="536"/>
      <c r="D7" s="259">
        <v>43.6</v>
      </c>
      <c r="E7" s="259">
        <v>56.4</v>
      </c>
      <c r="F7" s="259">
        <v>29.8</v>
      </c>
      <c r="I7" s="254"/>
      <c r="J7" s="254"/>
    </row>
    <row r="8" spans="1:10">
      <c r="B8" s="536">
        <v>1991</v>
      </c>
      <c r="C8" s="536"/>
      <c r="D8" s="259">
        <v>52.2</v>
      </c>
      <c r="E8" s="259">
        <v>64.099999999999994</v>
      </c>
      <c r="F8" s="259">
        <v>39.299999999999997</v>
      </c>
    </row>
    <row r="9" spans="1:10">
      <c r="B9" s="536">
        <v>2001</v>
      </c>
      <c r="C9" s="536"/>
      <c r="D9" s="259">
        <v>64.8</v>
      </c>
      <c r="E9" s="259">
        <v>75.3</v>
      </c>
      <c r="F9" s="259">
        <v>53.7</v>
      </c>
    </row>
    <row r="10" spans="1:10">
      <c r="B10" s="536">
        <v>2011</v>
      </c>
      <c r="C10" s="536"/>
      <c r="D10" s="259">
        <v>72.989999999999995</v>
      </c>
      <c r="E10" s="259">
        <v>80.89</v>
      </c>
      <c r="F10" s="259">
        <v>64.64</v>
      </c>
    </row>
    <row r="11" spans="1:10" ht="14.25" customHeight="1">
      <c r="B11" s="383" t="s">
        <v>107</v>
      </c>
      <c r="C11" s="383"/>
      <c r="D11" s="383"/>
      <c r="E11" s="384"/>
    </row>
    <row r="12" spans="1:10" ht="12" customHeight="1">
      <c r="A12" s="415"/>
      <c r="B12" s="416" t="s">
        <v>128</v>
      </c>
      <c r="C12" s="416"/>
      <c r="D12" s="416"/>
      <c r="E12" s="417"/>
      <c r="F12" s="415"/>
      <c r="G12" s="415"/>
      <c r="H12" s="415"/>
    </row>
    <row r="13" spans="1:10" ht="16.5" customHeight="1">
      <c r="A13" s="537" t="s">
        <v>366</v>
      </c>
      <c r="B13" s="537"/>
      <c r="C13" s="537"/>
      <c r="D13" s="537"/>
      <c r="E13" s="537"/>
      <c r="F13" s="537"/>
      <c r="G13" s="537"/>
      <c r="H13" s="537"/>
    </row>
    <row r="14" spans="1:10" ht="15.75">
      <c r="A14" s="260"/>
      <c r="B14" s="534" t="s">
        <v>440</v>
      </c>
      <c r="C14" s="534"/>
      <c r="D14" s="534"/>
      <c r="E14" s="534"/>
      <c r="F14" s="534" t="s">
        <v>281</v>
      </c>
      <c r="G14" s="534"/>
      <c r="H14" s="534"/>
    </row>
    <row r="15" spans="1:10" ht="31.5" customHeight="1">
      <c r="A15" s="261" t="s">
        <v>438</v>
      </c>
      <c r="B15" s="262" t="s">
        <v>5</v>
      </c>
      <c r="C15" s="262" t="s">
        <v>96</v>
      </c>
      <c r="D15" s="262" t="s">
        <v>6</v>
      </c>
      <c r="E15" s="262" t="s">
        <v>7</v>
      </c>
      <c r="F15" s="262" t="s">
        <v>279</v>
      </c>
      <c r="G15" s="262" t="s">
        <v>158</v>
      </c>
      <c r="H15" s="262" t="s">
        <v>441</v>
      </c>
    </row>
    <row r="16" spans="1:10">
      <c r="A16" s="263" t="s">
        <v>39</v>
      </c>
      <c r="B16" s="264">
        <v>2097</v>
      </c>
      <c r="C16" s="264">
        <v>136</v>
      </c>
      <c r="D16" s="264" t="s">
        <v>57</v>
      </c>
      <c r="E16" s="265">
        <v>74</v>
      </c>
      <c r="F16" s="266">
        <v>578</v>
      </c>
      <c r="G16" s="265"/>
      <c r="H16" s="265">
        <v>27</v>
      </c>
      <c r="J16" s="22"/>
    </row>
    <row r="17" spans="1:16">
      <c r="A17" s="263" t="s">
        <v>33</v>
      </c>
      <c r="B17" s="264">
        <v>3304</v>
      </c>
      <c r="C17" s="264">
        <v>497</v>
      </c>
      <c r="D17" s="264" t="s">
        <v>57</v>
      </c>
      <c r="E17" s="265">
        <v>173</v>
      </c>
      <c r="F17" s="266">
        <v>1819</v>
      </c>
      <c r="G17" s="265"/>
      <c r="H17" s="265">
        <v>45</v>
      </c>
      <c r="J17" s="23"/>
    </row>
    <row r="18" spans="1:16">
      <c r="A18" s="263" t="s">
        <v>34</v>
      </c>
      <c r="B18" s="264">
        <v>4084</v>
      </c>
      <c r="C18" s="264">
        <v>906</v>
      </c>
      <c r="D18" s="264" t="s">
        <v>57</v>
      </c>
      <c r="E18" s="265">
        <v>371</v>
      </c>
      <c r="F18" s="266">
        <v>3277</v>
      </c>
      <c r="G18" s="267"/>
      <c r="H18" s="265">
        <v>82</v>
      </c>
      <c r="J18" s="22"/>
    </row>
    <row r="19" spans="1:16">
      <c r="A19" s="263" t="s">
        <v>43</v>
      </c>
      <c r="B19" s="264">
        <v>4945</v>
      </c>
      <c r="C19" s="264">
        <v>1186</v>
      </c>
      <c r="D19" s="264" t="s">
        <v>57</v>
      </c>
      <c r="E19" s="265">
        <v>516</v>
      </c>
      <c r="F19" s="266">
        <v>6963</v>
      </c>
      <c r="G19" s="265"/>
      <c r="H19" s="265">
        <v>110</v>
      </c>
      <c r="J19" s="22"/>
    </row>
    <row r="20" spans="1:16">
      <c r="A20" s="263" t="s">
        <v>35</v>
      </c>
      <c r="B20" s="264">
        <v>5609</v>
      </c>
      <c r="C20" s="264">
        <v>1515</v>
      </c>
      <c r="D20" s="264" t="s">
        <v>57</v>
      </c>
      <c r="E20" s="265">
        <v>798</v>
      </c>
      <c r="F20" s="266">
        <v>5748</v>
      </c>
      <c r="G20" s="265"/>
      <c r="H20" s="265">
        <v>184</v>
      </c>
      <c r="J20" s="22"/>
    </row>
    <row r="21" spans="1:16">
      <c r="A21" s="263" t="s">
        <v>44</v>
      </c>
      <c r="B21" s="264">
        <v>6387</v>
      </c>
      <c r="C21" s="264">
        <v>2063</v>
      </c>
      <c r="D21" s="264">
        <v>877</v>
      </c>
      <c r="E21" s="264">
        <v>384</v>
      </c>
      <c r="F21" s="266">
        <v>10152</v>
      </c>
      <c r="G21" s="265"/>
      <c r="H21" s="265">
        <v>254</v>
      </c>
      <c r="J21" s="22"/>
    </row>
    <row r="22" spans="1:16">
      <c r="A22" s="263" t="s">
        <v>40</v>
      </c>
      <c r="B22" s="264">
        <v>7726</v>
      </c>
      <c r="C22" s="264">
        <v>2885</v>
      </c>
      <c r="D22" s="264">
        <v>1060</v>
      </c>
      <c r="E22" s="264">
        <v>536</v>
      </c>
      <c r="F22" s="266">
        <v>16982</v>
      </c>
      <c r="G22" s="265"/>
      <c r="H22" s="265">
        <v>350</v>
      </c>
      <c r="J22" s="22"/>
    </row>
    <row r="23" spans="1:16" s="256" customFormat="1">
      <c r="A23" s="263" t="s">
        <v>41</v>
      </c>
      <c r="B23" s="264">
        <v>7849</v>
      </c>
      <c r="C23" s="264">
        <v>3056</v>
      </c>
      <c r="D23" s="264">
        <v>1122</v>
      </c>
      <c r="E23" s="264">
        <v>574</v>
      </c>
      <c r="F23" s="264">
        <v>19812</v>
      </c>
      <c r="G23" s="264"/>
      <c r="H23" s="264">
        <v>371</v>
      </c>
      <c r="J23" s="257"/>
    </row>
    <row r="24" spans="1:16">
      <c r="A24" s="263" t="s">
        <v>42</v>
      </c>
      <c r="B24" s="264">
        <v>7878</v>
      </c>
      <c r="C24" s="264">
        <v>3252</v>
      </c>
      <c r="D24" s="264">
        <v>1138.24</v>
      </c>
      <c r="E24" s="264">
        <v>591.66</v>
      </c>
      <c r="F24" s="266">
        <v>23099</v>
      </c>
      <c r="G24" s="265"/>
      <c r="H24" s="264">
        <v>406</v>
      </c>
      <c r="I24" s="89">
        <v>787827</v>
      </c>
      <c r="J24" s="22">
        <v>325174</v>
      </c>
      <c r="K24" s="89">
        <v>113824</v>
      </c>
      <c r="L24" s="89">
        <v>59166</v>
      </c>
      <c r="M24" s="89">
        <v>102558</v>
      </c>
      <c r="N24" s="89">
        <v>131287</v>
      </c>
      <c r="O24" s="89">
        <v>401079</v>
      </c>
      <c r="P24" s="89">
        <v>790640</v>
      </c>
    </row>
    <row r="25" spans="1:16">
      <c r="A25" s="263" t="s">
        <v>144</v>
      </c>
      <c r="B25" s="264">
        <v>7788</v>
      </c>
      <c r="C25" s="264">
        <v>3656</v>
      </c>
      <c r="D25" s="264">
        <v>1220.81</v>
      </c>
      <c r="E25" s="264">
        <v>642.29</v>
      </c>
      <c r="F25" s="266">
        <v>27882</v>
      </c>
      <c r="G25" s="267"/>
      <c r="H25" s="264">
        <v>440</v>
      </c>
      <c r="I25" s="89">
        <v>778825</v>
      </c>
      <c r="J25" s="24">
        <v>365643</v>
      </c>
      <c r="K25" s="89">
        <v>122081</v>
      </c>
      <c r="L25" s="89">
        <v>64229</v>
      </c>
    </row>
    <row r="26" spans="1:16">
      <c r="A26" s="263" t="s">
        <v>163</v>
      </c>
      <c r="B26" s="265">
        <v>8199</v>
      </c>
      <c r="C26" s="264">
        <v>3941</v>
      </c>
      <c r="D26" s="264">
        <v>1222.08</v>
      </c>
      <c r="E26" s="265">
        <v>716.8</v>
      </c>
      <c r="F26" s="265">
        <v>25938</v>
      </c>
      <c r="G26" s="265"/>
      <c r="H26" s="265">
        <v>436</v>
      </c>
      <c r="I26" s="89">
        <v>819945</v>
      </c>
      <c r="J26" s="25">
        <v>394126</v>
      </c>
      <c r="K26" s="89">
        <v>122208</v>
      </c>
      <c r="L26" s="89">
        <v>71680</v>
      </c>
    </row>
    <row r="27" spans="1:16">
      <c r="A27" s="263" t="s">
        <v>164</v>
      </c>
      <c r="B27" s="265">
        <v>7485</v>
      </c>
      <c r="C27" s="264">
        <v>4476</v>
      </c>
      <c r="D27" s="264">
        <v>1312.15</v>
      </c>
      <c r="E27" s="265">
        <v>720.46</v>
      </c>
      <c r="F27" s="533">
        <v>32974</v>
      </c>
      <c r="G27" s="533"/>
      <c r="H27" s="265">
        <v>621</v>
      </c>
      <c r="I27" s="89">
        <v>748547</v>
      </c>
      <c r="J27" s="89">
        <v>447600</v>
      </c>
      <c r="K27" s="89">
        <v>131215</v>
      </c>
      <c r="L27" s="89">
        <v>72046</v>
      </c>
    </row>
    <row r="28" spans="1:16" ht="15.75" customHeight="1">
      <c r="A28" s="263" t="s">
        <v>296</v>
      </c>
      <c r="B28" s="265">
        <v>7143</v>
      </c>
      <c r="C28" s="264">
        <v>4788</v>
      </c>
      <c r="D28" s="264">
        <v>1283.21</v>
      </c>
      <c r="E28" s="265">
        <v>841.33</v>
      </c>
      <c r="F28" s="265">
        <v>34852</v>
      </c>
      <c r="G28" s="265"/>
      <c r="H28" s="265">
        <v>642</v>
      </c>
      <c r="I28" s="89">
        <v>712437</v>
      </c>
      <c r="J28" s="89">
        <v>474294</v>
      </c>
      <c r="K28" s="89">
        <v>128321</v>
      </c>
      <c r="L28" s="89">
        <v>84133</v>
      </c>
    </row>
    <row r="29" spans="1:16" ht="15.75" customHeight="1">
      <c r="A29" s="263" t="s">
        <v>297</v>
      </c>
      <c r="B29" s="265">
        <v>8359</v>
      </c>
      <c r="C29" s="264">
        <v>4103</v>
      </c>
      <c r="D29" s="264">
        <v>1036.44</v>
      </c>
      <c r="E29" s="265">
        <v>1195.8</v>
      </c>
      <c r="F29" s="265">
        <v>35829</v>
      </c>
      <c r="G29" s="265"/>
      <c r="H29" s="265">
        <v>665</v>
      </c>
      <c r="I29" s="89">
        <v>835891</v>
      </c>
      <c r="J29" s="89">
        <v>410280</v>
      </c>
      <c r="K29" s="89">
        <v>103644</v>
      </c>
      <c r="L29" s="89">
        <v>119580</v>
      </c>
    </row>
    <row r="30" spans="1:16" ht="15.75" customHeight="1">
      <c r="A30" s="263" t="s">
        <v>439</v>
      </c>
      <c r="B30" s="265">
        <v>7906</v>
      </c>
      <c r="C30" s="264">
        <v>4011</v>
      </c>
      <c r="D30" s="264">
        <v>1313</v>
      </c>
      <c r="E30" s="265">
        <v>1026</v>
      </c>
      <c r="F30" s="265">
        <v>36671</v>
      </c>
      <c r="G30" s="265"/>
      <c r="H30" s="265">
        <v>712</v>
      </c>
    </row>
    <row r="31" spans="1:16" s="269" customFormat="1" ht="12.75">
      <c r="A31" s="541" t="s">
        <v>272</v>
      </c>
      <c r="B31" s="541"/>
      <c r="C31" s="541"/>
      <c r="D31" s="541"/>
      <c r="E31" s="541"/>
      <c r="F31" s="541"/>
      <c r="G31" s="541"/>
      <c r="H31" s="541"/>
      <c r="I31" s="268">
        <f>I24/100</f>
        <v>7878.27</v>
      </c>
      <c r="J31" s="268">
        <f t="shared" ref="J31:L31" si="0">J24/100</f>
        <v>3251.74</v>
      </c>
      <c r="K31" s="268">
        <f t="shared" si="0"/>
        <v>1138.24</v>
      </c>
      <c r="L31" s="268">
        <f t="shared" si="0"/>
        <v>591.66</v>
      </c>
      <c r="M31" s="268"/>
    </row>
    <row r="32" spans="1:16" s="269" customFormat="1" ht="12.75">
      <c r="A32" s="541" t="s">
        <v>321</v>
      </c>
      <c r="B32" s="541"/>
      <c r="C32" s="541"/>
      <c r="D32" s="541"/>
      <c r="E32" s="541"/>
      <c r="F32" s="541"/>
      <c r="G32" s="541"/>
      <c r="H32" s="541"/>
      <c r="I32" s="268">
        <f t="shared" ref="I32:L32" si="1">I25/100</f>
        <v>7788.25</v>
      </c>
      <c r="J32" s="268">
        <f t="shared" si="1"/>
        <v>3656.43</v>
      </c>
      <c r="K32" s="268">
        <f t="shared" si="1"/>
        <v>1220.81</v>
      </c>
      <c r="L32" s="268">
        <f t="shared" si="1"/>
        <v>642.29</v>
      </c>
      <c r="M32" s="268"/>
    </row>
    <row r="33" spans="1:13" s="269" customFormat="1" ht="12.75">
      <c r="A33" s="270" t="s">
        <v>365</v>
      </c>
      <c r="B33" s="270"/>
      <c r="C33" s="270"/>
      <c r="D33" s="270"/>
      <c r="E33" s="270"/>
      <c r="F33" s="271"/>
      <c r="G33" s="271"/>
      <c r="H33" s="271"/>
      <c r="I33" s="271"/>
      <c r="J33" s="268">
        <f t="shared" ref="J33:L33" si="2">J26/100</f>
        <v>3941.26</v>
      </c>
      <c r="K33" s="268">
        <f t="shared" si="2"/>
        <v>1222.08</v>
      </c>
      <c r="L33" s="268">
        <f t="shared" si="2"/>
        <v>716.8</v>
      </c>
      <c r="M33" s="268"/>
    </row>
    <row r="34" spans="1:13" s="269" customFormat="1" ht="12.75">
      <c r="A34" s="272" t="s">
        <v>341</v>
      </c>
      <c r="B34" s="270"/>
      <c r="C34" s="270"/>
      <c r="D34" s="270"/>
      <c r="E34" s="270"/>
      <c r="F34" s="271"/>
      <c r="G34" s="271"/>
      <c r="H34" s="271"/>
      <c r="I34" s="271"/>
      <c r="J34" s="268"/>
      <c r="K34" s="268"/>
      <c r="L34" s="268"/>
      <c r="M34" s="268"/>
    </row>
    <row r="35" spans="1:13" s="275" customFormat="1" ht="12.75">
      <c r="A35" s="535" t="s">
        <v>343</v>
      </c>
      <c r="B35" s="535"/>
      <c r="C35" s="535"/>
      <c r="D35" s="535"/>
      <c r="E35" s="535"/>
      <c r="F35" s="535"/>
      <c r="G35" s="535"/>
      <c r="H35" s="535"/>
      <c r="I35" s="273"/>
      <c r="J35" s="274"/>
      <c r="K35" s="274"/>
      <c r="L35" s="274"/>
      <c r="M35" s="274"/>
    </row>
    <row r="36" spans="1:13" s="275" customFormat="1" ht="15" customHeight="1">
      <c r="A36" s="535" t="s">
        <v>487</v>
      </c>
      <c r="B36" s="535"/>
      <c r="C36" s="535"/>
      <c r="D36" s="535"/>
      <c r="E36" s="535"/>
      <c r="F36" s="535"/>
      <c r="G36" s="535"/>
      <c r="H36" s="535"/>
      <c r="I36" s="273"/>
      <c r="J36" s="274"/>
      <c r="K36" s="274"/>
      <c r="L36" s="274"/>
      <c r="M36" s="274"/>
    </row>
    <row r="37" spans="1:13" s="275" customFormat="1" ht="12.75">
      <c r="A37" s="535" t="s">
        <v>345</v>
      </c>
      <c r="B37" s="535"/>
      <c r="C37" s="535"/>
      <c r="D37" s="535"/>
      <c r="E37" s="535"/>
      <c r="F37" s="535"/>
      <c r="G37" s="535"/>
      <c r="H37" s="535"/>
      <c r="I37" s="273"/>
      <c r="J37" s="274"/>
      <c r="K37" s="274"/>
      <c r="L37" s="274"/>
      <c r="M37" s="274"/>
    </row>
    <row r="38" spans="1:13" s="269" customFormat="1" ht="37.5" customHeight="1">
      <c r="A38" s="535" t="s">
        <v>489</v>
      </c>
      <c r="B38" s="535"/>
      <c r="C38" s="535"/>
      <c r="D38" s="535"/>
      <c r="E38" s="535"/>
      <c r="F38" s="535"/>
      <c r="G38" s="535"/>
      <c r="H38" s="535"/>
      <c r="I38" s="271"/>
      <c r="J38" s="268"/>
      <c r="K38" s="268"/>
      <c r="L38" s="268"/>
      <c r="M38" s="268"/>
    </row>
    <row r="39" spans="1:13" s="269" customFormat="1" ht="12.75">
      <c r="A39" s="540" t="s">
        <v>488</v>
      </c>
      <c r="B39" s="540"/>
      <c r="C39" s="540"/>
      <c r="D39" s="540"/>
      <c r="E39" s="540"/>
      <c r="F39" s="540"/>
      <c r="G39" s="540"/>
      <c r="H39" s="540"/>
      <c r="I39" s="271"/>
      <c r="J39" s="268"/>
      <c r="K39" s="268"/>
      <c r="L39" s="268"/>
      <c r="M39" s="268"/>
    </row>
    <row r="40" spans="1:13">
      <c r="I40" s="255">
        <f>I28/100</f>
        <v>7124.37</v>
      </c>
      <c r="J40" s="255">
        <f t="shared" ref="J40:L40" si="3">J29/100</f>
        <v>4102.8</v>
      </c>
      <c r="K40" s="255">
        <f t="shared" si="3"/>
        <v>1036.44</v>
      </c>
      <c r="L40" s="255">
        <f t="shared" si="3"/>
        <v>1195.8</v>
      </c>
      <c r="M40" s="255"/>
    </row>
    <row r="41" spans="1:13">
      <c r="I41" s="255">
        <f>I29/100</f>
        <v>8358.91</v>
      </c>
      <c r="J41" s="255"/>
      <c r="K41" s="255"/>
      <c r="L41" s="255"/>
      <c r="M41" s="255"/>
    </row>
    <row r="42" spans="1:13">
      <c r="I42" s="255"/>
    </row>
    <row r="59" spans="1:1">
      <c r="A59" s="89" t="e">
        <f>-A31</f>
        <v>#VALUE!</v>
      </c>
    </row>
  </sheetData>
  <mergeCells count="21">
    <mergeCell ref="A38:H38"/>
    <mergeCell ref="A36:H36"/>
    <mergeCell ref="A37:H37"/>
    <mergeCell ref="A39:H39"/>
    <mergeCell ref="A31:H31"/>
    <mergeCell ref="A32:H32"/>
    <mergeCell ref="F27:G27"/>
    <mergeCell ref="F14:H14"/>
    <mergeCell ref="A35:H35"/>
    <mergeCell ref="A1:H1"/>
    <mergeCell ref="B14:E14"/>
    <mergeCell ref="B6:C6"/>
    <mergeCell ref="B7:C7"/>
    <mergeCell ref="B8:C8"/>
    <mergeCell ref="B9:C9"/>
    <mergeCell ref="B10:C10"/>
    <mergeCell ref="A13:H13"/>
    <mergeCell ref="B3:C3"/>
    <mergeCell ref="B4:C4"/>
    <mergeCell ref="B5:C5"/>
    <mergeCell ref="D2:F2"/>
  </mergeCells>
  <printOptions horizontalCentered="1"/>
  <pageMargins left="0.45" right="0.1" top="0.48" bottom="0.5" header="0.3" footer="0.3"/>
  <pageSetup paperSize="11" scale="90" firstPageNumber="14" orientation="portrait" useFirstPageNumber="1" horizontalDpi="4294967294" verticalDpi="4294967294" r:id="rId1"/>
  <headerFooter>
    <oddFooter>&amp;L&amp;"-,Bold"&amp;K09-048&amp;P&amp;R&amp;"-,Bold Italic"&amp;10&amp;K09-046Educational Statistics at a Glance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AB41"/>
  <sheetViews>
    <sheetView tabSelected="1" view="pageBreakPreview" topLeftCell="A13" zoomScaleSheetLayoutView="100" workbookViewId="0">
      <selection activeCell="I15" sqref="I15:K15"/>
    </sheetView>
  </sheetViews>
  <sheetFormatPr defaultRowHeight="15"/>
  <cols>
    <col min="1" max="1" width="11.28515625" style="89" customWidth="1"/>
    <col min="2" max="3" width="5.85546875" style="89" customWidth="1"/>
    <col min="4" max="4" width="6.42578125" style="89" customWidth="1"/>
    <col min="5" max="6" width="5.85546875" style="89" customWidth="1"/>
    <col min="7" max="7" width="6.42578125" style="89" customWidth="1"/>
    <col min="8" max="9" width="5.85546875" style="89" customWidth="1"/>
    <col min="10" max="10" width="6.42578125" style="89" customWidth="1"/>
    <col min="11" max="16" width="9.140625" style="89" customWidth="1"/>
    <col min="17" max="17" width="12.5703125" style="89" customWidth="1"/>
    <col min="18" max="18" width="12.7109375" style="89" customWidth="1"/>
    <col min="19" max="16384" width="9.140625" style="89"/>
  </cols>
  <sheetData>
    <row r="1" spans="1:28" ht="24.75" customHeight="1">
      <c r="B1" s="278" t="s">
        <v>367</v>
      </c>
      <c r="C1" s="278"/>
      <c r="D1" s="278"/>
      <c r="E1" s="278"/>
      <c r="F1" s="278"/>
      <c r="G1" s="278"/>
      <c r="H1" s="278"/>
      <c r="I1" s="278"/>
      <c r="K1" s="278" t="str">
        <f>B1</f>
        <v xml:space="preserve">Table-17: Level-wise Enrolment </v>
      </c>
      <c r="L1" s="278"/>
      <c r="M1" s="278"/>
      <c r="N1" s="278"/>
      <c r="O1" s="278"/>
      <c r="P1" s="278"/>
    </row>
    <row r="2" spans="1:28" ht="16.5">
      <c r="B2" s="278" t="s">
        <v>442</v>
      </c>
      <c r="C2" s="278"/>
      <c r="D2" s="278"/>
      <c r="E2" s="278"/>
      <c r="F2" s="278"/>
      <c r="G2" s="278"/>
      <c r="H2" s="278"/>
      <c r="I2" s="278"/>
      <c r="J2" s="278"/>
      <c r="K2" s="278" t="s">
        <v>442</v>
      </c>
      <c r="L2" s="278"/>
      <c r="M2" s="278"/>
      <c r="N2" s="278"/>
      <c r="O2" s="278"/>
      <c r="P2" s="278"/>
    </row>
    <row r="3" spans="1:28" ht="16.5">
      <c r="A3" s="137"/>
      <c r="B3" s="137"/>
      <c r="C3" s="137"/>
      <c r="D3" s="137"/>
      <c r="E3" s="137"/>
      <c r="F3" s="137"/>
      <c r="G3" s="137"/>
      <c r="H3" s="137"/>
      <c r="I3" s="137"/>
      <c r="J3" s="292" t="s">
        <v>79</v>
      </c>
      <c r="K3" s="276"/>
      <c r="M3" s="291"/>
      <c r="N3" s="291"/>
      <c r="O3" s="291"/>
      <c r="P3" s="292" t="s">
        <v>79</v>
      </c>
    </row>
    <row r="4" spans="1:28" ht="32.25" customHeight="1">
      <c r="A4" s="543" t="s">
        <v>438</v>
      </c>
      <c r="B4" s="543" t="s">
        <v>108</v>
      </c>
      <c r="C4" s="543"/>
      <c r="D4" s="543"/>
      <c r="E4" s="545" t="s">
        <v>250</v>
      </c>
      <c r="F4" s="545"/>
      <c r="G4" s="545"/>
      <c r="H4" s="543" t="s">
        <v>324</v>
      </c>
      <c r="I4" s="543"/>
      <c r="J4" s="543"/>
      <c r="K4" s="543" t="s">
        <v>325</v>
      </c>
      <c r="L4" s="543"/>
      <c r="M4" s="543"/>
      <c r="N4" s="543" t="s">
        <v>51</v>
      </c>
      <c r="O4" s="543"/>
      <c r="P4" s="543"/>
    </row>
    <row r="5" spans="1:28" ht="24.75" customHeight="1">
      <c r="A5" s="544"/>
      <c r="B5" s="293" t="s">
        <v>8</v>
      </c>
      <c r="C5" s="294" t="s">
        <v>9</v>
      </c>
      <c r="D5" s="295" t="s">
        <v>0</v>
      </c>
      <c r="E5" s="293" t="s">
        <v>8</v>
      </c>
      <c r="F5" s="294" t="s">
        <v>9</v>
      </c>
      <c r="G5" s="295" t="s">
        <v>0</v>
      </c>
      <c r="H5" s="293" t="s">
        <v>8</v>
      </c>
      <c r="I5" s="294" t="s">
        <v>9</v>
      </c>
      <c r="J5" s="295" t="s">
        <v>0</v>
      </c>
      <c r="K5" s="293" t="s">
        <v>8</v>
      </c>
      <c r="L5" s="294" t="s">
        <v>9</v>
      </c>
      <c r="M5" s="295" t="s">
        <v>0</v>
      </c>
      <c r="N5" s="293" t="s">
        <v>8</v>
      </c>
      <c r="O5" s="294" t="s">
        <v>9</v>
      </c>
      <c r="P5" s="295" t="s">
        <v>0</v>
      </c>
    </row>
    <row r="6" spans="1:28">
      <c r="A6" s="296" t="s">
        <v>39</v>
      </c>
      <c r="B6" s="297">
        <v>138</v>
      </c>
      <c r="C6" s="297">
        <v>54</v>
      </c>
      <c r="D6" s="297">
        <v>192</v>
      </c>
      <c r="E6" s="297">
        <v>26</v>
      </c>
      <c r="F6" s="297">
        <v>5</v>
      </c>
      <c r="G6" s="297">
        <v>31</v>
      </c>
      <c r="H6" s="298" t="s">
        <v>57</v>
      </c>
      <c r="I6" s="298" t="s">
        <v>57</v>
      </c>
      <c r="J6" s="298" t="s">
        <v>57</v>
      </c>
      <c r="K6" s="297">
        <v>13</v>
      </c>
      <c r="L6" s="297">
        <v>2</v>
      </c>
      <c r="M6" s="297">
        <v>15</v>
      </c>
      <c r="N6" s="299">
        <v>3.51</v>
      </c>
      <c r="O6" s="299">
        <v>0.45</v>
      </c>
      <c r="P6" s="299">
        <v>3.96</v>
      </c>
    </row>
    <row r="7" spans="1:28">
      <c r="A7" s="296" t="s">
        <v>33</v>
      </c>
      <c r="B7" s="297">
        <v>236</v>
      </c>
      <c r="C7" s="297">
        <v>114</v>
      </c>
      <c r="D7" s="297">
        <v>350</v>
      </c>
      <c r="E7" s="297">
        <v>51</v>
      </c>
      <c r="F7" s="297">
        <v>16</v>
      </c>
      <c r="G7" s="297">
        <v>67</v>
      </c>
      <c r="H7" s="298" t="s">
        <v>57</v>
      </c>
      <c r="I7" s="298" t="s">
        <v>57</v>
      </c>
      <c r="J7" s="298" t="s">
        <v>57</v>
      </c>
      <c r="K7" s="297">
        <v>27</v>
      </c>
      <c r="L7" s="297">
        <v>7</v>
      </c>
      <c r="M7" s="297">
        <v>34</v>
      </c>
      <c r="N7" s="297">
        <v>8</v>
      </c>
      <c r="O7" s="297">
        <v>2</v>
      </c>
      <c r="P7" s="297">
        <v>10</v>
      </c>
    </row>
    <row r="8" spans="1:28">
      <c r="A8" s="296" t="s">
        <v>34</v>
      </c>
      <c r="B8" s="297">
        <v>357</v>
      </c>
      <c r="C8" s="297">
        <v>213</v>
      </c>
      <c r="D8" s="297">
        <v>570</v>
      </c>
      <c r="E8" s="297">
        <v>94</v>
      </c>
      <c r="F8" s="297">
        <v>39</v>
      </c>
      <c r="G8" s="297">
        <v>133</v>
      </c>
      <c r="H8" s="298" t="s">
        <v>57</v>
      </c>
      <c r="I8" s="298" t="s">
        <v>57</v>
      </c>
      <c r="J8" s="298" t="s">
        <v>57</v>
      </c>
      <c r="K8" s="297">
        <v>57</v>
      </c>
      <c r="L8" s="297">
        <v>19</v>
      </c>
      <c r="M8" s="297">
        <v>76</v>
      </c>
      <c r="N8" s="297">
        <v>26</v>
      </c>
      <c r="O8" s="297">
        <v>7</v>
      </c>
      <c r="P8" s="297">
        <v>33</v>
      </c>
    </row>
    <row r="9" spans="1:28">
      <c r="A9" s="296" t="s">
        <v>43</v>
      </c>
      <c r="B9" s="297">
        <v>453</v>
      </c>
      <c r="C9" s="297">
        <v>285</v>
      </c>
      <c r="D9" s="297">
        <v>738</v>
      </c>
      <c r="E9" s="297">
        <v>139</v>
      </c>
      <c r="F9" s="297">
        <v>68</v>
      </c>
      <c r="G9" s="297">
        <v>207</v>
      </c>
      <c r="H9" s="298" t="s">
        <v>57</v>
      </c>
      <c r="I9" s="298" t="s">
        <v>57</v>
      </c>
      <c r="J9" s="298" t="s">
        <v>57</v>
      </c>
      <c r="K9" s="297">
        <v>76</v>
      </c>
      <c r="L9" s="297">
        <v>34</v>
      </c>
      <c r="M9" s="297">
        <v>110</v>
      </c>
      <c r="N9" s="297">
        <v>35</v>
      </c>
      <c r="O9" s="297">
        <v>13</v>
      </c>
      <c r="P9" s="297">
        <v>48</v>
      </c>
    </row>
    <row r="10" spans="1:28">
      <c r="A10" s="296" t="s">
        <v>35</v>
      </c>
      <c r="B10" s="297">
        <v>570</v>
      </c>
      <c r="C10" s="297">
        <v>404</v>
      </c>
      <c r="D10" s="297">
        <v>974</v>
      </c>
      <c r="E10" s="297">
        <v>215</v>
      </c>
      <c r="F10" s="297">
        <v>125</v>
      </c>
      <c r="G10" s="297">
        <v>340</v>
      </c>
      <c r="H10" s="298" t="s">
        <v>57</v>
      </c>
      <c r="I10" s="298" t="s">
        <v>57</v>
      </c>
      <c r="J10" s="298" t="s">
        <v>57</v>
      </c>
      <c r="K10" s="297">
        <v>128</v>
      </c>
      <c r="L10" s="297">
        <v>63</v>
      </c>
      <c r="M10" s="297">
        <v>191</v>
      </c>
      <c r="N10" s="297">
        <v>34</v>
      </c>
      <c r="O10" s="297">
        <v>15</v>
      </c>
      <c r="P10" s="297">
        <v>49</v>
      </c>
    </row>
    <row r="11" spans="1:28">
      <c r="A11" s="296" t="s">
        <v>44</v>
      </c>
      <c r="B11" s="297">
        <v>640</v>
      </c>
      <c r="C11" s="297">
        <v>498</v>
      </c>
      <c r="D11" s="297">
        <v>1138</v>
      </c>
      <c r="E11" s="297">
        <v>253</v>
      </c>
      <c r="F11" s="297">
        <v>175</v>
      </c>
      <c r="G11" s="297">
        <v>428</v>
      </c>
      <c r="H11" s="297">
        <v>116</v>
      </c>
      <c r="I11" s="297">
        <v>74</v>
      </c>
      <c r="J11" s="297">
        <v>190</v>
      </c>
      <c r="K11" s="297">
        <v>61</v>
      </c>
      <c r="L11" s="297">
        <v>38</v>
      </c>
      <c r="M11" s="297">
        <v>99</v>
      </c>
      <c r="N11" s="300">
        <v>54</v>
      </c>
      <c r="O11" s="300">
        <v>32</v>
      </c>
      <c r="P11" s="300">
        <v>86</v>
      </c>
    </row>
    <row r="12" spans="1:28" ht="15.75">
      <c r="A12" s="296" t="s">
        <v>40</v>
      </c>
      <c r="B12" s="301">
        <v>705</v>
      </c>
      <c r="C12" s="301">
        <v>616</v>
      </c>
      <c r="D12" s="301">
        <v>1321</v>
      </c>
      <c r="E12" s="301">
        <v>289</v>
      </c>
      <c r="F12" s="301">
        <v>233</v>
      </c>
      <c r="G12" s="301">
        <v>522</v>
      </c>
      <c r="H12" s="301">
        <v>144.73940000000002</v>
      </c>
      <c r="I12" s="301">
        <v>104.97579999999999</v>
      </c>
      <c r="J12" s="301">
        <v>249.71519999999998</v>
      </c>
      <c r="K12" s="301">
        <v>78.16516</v>
      </c>
      <c r="L12" s="301">
        <v>55.97983</v>
      </c>
      <c r="M12" s="301">
        <v>134.14499000000001</v>
      </c>
      <c r="N12" s="300">
        <v>88</v>
      </c>
      <c r="O12" s="300">
        <v>55</v>
      </c>
      <c r="P12" s="300">
        <v>143</v>
      </c>
      <c r="Q12" s="114">
        <v>70.5</v>
      </c>
      <c r="R12" s="114">
        <v>61.6</v>
      </c>
      <c r="S12" s="114">
        <f t="shared" ref="S12:S17" si="0">Q12+R12</f>
        <v>132.1</v>
      </c>
      <c r="T12" s="114">
        <v>28.9</v>
      </c>
      <c r="U12" s="114">
        <v>23.3</v>
      </c>
      <c r="V12" s="114">
        <f t="shared" ref="V12:V17" si="1">T12+U12</f>
        <v>52.2</v>
      </c>
      <c r="W12" s="114">
        <v>14.473940000000001</v>
      </c>
      <c r="X12" s="114">
        <v>10.497579999999999</v>
      </c>
      <c r="Y12" s="114">
        <f t="shared" ref="Y12:Y17" si="2">W12+X12</f>
        <v>24.971519999999998</v>
      </c>
      <c r="Z12" s="114">
        <v>7.816516</v>
      </c>
      <c r="AA12" s="114">
        <v>5.5979830000000002</v>
      </c>
      <c r="AB12" s="114">
        <f t="shared" ref="AB12:AB17" si="3">Z12+AA12</f>
        <v>13.414498999999999</v>
      </c>
    </row>
    <row r="13" spans="1:28" ht="15.75">
      <c r="A13" s="296" t="s">
        <v>41</v>
      </c>
      <c r="B13" s="301">
        <v>711</v>
      </c>
      <c r="C13" s="301">
        <v>626</v>
      </c>
      <c r="D13" s="301">
        <v>1337</v>
      </c>
      <c r="E13" s="301">
        <v>299</v>
      </c>
      <c r="F13" s="301">
        <v>246</v>
      </c>
      <c r="G13" s="301">
        <v>545</v>
      </c>
      <c r="H13" s="301">
        <v>149.29517000000001</v>
      </c>
      <c r="I13" s="301">
        <v>109.68201999999999</v>
      </c>
      <c r="J13" s="301">
        <v>258.97719000000001</v>
      </c>
      <c r="K13" s="301">
        <v>80.580309999999997</v>
      </c>
      <c r="L13" s="301">
        <v>59.823769999999996</v>
      </c>
      <c r="M13" s="301">
        <v>140.40407999999999</v>
      </c>
      <c r="N13" s="301">
        <v>95.9</v>
      </c>
      <c r="O13" s="301">
        <v>59.6</v>
      </c>
      <c r="P13" s="301">
        <v>155.5</v>
      </c>
      <c r="Q13" s="114">
        <v>71.099999999999994</v>
      </c>
      <c r="R13" s="114">
        <v>62.6</v>
      </c>
      <c r="S13" s="114">
        <f t="shared" si="0"/>
        <v>133.69999999999999</v>
      </c>
      <c r="T13" s="114">
        <v>29.9</v>
      </c>
      <c r="U13" s="114">
        <v>24.6</v>
      </c>
      <c r="V13" s="114">
        <f t="shared" si="1"/>
        <v>54.5</v>
      </c>
      <c r="W13" s="114">
        <v>14.929517000000001</v>
      </c>
      <c r="X13" s="114">
        <v>10.968202</v>
      </c>
      <c r="Y13" s="114">
        <f t="shared" si="2"/>
        <v>25.897719000000002</v>
      </c>
      <c r="Z13" s="114">
        <v>8.0580309999999997</v>
      </c>
      <c r="AA13" s="114">
        <v>5.9823769999999996</v>
      </c>
      <c r="AB13" s="114">
        <f t="shared" si="3"/>
        <v>14.040407999999999</v>
      </c>
    </row>
    <row r="14" spans="1:28" ht="15.75">
      <c r="A14" s="296" t="s">
        <v>42</v>
      </c>
      <c r="B14" s="301">
        <v>711</v>
      </c>
      <c r="C14" s="301">
        <v>644</v>
      </c>
      <c r="D14" s="301">
        <v>1355</v>
      </c>
      <c r="E14" s="301">
        <v>311</v>
      </c>
      <c r="F14" s="301">
        <v>262</v>
      </c>
      <c r="G14" s="301">
        <v>573</v>
      </c>
      <c r="H14" s="301">
        <v>158.98126999999999</v>
      </c>
      <c r="I14" s="301">
        <v>123.1957</v>
      </c>
      <c r="J14" s="301">
        <v>282.17696999999998</v>
      </c>
      <c r="K14" s="301">
        <v>92.581310000000002</v>
      </c>
      <c r="L14" s="301">
        <v>69.996479999999991</v>
      </c>
      <c r="M14" s="301">
        <v>162.57778999999999</v>
      </c>
      <c r="N14" s="301">
        <v>106</v>
      </c>
      <c r="O14" s="301">
        <v>65.7</v>
      </c>
      <c r="P14" s="301">
        <v>172</v>
      </c>
      <c r="Q14" s="114">
        <v>71.099999999999994</v>
      </c>
      <c r="R14" s="114">
        <v>64.400000000000006</v>
      </c>
      <c r="S14" s="114">
        <f t="shared" si="0"/>
        <v>135.5</v>
      </c>
      <c r="T14" s="114">
        <v>31.1</v>
      </c>
      <c r="U14" s="114">
        <v>26.2</v>
      </c>
      <c r="V14" s="114">
        <f t="shared" si="1"/>
        <v>57.3</v>
      </c>
      <c r="W14" s="114">
        <v>15.898127000000001</v>
      </c>
      <c r="X14" s="114">
        <v>12.319570000000001</v>
      </c>
      <c r="Y14" s="114">
        <f t="shared" si="2"/>
        <v>28.217697000000001</v>
      </c>
      <c r="Z14" s="114">
        <v>9.2581310000000006</v>
      </c>
      <c r="AA14" s="114">
        <v>6.9996479999999996</v>
      </c>
      <c r="AB14" s="114">
        <f t="shared" si="3"/>
        <v>16.257778999999999</v>
      </c>
    </row>
    <row r="15" spans="1:28" ht="15.75">
      <c r="A15" s="296" t="s">
        <v>144</v>
      </c>
      <c r="B15" s="301">
        <v>706</v>
      </c>
      <c r="C15" s="301">
        <v>647.20000000000005</v>
      </c>
      <c r="D15" s="301">
        <v>1353.1999999999998</v>
      </c>
      <c r="E15" s="301">
        <v>313.7</v>
      </c>
      <c r="F15" s="301">
        <v>270.10000000000002</v>
      </c>
      <c r="G15" s="301">
        <v>583.80000000000007</v>
      </c>
      <c r="H15" s="301">
        <v>164.60000000000002</v>
      </c>
      <c r="I15" s="301">
        <v>129.5</v>
      </c>
      <c r="J15" s="301">
        <v>294.10000000000002</v>
      </c>
      <c r="K15" s="301">
        <v>95.3</v>
      </c>
      <c r="L15" s="301">
        <v>73.600000000000009</v>
      </c>
      <c r="M15" s="301">
        <v>168.9</v>
      </c>
      <c r="N15" s="301">
        <v>112</v>
      </c>
      <c r="O15" s="301">
        <v>73</v>
      </c>
      <c r="P15" s="301">
        <v>185</v>
      </c>
      <c r="Q15" s="115">
        <v>70.599999999999994</v>
      </c>
      <c r="R15" s="115">
        <v>64.72</v>
      </c>
      <c r="S15" s="114">
        <f t="shared" si="0"/>
        <v>135.32</v>
      </c>
      <c r="T15" s="115">
        <v>31.37</v>
      </c>
      <c r="U15" s="115">
        <v>27.01</v>
      </c>
      <c r="V15" s="114">
        <f t="shared" si="1"/>
        <v>58.38</v>
      </c>
      <c r="W15" s="115">
        <v>16.46</v>
      </c>
      <c r="X15" s="115">
        <v>12.95</v>
      </c>
      <c r="Y15" s="114">
        <f t="shared" si="2"/>
        <v>29.41</v>
      </c>
      <c r="Z15" s="115">
        <v>9.5299999999999994</v>
      </c>
      <c r="AA15" s="115">
        <v>7.36</v>
      </c>
      <c r="AB15" s="114">
        <f t="shared" si="3"/>
        <v>16.89</v>
      </c>
    </row>
    <row r="16" spans="1:28" ht="15.75">
      <c r="A16" s="296" t="s">
        <v>163</v>
      </c>
      <c r="B16" s="301">
        <v>697</v>
      </c>
      <c r="C16" s="301">
        <v>639</v>
      </c>
      <c r="D16" s="301">
        <v>1336</v>
      </c>
      <c r="E16" s="301">
        <v>317</v>
      </c>
      <c r="F16" s="301">
        <v>278</v>
      </c>
      <c r="G16" s="301">
        <v>595</v>
      </c>
      <c r="H16" s="301">
        <v>169</v>
      </c>
      <c r="I16" s="301">
        <v>138</v>
      </c>
      <c r="J16" s="301">
        <v>307</v>
      </c>
      <c r="K16" s="301">
        <v>99</v>
      </c>
      <c r="L16" s="301">
        <v>79</v>
      </c>
      <c r="M16" s="301">
        <v>178</v>
      </c>
      <c r="N16" s="301">
        <v>124.4</v>
      </c>
      <c r="O16" s="301">
        <v>83</v>
      </c>
      <c r="P16" s="301">
        <v>207.4</v>
      </c>
      <c r="Q16" s="116">
        <v>69.7</v>
      </c>
      <c r="R16" s="116">
        <v>63.9</v>
      </c>
      <c r="S16" s="114">
        <f t="shared" si="0"/>
        <v>133.6</v>
      </c>
      <c r="T16" s="115">
        <v>31.7</v>
      </c>
      <c r="U16" s="115">
        <v>27.8</v>
      </c>
      <c r="V16" s="114">
        <f t="shared" si="1"/>
        <v>59.5</v>
      </c>
      <c r="W16" s="115">
        <v>16.899999999999999</v>
      </c>
      <c r="X16" s="115">
        <v>13.8</v>
      </c>
      <c r="Y16" s="114">
        <f t="shared" si="2"/>
        <v>30.7</v>
      </c>
      <c r="Z16" s="115">
        <v>9.9</v>
      </c>
      <c r="AA16" s="115">
        <v>7.9</v>
      </c>
      <c r="AB16" s="114">
        <f t="shared" si="3"/>
        <v>17.8</v>
      </c>
    </row>
    <row r="17" spans="1:28" ht="15.75">
      <c r="A17" s="296" t="s">
        <v>164</v>
      </c>
      <c r="B17" s="301">
        <v>701.41624999999999</v>
      </c>
      <c r="C17" s="301">
        <v>646.18137000000002</v>
      </c>
      <c r="D17" s="301">
        <v>1347.5976200000002</v>
      </c>
      <c r="E17" s="301">
        <v>327.02085</v>
      </c>
      <c r="F17" s="301">
        <v>291.71111999999999</v>
      </c>
      <c r="G17" s="301">
        <v>618.73196999999993</v>
      </c>
      <c r="H17" s="301">
        <v>175.12879000000001</v>
      </c>
      <c r="I17" s="301">
        <v>143.39429999999999</v>
      </c>
      <c r="J17" s="301">
        <v>318.52309000000002</v>
      </c>
      <c r="K17" s="301">
        <v>108.83876000000001</v>
      </c>
      <c r="L17" s="301">
        <v>85.850740000000002</v>
      </c>
      <c r="M17" s="301">
        <v>194.68950000000001</v>
      </c>
      <c r="N17" s="301">
        <v>155</v>
      </c>
      <c r="O17" s="301">
        <v>120</v>
      </c>
      <c r="P17" s="301">
        <v>275</v>
      </c>
      <c r="Q17" s="114">
        <v>70.141625000000005</v>
      </c>
      <c r="R17" s="114">
        <v>64.618137000000004</v>
      </c>
      <c r="S17" s="114">
        <f t="shared" si="0"/>
        <v>134.75976200000002</v>
      </c>
      <c r="T17" s="114">
        <v>32.702084999999997</v>
      </c>
      <c r="U17" s="114">
        <v>29.171112000000001</v>
      </c>
      <c r="V17" s="114">
        <f t="shared" si="1"/>
        <v>61.873196999999998</v>
      </c>
      <c r="W17" s="114">
        <v>17.512879000000002</v>
      </c>
      <c r="X17" s="114">
        <v>14.33943</v>
      </c>
      <c r="Y17" s="114">
        <f t="shared" si="2"/>
        <v>31.852309000000002</v>
      </c>
      <c r="Z17" s="114">
        <v>10.883876000000001</v>
      </c>
      <c r="AA17" s="114">
        <v>8.5850740000000005</v>
      </c>
      <c r="AB17" s="114">
        <f t="shared" si="3"/>
        <v>19.46895</v>
      </c>
    </row>
    <row r="18" spans="1:28" ht="15.75">
      <c r="A18" s="296" t="s">
        <v>296</v>
      </c>
      <c r="B18" s="301">
        <v>726.38532999999995</v>
      </c>
      <c r="C18" s="301">
        <v>672.3137099999999</v>
      </c>
      <c r="D18" s="301">
        <v>1398.69904</v>
      </c>
      <c r="E18" s="301">
        <v>331.17246</v>
      </c>
      <c r="F18" s="301">
        <v>298.89067</v>
      </c>
      <c r="G18" s="301">
        <v>630.06313</v>
      </c>
      <c r="H18" s="301">
        <v>185.51913999999999</v>
      </c>
      <c r="I18" s="301">
        <v>155.00666999999999</v>
      </c>
      <c r="J18" s="301">
        <v>340.52581000000004</v>
      </c>
      <c r="K18" s="301">
        <v>116.03968999999999</v>
      </c>
      <c r="L18" s="301">
        <v>94.035960000000003</v>
      </c>
      <c r="M18" s="301">
        <v>210.07565</v>
      </c>
      <c r="N18" s="301">
        <v>162</v>
      </c>
      <c r="O18" s="301">
        <v>130</v>
      </c>
      <c r="P18" s="301">
        <v>292</v>
      </c>
      <c r="Q18" s="111">
        <v>72.638532999999995</v>
      </c>
      <c r="R18" s="114">
        <v>67.231370999999996</v>
      </c>
      <c r="S18" s="114">
        <v>139.86990399999999</v>
      </c>
      <c r="T18" s="114">
        <v>33.117246000000002</v>
      </c>
      <c r="U18" s="114">
        <v>29.889067000000001</v>
      </c>
      <c r="V18" s="114">
        <v>63.006312999999999</v>
      </c>
      <c r="W18" s="114">
        <v>18.551914</v>
      </c>
      <c r="X18" s="114">
        <v>15.500667</v>
      </c>
      <c r="Y18" s="114">
        <v>34.052581000000004</v>
      </c>
      <c r="Z18" s="114">
        <v>11.603968999999999</v>
      </c>
      <c r="AA18" s="114">
        <v>9.4035960000000003</v>
      </c>
      <c r="AB18" s="114">
        <v>21.007565</v>
      </c>
    </row>
    <row r="19" spans="1:28" ht="15.75">
      <c r="A19" s="296" t="s">
        <v>297</v>
      </c>
      <c r="B19" s="301">
        <v>681.13474999999994</v>
      </c>
      <c r="C19" s="301">
        <v>639.49916000000007</v>
      </c>
      <c r="D19" s="301">
        <v>1320.63391</v>
      </c>
      <c r="E19" s="301">
        <v>328.85061999999999</v>
      </c>
      <c r="F19" s="301">
        <v>313.72262999999998</v>
      </c>
      <c r="G19" s="301">
        <v>642.57324999999992</v>
      </c>
      <c r="H19" s="301">
        <v>181.43336000000002</v>
      </c>
      <c r="I19" s="301">
        <v>161.74323000000001</v>
      </c>
      <c r="J19" s="301">
        <v>343.17658999999998</v>
      </c>
      <c r="K19" s="301">
        <v>105.88855000000001</v>
      </c>
      <c r="L19" s="301">
        <v>92.079210000000003</v>
      </c>
      <c r="M19" s="301">
        <v>197.96776</v>
      </c>
      <c r="N19" s="301">
        <v>163</v>
      </c>
      <c r="O19" s="301">
        <v>133</v>
      </c>
      <c r="P19" s="301">
        <v>296</v>
      </c>
      <c r="Q19" s="111">
        <v>68.113474999999994</v>
      </c>
      <c r="R19" s="114">
        <v>63.949916000000002</v>
      </c>
      <c r="S19" s="114">
        <v>132.063391</v>
      </c>
      <c r="T19" s="114">
        <v>32.885061999999998</v>
      </c>
      <c r="U19" s="114">
        <v>31.372263</v>
      </c>
      <c r="V19" s="114">
        <v>64.257324999999994</v>
      </c>
      <c r="W19" s="114">
        <v>18.143336000000001</v>
      </c>
      <c r="X19" s="114">
        <v>16.174323000000001</v>
      </c>
      <c r="Y19" s="114">
        <v>34.317658999999999</v>
      </c>
      <c r="Z19" s="114">
        <v>10.588855000000001</v>
      </c>
      <c r="AA19" s="114">
        <v>9.2079210000000007</v>
      </c>
      <c r="AB19" s="114">
        <v>19.796776000000001</v>
      </c>
    </row>
    <row r="20" spans="1:28">
      <c r="A20" s="296" t="s">
        <v>312</v>
      </c>
      <c r="B20" s="302">
        <v>672</v>
      </c>
      <c r="C20" s="302">
        <v>628</v>
      </c>
      <c r="D20" s="303">
        <v>1300</v>
      </c>
      <c r="E20" s="297">
        <v>337</v>
      </c>
      <c r="F20" s="297">
        <v>320</v>
      </c>
      <c r="G20" s="297">
        <v>657</v>
      </c>
      <c r="H20" s="297">
        <v>195</v>
      </c>
      <c r="I20" s="297">
        <v>175</v>
      </c>
      <c r="J20" s="297">
        <v>370</v>
      </c>
      <c r="K20" s="301">
        <v>117.46574</v>
      </c>
      <c r="L20" s="301">
        <v>104.06352</v>
      </c>
      <c r="M20" s="301">
        <v>221.52925999999999</v>
      </c>
      <c r="N20" s="304" t="s">
        <v>57</v>
      </c>
      <c r="O20" s="304" t="s">
        <v>57</v>
      </c>
      <c r="P20" s="304" t="s">
        <v>57</v>
      </c>
      <c r="Q20" s="255">
        <f>Q12*10</f>
        <v>705</v>
      </c>
      <c r="R20" s="255">
        <f t="shared" ref="R20:AB20" si="4">R12*10</f>
        <v>616</v>
      </c>
      <c r="S20" s="255">
        <f t="shared" si="4"/>
        <v>1321</v>
      </c>
      <c r="T20" s="255">
        <f t="shared" si="4"/>
        <v>289</v>
      </c>
      <c r="U20" s="255">
        <f t="shared" si="4"/>
        <v>233</v>
      </c>
      <c r="V20" s="255">
        <f t="shared" si="4"/>
        <v>522</v>
      </c>
      <c r="W20" s="255">
        <f t="shared" si="4"/>
        <v>144.73940000000002</v>
      </c>
      <c r="X20" s="255">
        <f t="shared" si="4"/>
        <v>104.97579999999999</v>
      </c>
      <c r="Y20" s="255">
        <f t="shared" si="4"/>
        <v>249.71519999999998</v>
      </c>
      <c r="Z20" s="255">
        <f t="shared" si="4"/>
        <v>78.16516</v>
      </c>
      <c r="AA20" s="255">
        <f t="shared" si="4"/>
        <v>55.97983</v>
      </c>
      <c r="AB20" s="255">
        <f t="shared" si="4"/>
        <v>134.14499000000001</v>
      </c>
    </row>
    <row r="21" spans="1:28">
      <c r="B21" s="546" t="s">
        <v>272</v>
      </c>
      <c r="C21" s="546"/>
      <c r="D21" s="546"/>
      <c r="E21" s="546"/>
      <c r="F21" s="546"/>
      <c r="G21" s="546"/>
      <c r="H21" s="546"/>
      <c r="I21" s="546"/>
      <c r="J21" s="546"/>
      <c r="K21" s="546" t="s">
        <v>272</v>
      </c>
      <c r="L21" s="546"/>
      <c r="M21" s="546"/>
      <c r="N21" s="546"/>
      <c r="O21" s="546"/>
      <c r="P21" s="546"/>
      <c r="Q21" s="255">
        <f t="shared" ref="Q21:AB21" si="5">Q13*10</f>
        <v>711</v>
      </c>
      <c r="R21" s="255">
        <f t="shared" si="5"/>
        <v>626</v>
      </c>
      <c r="S21" s="255">
        <f t="shared" si="5"/>
        <v>1337</v>
      </c>
      <c r="T21" s="255">
        <f t="shared" si="5"/>
        <v>299</v>
      </c>
      <c r="U21" s="255">
        <f t="shared" si="5"/>
        <v>246</v>
      </c>
      <c r="V21" s="255">
        <f t="shared" si="5"/>
        <v>545</v>
      </c>
      <c r="W21" s="255">
        <f t="shared" si="5"/>
        <v>149.29517000000001</v>
      </c>
      <c r="X21" s="255">
        <f t="shared" si="5"/>
        <v>109.68201999999999</v>
      </c>
      <c r="Y21" s="255">
        <f t="shared" si="5"/>
        <v>258.97719000000001</v>
      </c>
      <c r="Z21" s="255">
        <f t="shared" si="5"/>
        <v>80.580309999999997</v>
      </c>
      <c r="AA21" s="255">
        <f t="shared" si="5"/>
        <v>59.823769999999996</v>
      </c>
      <c r="AB21" s="255">
        <f t="shared" si="5"/>
        <v>140.40407999999999</v>
      </c>
    </row>
    <row r="22" spans="1:28" ht="15" customHeight="1">
      <c r="B22" s="542" t="s">
        <v>321</v>
      </c>
      <c r="C22" s="542"/>
      <c r="D22" s="542"/>
      <c r="E22" s="542"/>
      <c r="F22" s="542"/>
      <c r="G22" s="542"/>
      <c r="H22" s="542"/>
      <c r="I22" s="542"/>
      <c r="J22" s="542"/>
      <c r="K22" s="542" t="s">
        <v>321</v>
      </c>
      <c r="L22" s="542"/>
      <c r="M22" s="542"/>
      <c r="N22" s="542"/>
      <c r="O22" s="542"/>
      <c r="P22" s="542"/>
      <c r="Q22" s="255">
        <f t="shared" ref="Q22:AB22" si="6">Q14*10</f>
        <v>711</v>
      </c>
      <c r="R22" s="255">
        <f t="shared" si="6"/>
        <v>644</v>
      </c>
      <c r="S22" s="255">
        <f t="shared" si="6"/>
        <v>1355</v>
      </c>
      <c r="T22" s="255">
        <f t="shared" si="6"/>
        <v>311</v>
      </c>
      <c r="U22" s="255">
        <f t="shared" si="6"/>
        <v>262</v>
      </c>
      <c r="V22" s="255">
        <f t="shared" si="6"/>
        <v>573</v>
      </c>
      <c r="W22" s="255">
        <f t="shared" si="6"/>
        <v>158.98126999999999</v>
      </c>
      <c r="X22" s="255">
        <f t="shared" si="6"/>
        <v>123.1957</v>
      </c>
      <c r="Y22" s="255">
        <f t="shared" si="6"/>
        <v>282.17696999999998</v>
      </c>
      <c r="Z22" s="255">
        <f t="shared" si="6"/>
        <v>92.581310000000002</v>
      </c>
      <c r="AA22" s="255">
        <f t="shared" si="6"/>
        <v>69.996479999999991</v>
      </c>
      <c r="AB22" s="255">
        <f t="shared" si="6"/>
        <v>162.57778999999999</v>
      </c>
    </row>
    <row r="23" spans="1:28" ht="15" customHeight="1">
      <c r="B23" s="542" t="s">
        <v>326</v>
      </c>
      <c r="C23" s="542"/>
      <c r="D23" s="542"/>
      <c r="E23" s="542"/>
      <c r="F23" s="542"/>
      <c r="G23" s="542"/>
      <c r="H23" s="542"/>
      <c r="I23" s="542"/>
      <c r="J23" s="542"/>
      <c r="K23" s="542" t="s">
        <v>326</v>
      </c>
      <c r="L23" s="542"/>
      <c r="M23" s="542"/>
      <c r="N23" s="542"/>
      <c r="O23" s="542"/>
      <c r="P23" s="542"/>
      <c r="Q23" s="255">
        <f t="shared" ref="Q23:AB23" si="7">Q15*10</f>
        <v>706</v>
      </c>
      <c r="R23" s="255">
        <f t="shared" si="7"/>
        <v>647.20000000000005</v>
      </c>
      <c r="S23" s="255">
        <f t="shared" si="7"/>
        <v>1353.1999999999998</v>
      </c>
      <c r="T23" s="255">
        <f t="shared" si="7"/>
        <v>313.7</v>
      </c>
      <c r="U23" s="255">
        <f t="shared" si="7"/>
        <v>270.10000000000002</v>
      </c>
      <c r="V23" s="255">
        <f t="shared" si="7"/>
        <v>583.80000000000007</v>
      </c>
      <c r="W23" s="255">
        <f t="shared" si="7"/>
        <v>164.60000000000002</v>
      </c>
      <c r="X23" s="255">
        <f t="shared" si="7"/>
        <v>129.5</v>
      </c>
      <c r="Y23" s="255">
        <f t="shared" si="7"/>
        <v>294.10000000000002</v>
      </c>
      <c r="Z23" s="255">
        <f t="shared" si="7"/>
        <v>95.3</v>
      </c>
      <c r="AA23" s="255">
        <f t="shared" si="7"/>
        <v>73.600000000000009</v>
      </c>
      <c r="AB23" s="255">
        <f t="shared" si="7"/>
        <v>168.9</v>
      </c>
    </row>
    <row r="24" spans="1:28" ht="15.75" customHeight="1">
      <c r="B24" s="546" t="s">
        <v>341</v>
      </c>
      <c r="C24" s="546"/>
      <c r="D24" s="546"/>
      <c r="E24" s="546"/>
      <c r="F24" s="546"/>
      <c r="G24" s="546"/>
      <c r="H24" s="546"/>
      <c r="I24" s="546"/>
      <c r="J24" s="546"/>
      <c r="K24" s="290" t="s">
        <v>341</v>
      </c>
      <c r="L24" s="277"/>
      <c r="M24" s="277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</row>
    <row r="25" spans="1:28" ht="15" customHeight="1">
      <c r="B25" s="542" t="s">
        <v>343</v>
      </c>
      <c r="C25" s="542"/>
      <c r="D25" s="542"/>
      <c r="E25" s="542"/>
      <c r="F25" s="542"/>
      <c r="G25" s="542"/>
      <c r="H25" s="542"/>
      <c r="I25" s="542"/>
      <c r="J25" s="542"/>
      <c r="K25" s="542" t="s">
        <v>343</v>
      </c>
      <c r="L25" s="542"/>
      <c r="M25" s="542"/>
      <c r="N25" s="542"/>
      <c r="O25" s="542"/>
      <c r="P25" s="542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</row>
    <row r="26" spans="1:28" ht="30" customHeight="1">
      <c r="B26" s="542" t="s">
        <v>342</v>
      </c>
      <c r="C26" s="542"/>
      <c r="D26" s="542"/>
      <c r="E26" s="542"/>
      <c r="F26" s="542"/>
      <c r="G26" s="542"/>
      <c r="H26" s="542"/>
      <c r="I26" s="542"/>
      <c r="J26" s="542"/>
      <c r="K26" s="542" t="s">
        <v>342</v>
      </c>
      <c r="L26" s="542"/>
      <c r="M26" s="542"/>
      <c r="N26" s="542"/>
      <c r="O26" s="542"/>
      <c r="P26" s="542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</row>
    <row r="27" spans="1:28" ht="36.75" customHeight="1">
      <c r="B27" s="542" t="s">
        <v>345</v>
      </c>
      <c r="C27" s="542"/>
      <c r="D27" s="542"/>
      <c r="E27" s="542"/>
      <c r="F27" s="542"/>
      <c r="G27" s="542"/>
      <c r="H27" s="542"/>
      <c r="I27" s="542"/>
      <c r="J27" s="542"/>
      <c r="K27" s="542" t="s">
        <v>345</v>
      </c>
      <c r="L27" s="542"/>
      <c r="M27" s="542"/>
      <c r="N27" s="542"/>
      <c r="O27" s="542"/>
      <c r="P27" s="542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</row>
    <row r="28" spans="1:28" ht="45.75" customHeight="1">
      <c r="B28" s="542" t="s">
        <v>344</v>
      </c>
      <c r="C28" s="542"/>
      <c r="D28" s="542"/>
      <c r="E28" s="542"/>
      <c r="F28" s="542"/>
      <c r="G28" s="542"/>
      <c r="H28" s="542"/>
      <c r="I28" s="542"/>
      <c r="J28" s="542"/>
      <c r="K28" s="542" t="s">
        <v>344</v>
      </c>
      <c r="L28" s="542"/>
      <c r="M28" s="542"/>
      <c r="N28" s="542"/>
      <c r="O28" s="542"/>
      <c r="P28" s="542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</row>
    <row r="29" spans="1:28" ht="15" customHeight="1">
      <c r="B29" s="542" t="s">
        <v>379</v>
      </c>
      <c r="C29" s="542"/>
      <c r="D29" s="542"/>
      <c r="E29" s="542"/>
      <c r="F29" s="542"/>
      <c r="G29" s="542"/>
      <c r="H29" s="542"/>
      <c r="I29" s="542"/>
      <c r="J29" s="542"/>
      <c r="K29" s="542" t="s">
        <v>379</v>
      </c>
      <c r="L29" s="542"/>
      <c r="M29" s="542"/>
      <c r="N29" s="542"/>
      <c r="O29" s="542"/>
      <c r="P29" s="542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</row>
    <row r="30" spans="1:28" ht="15.75">
      <c r="A30" s="36"/>
      <c r="B30" s="71"/>
      <c r="C30" s="71"/>
      <c r="L30" s="254"/>
      <c r="Q30" s="255">
        <f t="shared" ref="Q30:AB30" si="8">Q17*10</f>
        <v>701.41624999999999</v>
      </c>
      <c r="R30" s="255">
        <f t="shared" si="8"/>
        <v>646.18137000000002</v>
      </c>
      <c r="S30" s="255">
        <f t="shared" si="8"/>
        <v>1347.5976200000002</v>
      </c>
      <c r="T30" s="255">
        <f t="shared" si="8"/>
        <v>327.02085</v>
      </c>
      <c r="U30" s="255">
        <f t="shared" si="8"/>
        <v>291.71111999999999</v>
      </c>
      <c r="V30" s="255">
        <f t="shared" si="8"/>
        <v>618.73196999999993</v>
      </c>
      <c r="W30" s="255">
        <f t="shared" si="8"/>
        <v>175.12879000000001</v>
      </c>
      <c r="X30" s="255">
        <f t="shared" si="8"/>
        <v>143.39429999999999</v>
      </c>
      <c r="Y30" s="255">
        <f t="shared" si="8"/>
        <v>318.52309000000002</v>
      </c>
      <c r="Z30" s="255">
        <f t="shared" si="8"/>
        <v>108.83876000000001</v>
      </c>
      <c r="AA30" s="255">
        <f t="shared" si="8"/>
        <v>85.850740000000002</v>
      </c>
      <c r="AB30" s="255">
        <f t="shared" si="8"/>
        <v>194.68950000000001</v>
      </c>
    </row>
    <row r="31" spans="1:28" ht="15.75">
      <c r="A31" s="36"/>
      <c r="J31" s="89" t="s">
        <v>294</v>
      </c>
      <c r="Q31" s="255">
        <f t="shared" ref="Q31:AB31" si="9">Q18*10</f>
        <v>726.38532999999995</v>
      </c>
      <c r="R31" s="255">
        <f t="shared" si="9"/>
        <v>672.3137099999999</v>
      </c>
      <c r="S31" s="255">
        <f t="shared" si="9"/>
        <v>1398.69904</v>
      </c>
      <c r="T31" s="255">
        <f t="shared" si="9"/>
        <v>331.17246</v>
      </c>
      <c r="U31" s="255">
        <f t="shared" si="9"/>
        <v>298.89067</v>
      </c>
      <c r="V31" s="255">
        <f t="shared" si="9"/>
        <v>630.06313</v>
      </c>
      <c r="W31" s="255">
        <f t="shared" si="9"/>
        <v>185.51913999999999</v>
      </c>
      <c r="X31" s="255">
        <f t="shared" si="9"/>
        <v>155.00666999999999</v>
      </c>
      <c r="Y31" s="255">
        <f t="shared" si="9"/>
        <v>340.52581000000004</v>
      </c>
      <c r="Z31" s="255">
        <f t="shared" si="9"/>
        <v>116.03968999999999</v>
      </c>
      <c r="AA31" s="255">
        <f t="shared" si="9"/>
        <v>94.035960000000003</v>
      </c>
      <c r="AB31" s="255">
        <f t="shared" si="9"/>
        <v>210.07565</v>
      </c>
    </row>
    <row r="32" spans="1:28">
      <c r="Q32" s="255">
        <f t="shared" ref="Q32:AB32" si="10">Q19*10</f>
        <v>681.13474999999994</v>
      </c>
      <c r="R32" s="255">
        <f t="shared" si="10"/>
        <v>639.49916000000007</v>
      </c>
      <c r="S32" s="255">
        <f t="shared" si="10"/>
        <v>1320.63391</v>
      </c>
      <c r="T32" s="255">
        <f t="shared" si="10"/>
        <v>328.85061999999999</v>
      </c>
      <c r="U32" s="255">
        <f t="shared" si="10"/>
        <v>313.72262999999998</v>
      </c>
      <c r="V32" s="255">
        <f t="shared" si="10"/>
        <v>642.57324999999992</v>
      </c>
      <c r="W32" s="255">
        <f t="shared" si="10"/>
        <v>181.43336000000002</v>
      </c>
      <c r="X32" s="255">
        <f t="shared" si="10"/>
        <v>161.74323000000001</v>
      </c>
      <c r="Y32" s="255">
        <f t="shared" si="10"/>
        <v>343.17658999999998</v>
      </c>
      <c r="Z32" s="255">
        <f t="shared" si="10"/>
        <v>105.88855000000001</v>
      </c>
      <c r="AA32" s="255">
        <f t="shared" si="10"/>
        <v>92.079210000000003</v>
      </c>
      <c r="AB32" s="255">
        <f t="shared" si="10"/>
        <v>197.96776</v>
      </c>
    </row>
    <row r="33" spans="3:28">
      <c r="C33" s="290"/>
      <c r="D33" s="290"/>
      <c r="E33" s="290"/>
      <c r="F33" s="290"/>
      <c r="G33" s="290"/>
      <c r="H33" s="290"/>
      <c r="I33" s="290"/>
      <c r="J33" s="290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</row>
    <row r="34" spans="3:28" ht="15" customHeight="1">
      <c r="C34" s="305"/>
      <c r="D34" s="305"/>
      <c r="E34" s="305"/>
      <c r="F34" s="305"/>
      <c r="G34" s="305"/>
      <c r="H34" s="305"/>
      <c r="I34" s="305"/>
      <c r="J34" s="30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</row>
    <row r="35" spans="3:28" ht="15" customHeight="1">
      <c r="C35" s="305"/>
      <c r="D35" s="305"/>
      <c r="E35" s="305"/>
      <c r="F35" s="305"/>
      <c r="G35" s="305"/>
      <c r="H35" s="305"/>
      <c r="I35" s="305"/>
      <c r="J35" s="305"/>
      <c r="R35" s="89">
        <v>19483934</v>
      </c>
      <c r="S35" s="89">
        <v>17477470</v>
      </c>
      <c r="T35" s="89">
        <v>36961404</v>
      </c>
    </row>
    <row r="36" spans="3:28">
      <c r="C36" s="290"/>
      <c r="D36" s="290"/>
      <c r="E36" s="290"/>
      <c r="F36" s="290"/>
      <c r="G36" s="290"/>
      <c r="H36" s="290"/>
      <c r="I36" s="290"/>
      <c r="J36" s="290"/>
      <c r="R36" s="89">
        <f>R35/100000</f>
        <v>194.83933999999999</v>
      </c>
      <c r="S36" s="89">
        <f t="shared" ref="S36:T36" si="11">S35/100000</f>
        <v>174.7747</v>
      </c>
      <c r="T36" s="89">
        <f t="shared" si="11"/>
        <v>369.61403999999999</v>
      </c>
    </row>
    <row r="37" spans="3:28" ht="15" customHeight="1">
      <c r="C37" s="305"/>
      <c r="D37" s="305"/>
      <c r="E37" s="305"/>
      <c r="F37" s="305"/>
      <c r="G37" s="305"/>
      <c r="H37" s="305"/>
      <c r="I37" s="305"/>
      <c r="J37" s="305"/>
      <c r="R37" s="89">
        <v>11746574</v>
      </c>
      <c r="S37" s="89">
        <v>10406352</v>
      </c>
      <c r="T37" s="89">
        <v>22152926</v>
      </c>
    </row>
    <row r="38" spans="3:28" ht="15" customHeight="1">
      <c r="C38" s="305"/>
      <c r="D38" s="305"/>
      <c r="E38" s="305"/>
      <c r="F38" s="305"/>
      <c r="G38" s="305"/>
      <c r="H38" s="305"/>
      <c r="I38" s="305"/>
      <c r="J38" s="305"/>
      <c r="R38" s="255">
        <f>R37/100000</f>
        <v>117.46574</v>
      </c>
      <c r="S38" s="255">
        <f t="shared" ref="S38:T38" si="12">S37/100000</f>
        <v>104.06352</v>
      </c>
      <c r="T38" s="255">
        <f t="shared" si="12"/>
        <v>221.52925999999999</v>
      </c>
    </row>
    <row r="39" spans="3:28" ht="15" customHeight="1">
      <c r="C39" s="305"/>
      <c r="D39" s="305"/>
      <c r="E39" s="305"/>
      <c r="F39" s="305"/>
      <c r="G39" s="305"/>
      <c r="H39" s="305"/>
      <c r="I39" s="305"/>
      <c r="J39" s="305"/>
    </row>
    <row r="40" spans="3:28" ht="15" customHeight="1">
      <c r="C40" s="305"/>
      <c r="D40" s="305"/>
      <c r="E40" s="305"/>
      <c r="F40" s="305"/>
      <c r="G40" s="305"/>
      <c r="H40" s="305"/>
      <c r="I40" s="305"/>
      <c r="J40" s="305"/>
    </row>
    <row r="41" spans="3:28" ht="15" customHeight="1">
      <c r="C41" s="305"/>
      <c r="D41" s="305"/>
      <c r="E41" s="305"/>
      <c r="F41" s="305"/>
      <c r="G41" s="305"/>
      <c r="H41" s="305"/>
      <c r="I41" s="305"/>
      <c r="J41" s="305"/>
    </row>
  </sheetData>
  <mergeCells count="23">
    <mergeCell ref="K26:P26"/>
    <mergeCell ref="K27:P27"/>
    <mergeCell ref="K28:P28"/>
    <mergeCell ref="K29:P29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K21:P21"/>
    <mergeCell ref="K22:P22"/>
    <mergeCell ref="K23:P23"/>
    <mergeCell ref="K25:P25"/>
    <mergeCell ref="A4:A5"/>
    <mergeCell ref="B4:D4"/>
    <mergeCell ref="H4:J4"/>
    <mergeCell ref="N4:P4"/>
    <mergeCell ref="E4:G4"/>
    <mergeCell ref="K4:M4"/>
  </mergeCells>
  <printOptions horizontalCentered="1"/>
  <pageMargins left="0.45" right="0.1" top="0.48" bottom="0.5" header="0.3" footer="0.3"/>
  <pageSetup paperSize="11" scale="95" firstPageNumber="15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AC33"/>
  <sheetViews>
    <sheetView tabSelected="1" showWhiteSpace="0" view="pageBreakPreview" topLeftCell="A7" zoomScaleSheetLayoutView="100" workbookViewId="0">
      <selection activeCell="I15" sqref="I15:K15"/>
    </sheetView>
  </sheetViews>
  <sheetFormatPr defaultRowHeight="15"/>
  <cols>
    <col min="1" max="1" width="11.5703125" style="1" customWidth="1"/>
    <col min="2" max="7" width="9.28515625" style="1" customWidth="1"/>
    <col min="8" max="9" width="6" style="1" customWidth="1"/>
    <col min="10" max="10" width="6.7109375" style="1" customWidth="1"/>
    <col min="11" max="12" width="6" style="1" customWidth="1"/>
    <col min="13" max="13" width="6.42578125" style="1" customWidth="1"/>
    <col min="14" max="15" width="6" style="1" customWidth="1"/>
    <col min="16" max="16" width="6.7109375" style="1" customWidth="1"/>
    <col min="17" max="17" width="11.140625" style="1" customWidth="1"/>
    <col min="18" max="18" width="10.140625" style="1" customWidth="1"/>
    <col min="19" max="16384" width="9.140625" style="1"/>
  </cols>
  <sheetData>
    <row r="1" spans="1:28" ht="18" customHeight="1">
      <c r="B1" s="306" t="s">
        <v>367</v>
      </c>
      <c r="C1" s="306"/>
      <c r="D1" s="306"/>
      <c r="E1" s="306"/>
      <c r="F1" s="306"/>
      <c r="G1" s="306"/>
      <c r="H1" s="306" t="str">
        <f>B1</f>
        <v xml:space="preserve">Table-17: Level-wise Enrolment </v>
      </c>
      <c r="I1" s="306"/>
      <c r="J1" s="306"/>
      <c r="K1" s="306"/>
      <c r="L1" s="306"/>
      <c r="M1" s="306"/>
    </row>
    <row r="2" spans="1:28" ht="18" customHeight="1">
      <c r="B2" s="306" t="s">
        <v>443</v>
      </c>
      <c r="C2" s="306"/>
      <c r="D2" s="306"/>
      <c r="E2" s="306"/>
      <c r="F2" s="306"/>
      <c r="G2" s="306"/>
      <c r="H2" s="306" t="str">
        <f>B2</f>
        <v>B: Scheduled Caste Students</v>
      </c>
      <c r="I2" s="306"/>
      <c r="J2" s="306"/>
      <c r="K2" s="306"/>
      <c r="L2" s="306"/>
      <c r="M2" s="306"/>
    </row>
    <row r="3" spans="1:28" ht="18" customHeight="1">
      <c r="A3" s="72"/>
      <c r="B3" s="72"/>
      <c r="C3" s="72"/>
      <c r="D3" s="72"/>
      <c r="E3" s="72"/>
      <c r="F3" s="72"/>
      <c r="G3" s="310" t="str">
        <f>P3</f>
        <v>(in lakhs)</v>
      </c>
      <c r="H3" s="72"/>
      <c r="I3" s="72"/>
      <c r="J3" s="72"/>
      <c r="K3" s="19"/>
      <c r="P3" s="308" t="s">
        <v>322</v>
      </c>
    </row>
    <row r="4" spans="1:28" ht="36" customHeight="1">
      <c r="A4" s="547" t="s">
        <v>438</v>
      </c>
      <c r="B4" s="547" t="s">
        <v>395</v>
      </c>
      <c r="C4" s="547"/>
      <c r="D4" s="547"/>
      <c r="E4" s="549" t="s">
        <v>445</v>
      </c>
      <c r="F4" s="549"/>
      <c r="G4" s="549"/>
      <c r="H4" s="547" t="s">
        <v>328</v>
      </c>
      <c r="I4" s="547"/>
      <c r="J4" s="547"/>
      <c r="K4" s="547" t="s">
        <v>416</v>
      </c>
      <c r="L4" s="547"/>
      <c r="M4" s="547"/>
      <c r="N4" s="547" t="s">
        <v>51</v>
      </c>
      <c r="O4" s="547"/>
      <c r="P4" s="547"/>
    </row>
    <row r="5" spans="1:28" ht="21.75" customHeight="1">
      <c r="A5" s="548"/>
      <c r="B5" s="420" t="s">
        <v>8</v>
      </c>
      <c r="C5" s="421" t="s">
        <v>9</v>
      </c>
      <c r="D5" s="422" t="s">
        <v>0</v>
      </c>
      <c r="E5" s="420" t="s">
        <v>8</v>
      </c>
      <c r="F5" s="421" t="s">
        <v>9</v>
      </c>
      <c r="G5" s="422" t="s">
        <v>0</v>
      </c>
      <c r="H5" s="311" t="s">
        <v>8</v>
      </c>
      <c r="I5" s="312" t="s">
        <v>9</v>
      </c>
      <c r="J5" s="313" t="s">
        <v>0</v>
      </c>
      <c r="K5" s="311" t="s">
        <v>8</v>
      </c>
      <c r="L5" s="312" t="s">
        <v>9</v>
      </c>
      <c r="M5" s="313" t="s">
        <v>0</v>
      </c>
      <c r="N5" s="311" t="s">
        <v>8</v>
      </c>
      <c r="O5" s="312" t="s">
        <v>9</v>
      </c>
      <c r="P5" s="313" t="s">
        <v>0</v>
      </c>
    </row>
    <row r="6" spans="1:28">
      <c r="A6" s="314" t="s">
        <v>43</v>
      </c>
      <c r="B6" s="418">
        <v>72</v>
      </c>
      <c r="C6" s="418">
        <v>38</v>
      </c>
      <c r="D6" s="418">
        <v>110</v>
      </c>
      <c r="E6" s="418">
        <v>16</v>
      </c>
      <c r="F6" s="418">
        <v>6</v>
      </c>
      <c r="G6" s="418">
        <v>22</v>
      </c>
      <c r="H6" s="423" t="s">
        <v>57</v>
      </c>
      <c r="I6" s="423" t="s">
        <v>57</v>
      </c>
      <c r="J6" s="423" t="s">
        <v>57</v>
      </c>
      <c r="K6" s="423">
        <v>9</v>
      </c>
      <c r="L6" s="423">
        <v>3</v>
      </c>
      <c r="M6" s="423">
        <v>12</v>
      </c>
      <c r="N6" s="423" t="s">
        <v>57</v>
      </c>
      <c r="O6" s="423" t="s">
        <v>57</v>
      </c>
      <c r="P6" s="423" t="s">
        <v>57</v>
      </c>
    </row>
    <row r="7" spans="1:28">
      <c r="A7" s="314" t="s">
        <v>59</v>
      </c>
      <c r="B7" s="418">
        <v>80</v>
      </c>
      <c r="C7" s="418">
        <v>45</v>
      </c>
      <c r="D7" s="418">
        <v>125</v>
      </c>
      <c r="E7" s="418">
        <v>23</v>
      </c>
      <c r="F7" s="418">
        <v>10</v>
      </c>
      <c r="G7" s="418">
        <v>33</v>
      </c>
      <c r="H7" s="423" t="s">
        <v>57</v>
      </c>
      <c r="I7" s="423" t="s">
        <v>57</v>
      </c>
      <c r="J7" s="423" t="s">
        <v>57</v>
      </c>
      <c r="K7" s="423">
        <v>14</v>
      </c>
      <c r="L7" s="423">
        <v>4</v>
      </c>
      <c r="M7" s="423">
        <v>18</v>
      </c>
      <c r="N7" s="423" t="s">
        <v>57</v>
      </c>
      <c r="O7" s="423" t="s">
        <v>57</v>
      </c>
      <c r="P7" s="423" t="s">
        <v>57</v>
      </c>
    </row>
    <row r="8" spans="1:28">
      <c r="A8" s="314" t="s">
        <v>60</v>
      </c>
      <c r="B8" s="418">
        <v>79</v>
      </c>
      <c r="C8" s="418">
        <v>46</v>
      </c>
      <c r="D8" s="418">
        <v>125</v>
      </c>
      <c r="E8" s="418">
        <v>23</v>
      </c>
      <c r="F8" s="418">
        <v>11</v>
      </c>
      <c r="G8" s="418">
        <v>34</v>
      </c>
      <c r="H8" s="423" t="s">
        <v>57</v>
      </c>
      <c r="I8" s="423" t="s">
        <v>57</v>
      </c>
      <c r="J8" s="423" t="s">
        <v>57</v>
      </c>
      <c r="K8" s="423">
        <v>11</v>
      </c>
      <c r="L8" s="423">
        <v>4</v>
      </c>
      <c r="M8" s="423">
        <v>15</v>
      </c>
      <c r="N8" s="423" t="s">
        <v>57</v>
      </c>
      <c r="O8" s="423" t="s">
        <v>57</v>
      </c>
      <c r="P8" s="423" t="s">
        <v>57</v>
      </c>
    </row>
    <row r="9" spans="1:28">
      <c r="A9" s="314" t="s">
        <v>61</v>
      </c>
      <c r="B9" s="418">
        <v>95</v>
      </c>
      <c r="C9" s="418">
        <v>59</v>
      </c>
      <c r="D9" s="418">
        <v>154</v>
      </c>
      <c r="E9" s="418">
        <v>26</v>
      </c>
      <c r="F9" s="418">
        <v>13</v>
      </c>
      <c r="G9" s="418">
        <v>39</v>
      </c>
      <c r="H9" s="423" t="s">
        <v>57</v>
      </c>
      <c r="I9" s="423" t="s">
        <v>57</v>
      </c>
      <c r="J9" s="423" t="s">
        <v>57</v>
      </c>
      <c r="K9" s="423">
        <v>17</v>
      </c>
      <c r="L9" s="423">
        <v>6</v>
      </c>
      <c r="M9" s="423">
        <v>23</v>
      </c>
      <c r="N9" s="423" t="s">
        <v>57</v>
      </c>
      <c r="O9" s="423" t="s">
        <v>57</v>
      </c>
      <c r="P9" s="423" t="s">
        <v>57</v>
      </c>
    </row>
    <row r="10" spans="1:28">
      <c r="A10" s="314" t="s">
        <v>35</v>
      </c>
      <c r="B10" s="418">
        <v>97</v>
      </c>
      <c r="C10" s="418">
        <v>60</v>
      </c>
      <c r="D10" s="418">
        <v>157</v>
      </c>
      <c r="E10" s="418">
        <v>27</v>
      </c>
      <c r="F10" s="418">
        <v>14</v>
      </c>
      <c r="G10" s="418">
        <v>41</v>
      </c>
      <c r="H10" s="423" t="s">
        <v>57</v>
      </c>
      <c r="I10" s="423" t="s">
        <v>57</v>
      </c>
      <c r="J10" s="423" t="s">
        <v>57</v>
      </c>
      <c r="K10" s="423">
        <v>17</v>
      </c>
      <c r="L10" s="423">
        <v>6</v>
      </c>
      <c r="M10" s="423">
        <v>23</v>
      </c>
      <c r="N10" s="423" t="s">
        <v>57</v>
      </c>
      <c r="O10" s="423" t="s">
        <v>57</v>
      </c>
      <c r="P10" s="423" t="s">
        <v>57</v>
      </c>
    </row>
    <row r="11" spans="1:28" ht="15" hidden="1" customHeight="1">
      <c r="A11" s="314" t="s">
        <v>62</v>
      </c>
      <c r="B11" s="418">
        <v>103</v>
      </c>
      <c r="C11" s="418">
        <v>71</v>
      </c>
      <c r="D11" s="418">
        <v>174</v>
      </c>
      <c r="E11" s="418">
        <v>35</v>
      </c>
      <c r="F11" s="418">
        <v>19</v>
      </c>
      <c r="G11" s="418">
        <v>54</v>
      </c>
      <c r="H11" s="423"/>
      <c r="I11" s="423"/>
      <c r="J11" s="423"/>
      <c r="K11" s="423">
        <v>18</v>
      </c>
      <c r="L11" s="423">
        <v>7</v>
      </c>
      <c r="M11" s="423">
        <v>25</v>
      </c>
      <c r="N11" s="423" t="s">
        <v>57</v>
      </c>
      <c r="O11" s="423" t="s">
        <v>57</v>
      </c>
      <c r="P11" s="423" t="s">
        <v>57</v>
      </c>
    </row>
    <row r="12" spans="1:28" ht="15" hidden="1" customHeight="1">
      <c r="A12" s="314" t="s">
        <v>63</v>
      </c>
      <c r="B12" s="418">
        <v>113</v>
      </c>
      <c r="C12" s="418">
        <v>79</v>
      </c>
      <c r="D12" s="418">
        <v>192</v>
      </c>
      <c r="E12" s="418">
        <v>34</v>
      </c>
      <c r="F12" s="418">
        <v>20</v>
      </c>
      <c r="G12" s="418">
        <v>54</v>
      </c>
      <c r="H12" s="423"/>
      <c r="I12" s="423"/>
      <c r="J12" s="423"/>
      <c r="K12" s="423">
        <v>18</v>
      </c>
      <c r="L12" s="423">
        <v>9</v>
      </c>
      <c r="M12" s="423">
        <v>27</v>
      </c>
      <c r="N12" s="423" t="s">
        <v>57</v>
      </c>
      <c r="O12" s="423" t="s">
        <v>57</v>
      </c>
      <c r="P12" s="423" t="s">
        <v>57</v>
      </c>
    </row>
    <row r="13" spans="1:28">
      <c r="A13" s="314" t="s">
        <v>44</v>
      </c>
      <c r="B13" s="418">
        <v>121</v>
      </c>
      <c r="C13" s="418">
        <v>91</v>
      </c>
      <c r="D13" s="418">
        <v>212</v>
      </c>
      <c r="E13" s="418">
        <v>41</v>
      </c>
      <c r="F13" s="418">
        <v>26</v>
      </c>
      <c r="G13" s="418">
        <v>67</v>
      </c>
      <c r="H13" s="423">
        <v>18</v>
      </c>
      <c r="I13" s="423">
        <v>11</v>
      </c>
      <c r="J13" s="423">
        <v>29</v>
      </c>
      <c r="K13" s="423">
        <v>8</v>
      </c>
      <c r="L13" s="423">
        <v>5</v>
      </c>
      <c r="M13" s="423">
        <v>13</v>
      </c>
      <c r="N13" s="423" t="s">
        <v>57</v>
      </c>
      <c r="O13" s="423" t="s">
        <v>57</v>
      </c>
      <c r="P13" s="423" t="s">
        <v>57</v>
      </c>
    </row>
    <row r="14" spans="1:28" ht="15.75">
      <c r="A14" s="314" t="s">
        <v>40</v>
      </c>
      <c r="B14" s="419">
        <v>139.88</v>
      </c>
      <c r="C14" s="419">
        <v>113.25</v>
      </c>
      <c r="D14" s="419">
        <v>253.13</v>
      </c>
      <c r="E14" s="419">
        <v>53.129999999999995</v>
      </c>
      <c r="F14" s="419">
        <v>38.340000000000003</v>
      </c>
      <c r="G14" s="419">
        <v>91.47</v>
      </c>
      <c r="H14" s="424">
        <v>22.978450000000002</v>
      </c>
      <c r="I14" s="424">
        <v>14.655940000000001</v>
      </c>
      <c r="J14" s="424">
        <v>37.634389999999996</v>
      </c>
      <c r="K14" s="424">
        <v>11.14836</v>
      </c>
      <c r="L14" s="424">
        <v>7.1954799999999999</v>
      </c>
      <c r="M14" s="424">
        <v>18.34384</v>
      </c>
      <c r="N14" s="423">
        <v>10</v>
      </c>
      <c r="O14" s="423">
        <v>6</v>
      </c>
      <c r="P14" s="423">
        <v>16</v>
      </c>
      <c r="Q14" s="111">
        <v>13.988</v>
      </c>
      <c r="R14" s="111">
        <v>11.324999999999999</v>
      </c>
      <c r="S14" s="111">
        <f t="shared" ref="S14:S19" si="0">Q14+R14</f>
        <v>25.312999999999999</v>
      </c>
      <c r="T14" s="111">
        <v>5.3129999999999997</v>
      </c>
      <c r="U14" s="111">
        <v>3.8340000000000001</v>
      </c>
      <c r="V14" s="111">
        <f t="shared" ref="V14:V19" si="1">T14+U14</f>
        <v>9.1470000000000002</v>
      </c>
      <c r="W14" s="111">
        <v>2.2978450000000001</v>
      </c>
      <c r="X14" s="111">
        <v>1.4655940000000001</v>
      </c>
      <c r="Y14" s="111">
        <f t="shared" ref="Y14:Y19" si="2">W14+X14</f>
        <v>3.763439</v>
      </c>
      <c r="Z14" s="111">
        <v>1.1148359999999999</v>
      </c>
      <c r="AA14" s="111">
        <v>0.71954799999999997</v>
      </c>
      <c r="AB14" s="111">
        <f t="shared" ref="AB14:AB19" si="3">Z14+AA14</f>
        <v>1.834384</v>
      </c>
    </row>
    <row r="15" spans="1:28" ht="15.75">
      <c r="A15" s="315" t="s">
        <v>41</v>
      </c>
      <c r="B15" s="419">
        <v>144.55000000000001</v>
      </c>
      <c r="C15" s="419">
        <v>118.10000000000001</v>
      </c>
      <c r="D15" s="419">
        <v>262.64999999999998</v>
      </c>
      <c r="E15" s="419">
        <v>54.65</v>
      </c>
      <c r="F15" s="419">
        <v>39.880000000000003</v>
      </c>
      <c r="G15" s="419">
        <v>94.53</v>
      </c>
      <c r="H15" s="424">
        <v>24.566230000000001</v>
      </c>
      <c r="I15" s="424">
        <v>16.289490000000001</v>
      </c>
      <c r="J15" s="424">
        <v>40.855719999999998</v>
      </c>
      <c r="K15" s="424">
        <v>11.869630000000001</v>
      </c>
      <c r="L15" s="424">
        <v>7.7941500000000001</v>
      </c>
      <c r="M15" s="424">
        <v>19.663779999999999</v>
      </c>
      <c r="N15" s="424">
        <v>11.9</v>
      </c>
      <c r="O15" s="424">
        <v>6</v>
      </c>
      <c r="P15" s="424">
        <v>18</v>
      </c>
      <c r="Q15" s="111">
        <v>14.455</v>
      </c>
      <c r="R15" s="111">
        <v>11.81</v>
      </c>
      <c r="S15" s="111">
        <f t="shared" si="0"/>
        <v>26.265000000000001</v>
      </c>
      <c r="T15" s="111">
        <v>5.4649999999999999</v>
      </c>
      <c r="U15" s="111">
        <v>3.988</v>
      </c>
      <c r="V15" s="111">
        <f t="shared" si="1"/>
        <v>9.4529999999999994</v>
      </c>
      <c r="W15" s="111">
        <v>2.456623</v>
      </c>
      <c r="X15" s="111">
        <v>1.628949</v>
      </c>
      <c r="Y15" s="111">
        <f t="shared" si="2"/>
        <v>4.085572</v>
      </c>
      <c r="Z15" s="111">
        <v>1.186963</v>
      </c>
      <c r="AA15" s="111">
        <v>0.77941499999999997</v>
      </c>
      <c r="AB15" s="111">
        <f t="shared" si="3"/>
        <v>1.966378</v>
      </c>
    </row>
    <row r="16" spans="1:28" ht="15.75">
      <c r="A16" s="314" t="s">
        <v>42</v>
      </c>
      <c r="B16" s="419">
        <v>137.10000000000002</v>
      </c>
      <c r="C16" s="419">
        <v>125.8</v>
      </c>
      <c r="D16" s="419">
        <v>262.89999999999998</v>
      </c>
      <c r="E16" s="419">
        <v>53.32</v>
      </c>
      <c r="F16" s="419">
        <v>45.970000000000006</v>
      </c>
      <c r="G16" s="419">
        <v>99.29</v>
      </c>
      <c r="H16" s="424">
        <v>23.930530000000001</v>
      </c>
      <c r="I16" s="424">
        <v>18.28538</v>
      </c>
      <c r="J16" s="424">
        <v>42.215910000000001</v>
      </c>
      <c r="K16" s="424">
        <v>12.552509999999998</v>
      </c>
      <c r="L16" s="424">
        <v>8.9497599999999995</v>
      </c>
      <c r="M16" s="424">
        <v>21.502270000000003</v>
      </c>
      <c r="N16" s="424">
        <v>14.5</v>
      </c>
      <c r="O16" s="424">
        <v>8.6</v>
      </c>
      <c r="P16" s="424">
        <v>24</v>
      </c>
      <c r="Q16" s="111">
        <v>13.71</v>
      </c>
      <c r="R16" s="111">
        <v>12.58</v>
      </c>
      <c r="S16" s="111">
        <f t="shared" si="0"/>
        <v>26.29</v>
      </c>
      <c r="T16" s="111">
        <v>5.3319999999999999</v>
      </c>
      <c r="U16" s="111">
        <v>4.5970000000000004</v>
      </c>
      <c r="V16" s="111">
        <f t="shared" si="1"/>
        <v>9.9290000000000003</v>
      </c>
      <c r="W16" s="111">
        <v>2.3930530000000001</v>
      </c>
      <c r="X16" s="111">
        <v>1.828538</v>
      </c>
      <c r="Y16" s="111">
        <f t="shared" si="2"/>
        <v>4.2215910000000001</v>
      </c>
      <c r="Z16" s="111">
        <v>1.2552509999999999</v>
      </c>
      <c r="AA16" s="111">
        <v>0.89497599999999999</v>
      </c>
      <c r="AB16" s="111">
        <f t="shared" si="3"/>
        <v>2.1502270000000001</v>
      </c>
    </row>
    <row r="17" spans="1:29" ht="15.75">
      <c r="A17" s="314" t="s">
        <v>144</v>
      </c>
      <c r="B17" s="419">
        <v>139.80000000000001</v>
      </c>
      <c r="C17" s="419">
        <v>127.32</v>
      </c>
      <c r="D17" s="419">
        <v>267.12</v>
      </c>
      <c r="E17" s="419">
        <v>56.239999999999995</v>
      </c>
      <c r="F17" s="419">
        <v>49.11</v>
      </c>
      <c r="G17" s="419">
        <v>105.35</v>
      </c>
      <c r="H17" s="424">
        <v>28.3</v>
      </c>
      <c r="I17" s="424">
        <v>22.1</v>
      </c>
      <c r="J17" s="424">
        <v>50.4</v>
      </c>
      <c r="K17" s="424">
        <v>14.8</v>
      </c>
      <c r="L17" s="424">
        <v>10.9</v>
      </c>
      <c r="M17" s="424">
        <v>25.700000000000003</v>
      </c>
      <c r="N17" s="424">
        <v>14</v>
      </c>
      <c r="O17" s="424">
        <v>8</v>
      </c>
      <c r="P17" s="424">
        <v>22</v>
      </c>
      <c r="Q17" s="112">
        <v>13.98</v>
      </c>
      <c r="R17" s="112">
        <v>12.731999999999999</v>
      </c>
      <c r="S17" s="111">
        <f t="shared" si="0"/>
        <v>26.712</v>
      </c>
      <c r="T17" s="112">
        <v>5.6239999999999997</v>
      </c>
      <c r="U17" s="112">
        <v>4.9109999999999996</v>
      </c>
      <c r="V17" s="111">
        <f t="shared" si="1"/>
        <v>10.535</v>
      </c>
      <c r="W17" s="112">
        <v>2.83</v>
      </c>
      <c r="X17" s="112">
        <v>2.21</v>
      </c>
      <c r="Y17" s="111">
        <f t="shared" si="2"/>
        <v>5.04</v>
      </c>
      <c r="Z17" s="112">
        <v>1.48</v>
      </c>
      <c r="AA17" s="112">
        <v>1.0900000000000001</v>
      </c>
      <c r="AB17" s="111">
        <f t="shared" si="3"/>
        <v>2.5700000000000003</v>
      </c>
    </row>
    <row r="18" spans="1:29" ht="15.75">
      <c r="A18" s="314" t="s">
        <v>163</v>
      </c>
      <c r="B18" s="419">
        <v>134.9</v>
      </c>
      <c r="C18" s="419">
        <v>125.19999999999999</v>
      </c>
      <c r="D18" s="419">
        <v>260.09999999999997</v>
      </c>
      <c r="E18" s="419">
        <v>57.5</v>
      </c>
      <c r="F18" s="419">
        <v>51.2</v>
      </c>
      <c r="G18" s="419">
        <v>108.70000000000002</v>
      </c>
      <c r="H18" s="424">
        <v>30.4</v>
      </c>
      <c r="I18" s="424">
        <v>24</v>
      </c>
      <c r="J18" s="424">
        <v>54.399999999999991</v>
      </c>
      <c r="K18" s="424">
        <v>15.600000000000001</v>
      </c>
      <c r="L18" s="424">
        <v>12.1</v>
      </c>
      <c r="M18" s="424">
        <v>27.7</v>
      </c>
      <c r="N18" s="424">
        <v>14.9</v>
      </c>
      <c r="O18" s="424">
        <v>8.6</v>
      </c>
      <c r="P18" s="424">
        <v>23.6</v>
      </c>
      <c r="Q18" s="113">
        <v>13.49</v>
      </c>
      <c r="R18" s="113">
        <v>12.52</v>
      </c>
      <c r="S18" s="111">
        <f t="shared" si="0"/>
        <v>26.009999999999998</v>
      </c>
      <c r="T18" s="112">
        <v>5.75</v>
      </c>
      <c r="U18" s="112">
        <v>5.12</v>
      </c>
      <c r="V18" s="111">
        <f t="shared" si="1"/>
        <v>10.870000000000001</v>
      </c>
      <c r="W18" s="112">
        <v>3.04</v>
      </c>
      <c r="X18" s="112">
        <v>2.4</v>
      </c>
      <c r="Y18" s="111">
        <f t="shared" si="2"/>
        <v>5.4399999999999995</v>
      </c>
      <c r="Z18" s="112">
        <v>1.56</v>
      </c>
      <c r="AA18" s="112">
        <v>1.21</v>
      </c>
      <c r="AB18" s="111">
        <f t="shared" si="3"/>
        <v>2.77</v>
      </c>
    </row>
    <row r="19" spans="1:29" ht="15.75">
      <c r="A19" s="314" t="s">
        <v>164</v>
      </c>
      <c r="B19" s="419">
        <v>140.32768000000002</v>
      </c>
      <c r="C19" s="419">
        <v>128.96483999999998</v>
      </c>
      <c r="D19" s="419">
        <v>269.29251999999997</v>
      </c>
      <c r="E19" s="419">
        <v>59.761480000000006</v>
      </c>
      <c r="F19" s="419">
        <v>53.190489999999997</v>
      </c>
      <c r="G19" s="419">
        <v>112.95197</v>
      </c>
      <c r="H19" s="424">
        <v>31.438890000000001</v>
      </c>
      <c r="I19" s="424">
        <v>25.523589999999999</v>
      </c>
      <c r="J19" s="424">
        <v>56.962480000000006</v>
      </c>
      <c r="K19" s="424">
        <v>16.83972</v>
      </c>
      <c r="L19" s="424">
        <v>13.185690000000001</v>
      </c>
      <c r="M19" s="424">
        <v>30.025410000000001</v>
      </c>
      <c r="N19" s="424">
        <v>17</v>
      </c>
      <c r="O19" s="424">
        <v>13</v>
      </c>
      <c r="P19" s="424">
        <v>30</v>
      </c>
      <c r="Q19" s="111">
        <v>14.032768000000001</v>
      </c>
      <c r="R19" s="111">
        <v>12.896483999999999</v>
      </c>
      <c r="S19" s="111">
        <f t="shared" si="0"/>
        <v>26.929251999999998</v>
      </c>
      <c r="T19" s="111">
        <v>5.9761480000000002</v>
      </c>
      <c r="U19" s="111">
        <v>5.3190489999999997</v>
      </c>
      <c r="V19" s="111">
        <f t="shared" si="1"/>
        <v>11.295197</v>
      </c>
      <c r="W19" s="111">
        <v>3.1438890000000002</v>
      </c>
      <c r="X19" s="111">
        <v>2.552359</v>
      </c>
      <c r="Y19" s="111">
        <f t="shared" si="2"/>
        <v>5.6962480000000006</v>
      </c>
      <c r="Z19" s="111">
        <v>1.683972</v>
      </c>
      <c r="AA19" s="111">
        <v>1.3185690000000001</v>
      </c>
      <c r="AB19" s="111">
        <f t="shared" si="3"/>
        <v>3.0025409999999999</v>
      </c>
    </row>
    <row r="20" spans="1:29" ht="15.75">
      <c r="A20" s="314" t="s">
        <v>296</v>
      </c>
      <c r="B20" s="419">
        <v>147.96043</v>
      </c>
      <c r="C20" s="419">
        <v>138.91414</v>
      </c>
      <c r="D20" s="419">
        <v>286.87457000000001</v>
      </c>
      <c r="E20" s="419">
        <v>63.23659</v>
      </c>
      <c r="F20" s="419">
        <v>59.19323</v>
      </c>
      <c r="G20" s="419">
        <v>122.42981999999999</v>
      </c>
      <c r="H20" s="424">
        <v>35.177729999999997</v>
      </c>
      <c r="I20" s="424">
        <v>30.905540000000002</v>
      </c>
      <c r="J20" s="424">
        <v>66.083269999999999</v>
      </c>
      <c r="K20" s="424">
        <v>20.430060000000001</v>
      </c>
      <c r="L20" s="424">
        <v>17.569659999999999</v>
      </c>
      <c r="M20" s="424">
        <v>37.999719999999996</v>
      </c>
      <c r="N20" s="424">
        <v>20</v>
      </c>
      <c r="O20" s="424">
        <v>16</v>
      </c>
      <c r="P20" s="424">
        <v>36</v>
      </c>
      <c r="Q20" s="111">
        <v>14.796042999999999</v>
      </c>
      <c r="R20" s="111">
        <v>13.891413999999999</v>
      </c>
      <c r="S20" s="111">
        <v>28.687456999999998</v>
      </c>
      <c r="T20" s="111">
        <v>6.3236590000000001</v>
      </c>
      <c r="U20" s="111">
        <v>5.9193230000000003</v>
      </c>
      <c r="V20" s="111">
        <v>12.242982</v>
      </c>
      <c r="W20" s="111">
        <v>3.517773</v>
      </c>
      <c r="X20" s="111">
        <v>3.090554</v>
      </c>
      <c r="Y20" s="111">
        <v>6.6083270000000001</v>
      </c>
      <c r="Z20" s="111">
        <v>2.0430060000000001</v>
      </c>
      <c r="AA20" s="111">
        <v>1.756966</v>
      </c>
      <c r="AB20" s="111">
        <v>3.7999719999999999</v>
      </c>
    </row>
    <row r="21" spans="1:29" ht="15.75">
      <c r="A21" s="314" t="s">
        <v>297</v>
      </c>
      <c r="B21" s="419">
        <v>139.18365</v>
      </c>
      <c r="C21" s="419">
        <v>130.8775</v>
      </c>
      <c r="D21" s="419">
        <v>270.06115</v>
      </c>
      <c r="E21" s="419">
        <v>64.007570000000001</v>
      </c>
      <c r="F21" s="419">
        <v>61.170749999999998</v>
      </c>
      <c r="G21" s="419">
        <v>125.17832</v>
      </c>
      <c r="H21" s="424">
        <v>33.147639999999996</v>
      </c>
      <c r="I21" s="424">
        <v>29.67606</v>
      </c>
      <c r="J21" s="424">
        <v>62.823700000000002</v>
      </c>
      <c r="K21" s="424">
        <v>18.349029999999999</v>
      </c>
      <c r="L21" s="424">
        <v>16.036259999999999</v>
      </c>
      <c r="M21" s="424">
        <v>34.385289999999998</v>
      </c>
      <c r="N21" s="424">
        <v>20</v>
      </c>
      <c r="O21" s="424">
        <v>16</v>
      </c>
      <c r="P21" s="424">
        <v>36</v>
      </c>
      <c r="Q21" s="111">
        <v>13.918365</v>
      </c>
      <c r="R21" s="111">
        <v>13.08775</v>
      </c>
      <c r="S21" s="111">
        <v>27.006115000000001</v>
      </c>
      <c r="T21" s="111">
        <v>6.4007569999999996</v>
      </c>
      <c r="U21" s="111">
        <v>6.1170749999999998</v>
      </c>
      <c r="V21" s="111">
        <v>12.517832</v>
      </c>
      <c r="W21" s="111">
        <v>3.3147639999999998</v>
      </c>
      <c r="X21" s="111">
        <v>2.967606</v>
      </c>
      <c r="Y21" s="111">
        <v>6.2823700000000002</v>
      </c>
      <c r="Z21" s="111">
        <v>1.834903</v>
      </c>
      <c r="AA21" s="111">
        <v>1.603626</v>
      </c>
      <c r="AB21" s="111">
        <v>3.4385289999999999</v>
      </c>
    </row>
    <row r="22" spans="1:29">
      <c r="A22" s="314" t="s">
        <v>312</v>
      </c>
      <c r="B22" s="418">
        <v>135</v>
      </c>
      <c r="C22" s="418">
        <v>126</v>
      </c>
      <c r="D22" s="418">
        <v>261</v>
      </c>
      <c r="E22" s="418">
        <v>66</v>
      </c>
      <c r="F22" s="418">
        <v>63</v>
      </c>
      <c r="G22" s="418">
        <v>128</v>
      </c>
      <c r="H22" s="423">
        <v>35</v>
      </c>
      <c r="I22" s="423">
        <v>32</v>
      </c>
      <c r="J22" s="423">
        <v>68</v>
      </c>
      <c r="K22" s="423">
        <v>20</v>
      </c>
      <c r="L22" s="423">
        <v>18</v>
      </c>
      <c r="M22" s="423">
        <v>39</v>
      </c>
      <c r="N22" s="424" t="s">
        <v>57</v>
      </c>
      <c r="O22" s="424" t="s">
        <v>57</v>
      </c>
      <c r="P22" s="424" t="s">
        <v>57</v>
      </c>
      <c r="Q22" s="8">
        <f>Q14*10</f>
        <v>139.88</v>
      </c>
      <c r="R22" s="8">
        <f t="shared" ref="R22:AC22" si="4">R14*10</f>
        <v>113.25</v>
      </c>
      <c r="S22" s="8">
        <f t="shared" si="4"/>
        <v>253.13</v>
      </c>
      <c r="T22" s="8">
        <f t="shared" si="4"/>
        <v>53.129999999999995</v>
      </c>
      <c r="U22" s="8">
        <f t="shared" si="4"/>
        <v>38.340000000000003</v>
      </c>
      <c r="V22" s="8">
        <f t="shared" si="4"/>
        <v>91.47</v>
      </c>
      <c r="W22" s="8">
        <f t="shared" si="4"/>
        <v>22.978450000000002</v>
      </c>
      <c r="X22" s="8">
        <f t="shared" si="4"/>
        <v>14.655940000000001</v>
      </c>
      <c r="Y22" s="8">
        <f t="shared" si="4"/>
        <v>37.634389999999996</v>
      </c>
      <c r="Z22" s="8">
        <f t="shared" si="4"/>
        <v>11.14836</v>
      </c>
      <c r="AA22" s="8">
        <f t="shared" si="4"/>
        <v>7.1954799999999999</v>
      </c>
      <c r="AB22" s="8">
        <f t="shared" si="4"/>
        <v>18.34384</v>
      </c>
      <c r="AC22" s="1">
        <f t="shared" si="4"/>
        <v>0</v>
      </c>
    </row>
    <row r="23" spans="1:29" ht="18.75" customHeight="1">
      <c r="B23" s="550" t="s">
        <v>73</v>
      </c>
      <c r="C23" s="550"/>
      <c r="D23" s="550"/>
      <c r="E23" s="550"/>
      <c r="F23" s="550"/>
      <c r="G23" s="550"/>
      <c r="H23" s="550" t="s">
        <v>142</v>
      </c>
      <c r="I23" s="550"/>
      <c r="J23" s="550"/>
      <c r="K23" s="550"/>
      <c r="L23" s="550"/>
      <c r="M23" s="550"/>
      <c r="N23" s="550"/>
      <c r="O23" s="550"/>
      <c r="P23" s="550"/>
      <c r="Q23" s="8">
        <f t="shared" ref="Q23:AC25" si="5">Q15*10</f>
        <v>144.55000000000001</v>
      </c>
      <c r="R23" s="8">
        <f t="shared" si="5"/>
        <v>118.10000000000001</v>
      </c>
      <c r="S23" s="8">
        <f t="shared" si="5"/>
        <v>262.64999999999998</v>
      </c>
      <c r="T23" s="8">
        <f t="shared" si="5"/>
        <v>54.65</v>
      </c>
      <c r="U23" s="8">
        <f t="shared" si="5"/>
        <v>39.880000000000003</v>
      </c>
      <c r="V23" s="8">
        <f t="shared" si="5"/>
        <v>94.53</v>
      </c>
      <c r="W23" s="8">
        <f t="shared" si="5"/>
        <v>24.566230000000001</v>
      </c>
      <c r="X23" s="8">
        <f t="shared" si="5"/>
        <v>16.289490000000001</v>
      </c>
      <c r="Y23" s="8">
        <f t="shared" si="5"/>
        <v>40.855719999999998</v>
      </c>
      <c r="Z23" s="8">
        <f t="shared" si="5"/>
        <v>11.869630000000001</v>
      </c>
      <c r="AA23" s="8">
        <f t="shared" si="5"/>
        <v>7.7941500000000001</v>
      </c>
      <c r="AB23" s="8">
        <f t="shared" si="5"/>
        <v>19.663779999999999</v>
      </c>
      <c r="AC23" s="1">
        <f t="shared" si="5"/>
        <v>0</v>
      </c>
    </row>
    <row r="24" spans="1:29" ht="30" customHeight="1">
      <c r="B24" s="551"/>
      <c r="C24" s="551"/>
      <c r="D24" s="551"/>
      <c r="E24" s="551"/>
      <c r="F24" s="551"/>
      <c r="G24" s="551"/>
      <c r="H24" s="551" t="s">
        <v>326</v>
      </c>
      <c r="I24" s="551"/>
      <c r="J24" s="551"/>
      <c r="K24" s="551"/>
      <c r="L24" s="551"/>
      <c r="M24" s="551"/>
      <c r="N24" s="551"/>
      <c r="O24" s="551"/>
      <c r="P24" s="551"/>
      <c r="Q24" s="8">
        <f t="shared" si="5"/>
        <v>137.10000000000002</v>
      </c>
      <c r="R24" s="8">
        <f t="shared" si="5"/>
        <v>125.8</v>
      </c>
      <c r="S24" s="8">
        <f t="shared" si="5"/>
        <v>262.89999999999998</v>
      </c>
      <c r="T24" s="8">
        <f t="shared" si="5"/>
        <v>53.32</v>
      </c>
      <c r="U24" s="8">
        <f t="shared" si="5"/>
        <v>45.970000000000006</v>
      </c>
      <c r="V24" s="8">
        <f t="shared" si="5"/>
        <v>99.29</v>
      </c>
      <c r="W24" s="8">
        <f t="shared" si="5"/>
        <v>23.930530000000001</v>
      </c>
      <c r="X24" s="8">
        <f t="shared" si="5"/>
        <v>18.28538</v>
      </c>
      <c r="Y24" s="8">
        <f t="shared" si="5"/>
        <v>42.215910000000001</v>
      </c>
      <c r="Z24" s="8">
        <f t="shared" si="5"/>
        <v>12.552509999999998</v>
      </c>
      <c r="AA24" s="8">
        <f t="shared" si="5"/>
        <v>8.9497599999999995</v>
      </c>
      <c r="AB24" s="8">
        <f t="shared" si="5"/>
        <v>21.502270000000003</v>
      </c>
      <c r="AC24" s="1">
        <f t="shared" si="5"/>
        <v>0</v>
      </c>
    </row>
    <row r="25" spans="1:29" ht="15.75" hidden="1" customHeight="1">
      <c r="B25" s="84"/>
      <c r="C25" s="6"/>
      <c r="D25" s="66"/>
      <c r="E25" s="66"/>
      <c r="F25" s="89"/>
      <c r="G25" s="89"/>
      <c r="H25" s="84"/>
      <c r="I25" s="6"/>
      <c r="J25" s="66"/>
      <c r="K25" s="66"/>
      <c r="L25" s="89"/>
      <c r="M25" s="89"/>
      <c r="Q25" s="8">
        <f t="shared" si="5"/>
        <v>139.80000000000001</v>
      </c>
      <c r="R25" s="8">
        <f t="shared" si="5"/>
        <v>127.32</v>
      </c>
      <c r="S25" s="8">
        <f t="shared" si="5"/>
        <v>267.12</v>
      </c>
      <c r="T25" s="8">
        <f t="shared" si="5"/>
        <v>56.239999999999995</v>
      </c>
      <c r="U25" s="8">
        <f t="shared" si="5"/>
        <v>49.11</v>
      </c>
      <c r="V25" s="8">
        <f t="shared" si="5"/>
        <v>105.35</v>
      </c>
      <c r="W25" s="8">
        <f t="shared" si="5"/>
        <v>28.3</v>
      </c>
      <c r="X25" s="8">
        <f t="shared" si="5"/>
        <v>22.1</v>
      </c>
      <c r="Y25" s="8">
        <f t="shared" si="5"/>
        <v>50.4</v>
      </c>
      <c r="Z25" s="8">
        <f t="shared" si="5"/>
        <v>14.8</v>
      </c>
      <c r="AA25" s="8">
        <f t="shared" si="5"/>
        <v>10.9</v>
      </c>
      <c r="AB25" s="8">
        <f t="shared" si="5"/>
        <v>25.700000000000003</v>
      </c>
      <c r="AC25" s="1">
        <f t="shared" si="5"/>
        <v>0</v>
      </c>
    </row>
    <row r="26" spans="1:29">
      <c r="B26" s="550" t="s">
        <v>341</v>
      </c>
      <c r="C26" s="550"/>
      <c r="D26" s="550"/>
      <c r="E26" s="550"/>
      <c r="F26" s="550"/>
      <c r="G26" s="550"/>
      <c r="H26" s="550" t="s">
        <v>341</v>
      </c>
      <c r="I26" s="550"/>
      <c r="J26" s="550"/>
      <c r="K26" s="550"/>
      <c r="L26" s="550"/>
      <c r="M26" s="550"/>
      <c r="N26" s="550"/>
      <c r="O26" s="550"/>
      <c r="P26" s="550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9" ht="18" customHeight="1">
      <c r="B27" s="551" t="s">
        <v>343</v>
      </c>
      <c r="C27" s="551"/>
      <c r="D27" s="551"/>
      <c r="E27" s="551"/>
      <c r="F27" s="551"/>
      <c r="G27" s="551"/>
      <c r="H27" s="551" t="s">
        <v>343</v>
      </c>
      <c r="I27" s="551"/>
      <c r="J27" s="551"/>
      <c r="K27" s="551"/>
      <c r="L27" s="551"/>
      <c r="M27" s="551"/>
      <c r="N27" s="551"/>
      <c r="O27" s="551"/>
      <c r="P27" s="551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9" ht="30" customHeight="1">
      <c r="B28" s="551" t="s">
        <v>347</v>
      </c>
      <c r="C28" s="551"/>
      <c r="D28" s="551"/>
      <c r="E28" s="551"/>
      <c r="F28" s="551"/>
      <c r="G28" s="551"/>
      <c r="H28" s="551" t="s">
        <v>347</v>
      </c>
      <c r="I28" s="551"/>
      <c r="J28" s="551"/>
      <c r="K28" s="551"/>
      <c r="L28" s="551"/>
      <c r="M28" s="551"/>
      <c r="N28" s="551"/>
      <c r="O28" s="551"/>
      <c r="P28" s="551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9" ht="30" customHeight="1">
      <c r="B29" s="551" t="s">
        <v>345</v>
      </c>
      <c r="C29" s="551"/>
      <c r="D29" s="551"/>
      <c r="E29" s="551"/>
      <c r="F29" s="551"/>
      <c r="G29" s="551"/>
      <c r="H29" s="551" t="s">
        <v>345</v>
      </c>
      <c r="I29" s="551"/>
      <c r="J29" s="551"/>
      <c r="K29" s="551"/>
      <c r="L29" s="551"/>
      <c r="M29" s="551"/>
      <c r="N29" s="551"/>
      <c r="O29" s="551"/>
      <c r="P29" s="551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9" ht="45" customHeight="1">
      <c r="B30" s="551" t="s">
        <v>446</v>
      </c>
      <c r="C30" s="551"/>
      <c r="D30" s="551"/>
      <c r="E30" s="551"/>
      <c r="F30" s="551"/>
      <c r="G30" s="551"/>
      <c r="H30" s="551" t="s">
        <v>446</v>
      </c>
      <c r="I30" s="551"/>
      <c r="J30" s="551"/>
      <c r="K30" s="551"/>
      <c r="L30" s="551"/>
      <c r="M30" s="551"/>
      <c r="N30" s="551"/>
      <c r="O30" s="551"/>
      <c r="P30" s="551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9" ht="15" customHeight="1">
      <c r="B31" s="551" t="s">
        <v>444</v>
      </c>
      <c r="C31" s="551"/>
      <c r="D31" s="551"/>
      <c r="E31" s="551"/>
      <c r="F31" s="551"/>
      <c r="G31" s="551"/>
      <c r="H31" s="551" t="s">
        <v>444</v>
      </c>
      <c r="I31" s="551"/>
      <c r="J31" s="551"/>
      <c r="K31" s="551"/>
      <c r="L31" s="551"/>
      <c r="M31" s="551"/>
      <c r="N31" s="551"/>
      <c r="O31" s="551"/>
      <c r="P31" s="551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9">
      <c r="Q32" s="8">
        <f>Q20*10</f>
        <v>147.96043</v>
      </c>
      <c r="R32" s="8">
        <f t="shared" ref="R32:AB32" si="6">R20*10</f>
        <v>138.91414</v>
      </c>
      <c r="S32" s="8">
        <f t="shared" si="6"/>
        <v>286.87457000000001</v>
      </c>
      <c r="T32" s="8">
        <f t="shared" si="6"/>
        <v>63.23659</v>
      </c>
      <c r="U32" s="8">
        <f t="shared" si="6"/>
        <v>59.19323</v>
      </c>
      <c r="V32" s="8">
        <f t="shared" si="6"/>
        <v>122.42981999999999</v>
      </c>
      <c r="W32" s="8">
        <f t="shared" si="6"/>
        <v>35.177729999999997</v>
      </c>
      <c r="X32" s="8">
        <f t="shared" si="6"/>
        <v>30.905540000000002</v>
      </c>
      <c r="Y32" s="8">
        <f t="shared" si="6"/>
        <v>66.083269999999999</v>
      </c>
      <c r="Z32" s="8">
        <f t="shared" si="6"/>
        <v>20.430060000000001</v>
      </c>
      <c r="AA32" s="8">
        <f t="shared" si="6"/>
        <v>17.569659999999999</v>
      </c>
      <c r="AB32" s="8">
        <f t="shared" si="6"/>
        <v>37.999719999999996</v>
      </c>
      <c r="AC32" s="1">
        <f>AC20*10</f>
        <v>0</v>
      </c>
    </row>
    <row r="33" spans="17:28">
      <c r="Q33" s="8">
        <f>Q21*10</f>
        <v>139.18365</v>
      </c>
      <c r="R33" s="8">
        <f t="shared" ref="R33:AB33" si="7">R21*10</f>
        <v>130.8775</v>
      </c>
      <c r="S33" s="8">
        <f t="shared" si="7"/>
        <v>270.06115</v>
      </c>
      <c r="T33" s="8">
        <f t="shared" si="7"/>
        <v>64.007570000000001</v>
      </c>
      <c r="U33" s="8">
        <f t="shared" si="7"/>
        <v>61.170749999999998</v>
      </c>
      <c r="V33" s="8">
        <f t="shared" si="7"/>
        <v>125.17832</v>
      </c>
      <c r="W33" s="8">
        <f t="shared" si="7"/>
        <v>33.147639999999996</v>
      </c>
      <c r="X33" s="8">
        <f t="shared" si="7"/>
        <v>29.67606</v>
      </c>
      <c r="Y33" s="8">
        <f t="shared" si="7"/>
        <v>62.823700000000002</v>
      </c>
      <c r="Z33" s="8">
        <f t="shared" si="7"/>
        <v>18.349029999999999</v>
      </c>
      <c r="AA33" s="8">
        <f t="shared" si="7"/>
        <v>16.036259999999999</v>
      </c>
      <c r="AB33" s="8">
        <f t="shared" si="7"/>
        <v>34.385289999999998</v>
      </c>
    </row>
  </sheetData>
  <mergeCells count="22">
    <mergeCell ref="B23:G23"/>
    <mergeCell ref="H23:P23"/>
    <mergeCell ref="B31:G31"/>
    <mergeCell ref="H30:P30"/>
    <mergeCell ref="H31:P31"/>
    <mergeCell ref="B24:G24"/>
    <mergeCell ref="B27:G27"/>
    <mergeCell ref="B28:G28"/>
    <mergeCell ref="B29:G29"/>
    <mergeCell ref="B30:G30"/>
    <mergeCell ref="B26:G26"/>
    <mergeCell ref="H24:P24"/>
    <mergeCell ref="H27:P27"/>
    <mergeCell ref="H28:P28"/>
    <mergeCell ref="H29:P29"/>
    <mergeCell ref="H26:P26"/>
    <mergeCell ref="N4:P4"/>
    <mergeCell ref="H4:J4"/>
    <mergeCell ref="A4:A5"/>
    <mergeCell ref="B4:D4"/>
    <mergeCell ref="E4:G4"/>
    <mergeCell ref="K4:M4"/>
  </mergeCells>
  <printOptions horizontalCentered="1"/>
  <pageMargins left="0.45" right="0.1" top="0.48" bottom="0.5" header="0.3" footer="0.3"/>
  <pageSetup paperSize="11" scale="95" firstPageNumber="17" orientation="portrait" useFirstPageNumber="1" r:id="rId1"/>
  <headerFooter>
    <oddFooter>&amp;L&amp;"-,Bold"&amp;K09-048&amp;P&amp;R&amp;"-,Bold Italic"&amp;10&amp;K09-046Educational Statistics at a Glance</oddFooter>
  </headerFooter>
  <colBreaks count="1" manualBreakCount="1">
    <brk id="7" max="3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AC34"/>
  <sheetViews>
    <sheetView tabSelected="1" showWhiteSpace="0" view="pageBreakPreview" zoomScaleSheetLayoutView="100" workbookViewId="0">
      <selection activeCell="I15" sqref="I15:K15"/>
    </sheetView>
  </sheetViews>
  <sheetFormatPr defaultRowHeight="15"/>
  <cols>
    <col min="1" max="1" width="11.5703125" style="1" customWidth="1"/>
    <col min="2" max="7" width="9.28515625" style="1" customWidth="1"/>
    <col min="8" max="9" width="6" style="1" customWidth="1"/>
    <col min="10" max="10" width="6.7109375" style="1" customWidth="1"/>
    <col min="11" max="12" width="6" style="1" customWidth="1"/>
    <col min="13" max="13" width="6.42578125" style="1" customWidth="1"/>
    <col min="14" max="15" width="6" style="1" customWidth="1"/>
    <col min="16" max="16" width="6.7109375" style="1" customWidth="1"/>
    <col min="17" max="17" width="11.140625" style="1" customWidth="1"/>
    <col min="18" max="18" width="10.140625" style="1" customWidth="1"/>
    <col min="19" max="16384" width="9.140625" style="1"/>
  </cols>
  <sheetData>
    <row r="1" spans="1:28" ht="18" customHeight="1">
      <c r="B1" s="306" t="s">
        <v>367</v>
      </c>
      <c r="C1" s="306"/>
      <c r="D1" s="306"/>
      <c r="E1" s="306"/>
      <c r="F1" s="306"/>
      <c r="G1" s="306"/>
      <c r="H1" s="306" t="str">
        <f>B1</f>
        <v xml:space="preserve">Table-17: Level-wise Enrolment </v>
      </c>
      <c r="I1" s="306"/>
      <c r="J1" s="306"/>
      <c r="K1" s="306"/>
      <c r="L1" s="306"/>
      <c r="M1" s="306"/>
    </row>
    <row r="2" spans="1:28" ht="18" customHeight="1">
      <c r="B2" s="306" t="s">
        <v>447</v>
      </c>
      <c r="C2" s="306"/>
      <c r="D2" s="306"/>
      <c r="E2" s="306"/>
      <c r="F2" s="306"/>
      <c r="G2" s="306"/>
      <c r="H2" s="306" t="str">
        <f>B2</f>
        <v>C: Scheduled Tribes Students</v>
      </c>
      <c r="I2" s="306"/>
      <c r="J2" s="306"/>
      <c r="K2" s="306"/>
      <c r="L2" s="306"/>
      <c r="M2" s="306"/>
    </row>
    <row r="3" spans="1:28" ht="18" customHeight="1">
      <c r="A3" s="279"/>
      <c r="B3" s="279"/>
      <c r="C3" s="279"/>
      <c r="D3" s="279"/>
      <c r="E3" s="279"/>
      <c r="F3" s="279"/>
      <c r="G3" s="310" t="str">
        <f>P3</f>
        <v>(in lakhs)</v>
      </c>
      <c r="H3" s="279"/>
      <c r="I3" s="279"/>
      <c r="J3" s="279"/>
      <c r="K3" s="19"/>
      <c r="P3" s="308" t="s">
        <v>322</v>
      </c>
    </row>
    <row r="4" spans="1:28" ht="36.75" customHeight="1">
      <c r="A4" s="547" t="s">
        <v>438</v>
      </c>
      <c r="B4" s="547" t="s">
        <v>395</v>
      </c>
      <c r="C4" s="547"/>
      <c r="D4" s="547"/>
      <c r="E4" s="549" t="s">
        <v>445</v>
      </c>
      <c r="F4" s="549"/>
      <c r="G4" s="549"/>
      <c r="H4" s="547" t="s">
        <v>328</v>
      </c>
      <c r="I4" s="547"/>
      <c r="J4" s="547"/>
      <c r="K4" s="547" t="s">
        <v>416</v>
      </c>
      <c r="L4" s="547"/>
      <c r="M4" s="547"/>
      <c r="N4" s="547" t="s">
        <v>51</v>
      </c>
      <c r="O4" s="547"/>
      <c r="P4" s="547"/>
    </row>
    <row r="5" spans="1:28" ht="21.75" customHeight="1">
      <c r="A5" s="548"/>
      <c r="B5" s="420" t="s">
        <v>8</v>
      </c>
      <c r="C5" s="421" t="s">
        <v>9</v>
      </c>
      <c r="D5" s="422" t="s">
        <v>0</v>
      </c>
      <c r="E5" s="420" t="s">
        <v>8</v>
      </c>
      <c r="F5" s="421" t="s">
        <v>9</v>
      </c>
      <c r="G5" s="422" t="s">
        <v>0</v>
      </c>
      <c r="H5" s="311" t="s">
        <v>8</v>
      </c>
      <c r="I5" s="312" t="s">
        <v>9</v>
      </c>
      <c r="J5" s="313" t="s">
        <v>0</v>
      </c>
      <c r="K5" s="311" t="s">
        <v>8</v>
      </c>
      <c r="L5" s="312" t="s">
        <v>9</v>
      </c>
      <c r="M5" s="313" t="s">
        <v>0</v>
      </c>
      <c r="N5" s="311" t="s">
        <v>8</v>
      </c>
      <c r="O5" s="312" t="s">
        <v>9</v>
      </c>
      <c r="P5" s="313" t="s">
        <v>0</v>
      </c>
    </row>
    <row r="6" spans="1:28">
      <c r="A6" s="314" t="s">
        <v>43</v>
      </c>
      <c r="B6" s="418">
        <v>31</v>
      </c>
      <c r="C6" s="418">
        <v>15</v>
      </c>
      <c r="D6" s="418">
        <v>47</v>
      </c>
      <c r="E6" s="418">
        <v>5</v>
      </c>
      <c r="F6" s="418">
        <v>2</v>
      </c>
      <c r="G6" s="418">
        <v>7</v>
      </c>
      <c r="H6" s="423" t="s">
        <v>57</v>
      </c>
      <c r="I6" s="423" t="s">
        <v>57</v>
      </c>
      <c r="J6" s="423" t="s">
        <v>57</v>
      </c>
      <c r="K6" s="423">
        <v>2</v>
      </c>
      <c r="L6" s="423">
        <v>1</v>
      </c>
      <c r="M6" s="423">
        <v>3</v>
      </c>
      <c r="N6" s="423" t="s">
        <v>57</v>
      </c>
      <c r="O6" s="423" t="s">
        <v>57</v>
      </c>
      <c r="P6" s="423" t="s">
        <v>57</v>
      </c>
    </row>
    <row r="7" spans="1:28">
      <c r="A7" s="314" t="s">
        <v>59</v>
      </c>
      <c r="B7" s="418">
        <v>37</v>
      </c>
      <c r="C7" s="418">
        <v>20</v>
      </c>
      <c r="D7" s="418">
        <v>57</v>
      </c>
      <c r="E7" s="418">
        <v>8</v>
      </c>
      <c r="F7" s="418">
        <v>3</v>
      </c>
      <c r="G7" s="418">
        <v>11</v>
      </c>
      <c r="H7" s="423" t="s">
        <v>57</v>
      </c>
      <c r="I7" s="423" t="s">
        <v>57</v>
      </c>
      <c r="J7" s="423" t="s">
        <v>57</v>
      </c>
      <c r="K7" s="423">
        <v>3</v>
      </c>
      <c r="L7" s="423">
        <v>1</v>
      </c>
      <c r="M7" s="423">
        <v>4</v>
      </c>
      <c r="N7" s="423" t="s">
        <v>57</v>
      </c>
      <c r="O7" s="423" t="s">
        <v>57</v>
      </c>
      <c r="P7" s="423" t="s">
        <v>57</v>
      </c>
    </row>
    <row r="8" spans="1:28">
      <c r="A8" s="314" t="s">
        <v>60</v>
      </c>
      <c r="B8" s="418">
        <v>42</v>
      </c>
      <c r="C8" s="418">
        <v>24</v>
      </c>
      <c r="D8" s="418">
        <v>66</v>
      </c>
      <c r="E8" s="418">
        <v>10</v>
      </c>
      <c r="F8" s="418">
        <v>4</v>
      </c>
      <c r="G8" s="418">
        <v>14</v>
      </c>
      <c r="H8" s="423" t="s">
        <v>57</v>
      </c>
      <c r="I8" s="423" t="s">
        <v>57</v>
      </c>
      <c r="J8" s="423" t="s">
        <v>57</v>
      </c>
      <c r="K8" s="423">
        <v>4</v>
      </c>
      <c r="L8" s="423">
        <v>2</v>
      </c>
      <c r="M8" s="423">
        <v>6</v>
      </c>
      <c r="N8" s="423" t="s">
        <v>57</v>
      </c>
      <c r="O8" s="423" t="s">
        <v>57</v>
      </c>
      <c r="P8" s="423" t="s">
        <v>57</v>
      </c>
    </row>
    <row r="9" spans="1:28">
      <c r="A9" s="314" t="s">
        <v>61</v>
      </c>
      <c r="B9" s="418">
        <v>49</v>
      </c>
      <c r="C9" s="418">
        <v>29</v>
      </c>
      <c r="D9" s="418">
        <v>78</v>
      </c>
      <c r="E9" s="418">
        <v>11</v>
      </c>
      <c r="F9" s="418">
        <v>5</v>
      </c>
      <c r="G9" s="418">
        <v>16</v>
      </c>
      <c r="H9" s="423" t="s">
        <v>57</v>
      </c>
      <c r="I9" s="423" t="s">
        <v>57</v>
      </c>
      <c r="J9" s="423" t="s">
        <v>57</v>
      </c>
      <c r="K9" s="423">
        <v>6</v>
      </c>
      <c r="L9" s="423">
        <v>2</v>
      </c>
      <c r="M9" s="423">
        <v>8</v>
      </c>
      <c r="N9" s="423" t="s">
        <v>57</v>
      </c>
      <c r="O9" s="423" t="s">
        <v>57</v>
      </c>
      <c r="P9" s="423" t="s">
        <v>57</v>
      </c>
    </row>
    <row r="10" spans="1:28">
      <c r="A10" s="314" t="s">
        <v>35</v>
      </c>
      <c r="B10" s="418">
        <v>49</v>
      </c>
      <c r="C10" s="418">
        <v>29</v>
      </c>
      <c r="D10" s="418">
        <v>78</v>
      </c>
      <c r="E10" s="418">
        <v>11</v>
      </c>
      <c r="F10" s="418">
        <v>6</v>
      </c>
      <c r="G10" s="418">
        <v>17</v>
      </c>
      <c r="H10" s="423" t="s">
        <v>57</v>
      </c>
      <c r="I10" s="423" t="s">
        <v>57</v>
      </c>
      <c r="J10" s="423" t="s">
        <v>57</v>
      </c>
      <c r="K10" s="423">
        <v>6</v>
      </c>
      <c r="L10" s="423">
        <v>2</v>
      </c>
      <c r="M10" s="423">
        <v>8</v>
      </c>
      <c r="N10" s="423" t="s">
        <v>57</v>
      </c>
      <c r="O10" s="423" t="s">
        <v>57</v>
      </c>
      <c r="P10" s="423" t="s">
        <v>57</v>
      </c>
    </row>
    <row r="11" spans="1:28" ht="15" hidden="1" customHeight="1">
      <c r="A11" s="314" t="s">
        <v>62</v>
      </c>
      <c r="B11" s="418">
        <v>50</v>
      </c>
      <c r="C11" s="418">
        <v>33</v>
      </c>
      <c r="D11" s="418">
        <v>84</v>
      </c>
      <c r="E11" s="418">
        <v>13</v>
      </c>
      <c r="F11" s="418">
        <v>7</v>
      </c>
      <c r="G11" s="418">
        <v>20</v>
      </c>
      <c r="H11" s="423">
        <v>5</v>
      </c>
      <c r="I11" s="423">
        <v>2</v>
      </c>
      <c r="J11" s="423">
        <v>7</v>
      </c>
      <c r="K11" s="423">
        <v>2</v>
      </c>
      <c r="L11" s="423">
        <v>1</v>
      </c>
      <c r="M11" s="423">
        <v>3</v>
      </c>
      <c r="N11" s="423" t="s">
        <v>57</v>
      </c>
      <c r="O11" s="423" t="s">
        <v>57</v>
      </c>
      <c r="P11" s="423" t="s">
        <v>57</v>
      </c>
    </row>
    <row r="12" spans="1:28" ht="15" hidden="1" customHeight="1">
      <c r="A12" s="314" t="s">
        <v>63</v>
      </c>
      <c r="B12" s="418">
        <v>56</v>
      </c>
      <c r="C12" s="418">
        <v>38</v>
      </c>
      <c r="D12" s="418">
        <v>94</v>
      </c>
      <c r="E12" s="418">
        <v>14</v>
      </c>
      <c r="F12" s="418">
        <v>9</v>
      </c>
      <c r="G12" s="418">
        <v>23</v>
      </c>
      <c r="H12" s="423">
        <v>6</v>
      </c>
      <c r="I12" s="423">
        <v>3</v>
      </c>
      <c r="J12" s="423">
        <v>9</v>
      </c>
      <c r="K12" s="423">
        <v>3</v>
      </c>
      <c r="L12" s="423">
        <v>1</v>
      </c>
      <c r="M12" s="423">
        <v>4</v>
      </c>
      <c r="N12" s="423" t="s">
        <v>57</v>
      </c>
      <c r="O12" s="423" t="s">
        <v>57</v>
      </c>
      <c r="P12" s="423" t="s">
        <v>57</v>
      </c>
    </row>
    <row r="13" spans="1:28">
      <c r="A13" s="314" t="s">
        <v>44</v>
      </c>
      <c r="B13" s="418">
        <v>63</v>
      </c>
      <c r="C13" s="418">
        <v>47</v>
      </c>
      <c r="D13" s="418">
        <v>110</v>
      </c>
      <c r="E13" s="418">
        <v>19</v>
      </c>
      <c r="F13" s="418">
        <v>12</v>
      </c>
      <c r="G13" s="418">
        <v>31</v>
      </c>
      <c r="H13" s="423">
        <v>7</v>
      </c>
      <c r="I13" s="423">
        <v>4</v>
      </c>
      <c r="J13" s="423">
        <v>11</v>
      </c>
      <c r="K13" s="423">
        <v>3</v>
      </c>
      <c r="L13" s="423">
        <v>2</v>
      </c>
      <c r="M13" s="423">
        <v>5</v>
      </c>
      <c r="N13" s="423" t="s">
        <v>57</v>
      </c>
      <c r="O13" s="423" t="s">
        <v>57</v>
      </c>
      <c r="P13" s="423" t="s">
        <v>57</v>
      </c>
    </row>
    <row r="14" spans="1:28">
      <c r="A14" s="314" t="s">
        <v>40</v>
      </c>
      <c r="B14" s="419">
        <v>75.13</v>
      </c>
      <c r="C14" s="419">
        <v>66.010000000000005</v>
      </c>
      <c r="D14" s="419">
        <v>141.14000000000001</v>
      </c>
      <c r="E14" s="419">
        <v>25.16</v>
      </c>
      <c r="F14" s="419">
        <v>19.5</v>
      </c>
      <c r="G14" s="419">
        <v>44.660000000000004</v>
      </c>
      <c r="H14" s="424">
        <v>9.3002900000000004</v>
      </c>
      <c r="I14" s="424">
        <v>6.2827200000000003</v>
      </c>
      <c r="J14" s="424">
        <v>15.583010000000002</v>
      </c>
      <c r="K14" s="424">
        <v>4.1005399999999996</v>
      </c>
      <c r="L14" s="424">
        <v>2.3503699999999998</v>
      </c>
      <c r="M14" s="424">
        <v>6.4509099999999995</v>
      </c>
      <c r="N14" s="423">
        <v>4</v>
      </c>
      <c r="O14" s="423">
        <v>2</v>
      </c>
      <c r="P14" s="423">
        <v>6</v>
      </c>
      <c r="Q14" s="1">
        <v>7.5129999999999999</v>
      </c>
      <c r="R14" s="1">
        <v>6.601</v>
      </c>
      <c r="S14" s="1">
        <v>14.114000000000001</v>
      </c>
      <c r="T14" s="1">
        <v>2.516</v>
      </c>
      <c r="U14" s="1">
        <v>1.95</v>
      </c>
      <c r="V14" s="1">
        <v>4.4660000000000002</v>
      </c>
      <c r="W14" s="1">
        <v>0.93002899999999999</v>
      </c>
      <c r="X14" s="1">
        <v>0.62827200000000005</v>
      </c>
      <c r="Y14" s="1">
        <v>1.5583010000000002</v>
      </c>
      <c r="Z14" s="1">
        <v>0.41005399999999997</v>
      </c>
      <c r="AA14" s="1">
        <v>0.235037</v>
      </c>
      <c r="AB14" s="1">
        <v>0.64509099999999997</v>
      </c>
    </row>
    <row r="15" spans="1:28">
      <c r="A15" s="315" t="s">
        <v>41</v>
      </c>
      <c r="B15" s="419">
        <v>76.36999999999999</v>
      </c>
      <c r="C15" s="419">
        <v>67.91</v>
      </c>
      <c r="D15" s="419">
        <v>144.28</v>
      </c>
      <c r="E15" s="419">
        <v>26.05</v>
      </c>
      <c r="F15" s="419">
        <v>20.5</v>
      </c>
      <c r="G15" s="419">
        <v>46.55</v>
      </c>
      <c r="H15" s="424">
        <v>9.9324200000000005</v>
      </c>
      <c r="I15" s="424">
        <v>6.8050500000000005</v>
      </c>
      <c r="J15" s="424">
        <v>16.737470000000002</v>
      </c>
      <c r="K15" s="424">
        <v>4.5562500000000004</v>
      </c>
      <c r="L15" s="424">
        <v>2.7062199999999996</v>
      </c>
      <c r="M15" s="424">
        <v>7.2624699999999995</v>
      </c>
      <c r="N15" s="424">
        <v>4.4000000000000004</v>
      </c>
      <c r="O15" s="424">
        <v>2.6</v>
      </c>
      <c r="P15" s="424">
        <v>7</v>
      </c>
      <c r="Q15" s="1">
        <v>7.6369999999999996</v>
      </c>
      <c r="R15" s="1">
        <v>6.7910000000000004</v>
      </c>
      <c r="S15" s="1">
        <v>14.428000000000001</v>
      </c>
      <c r="T15" s="1">
        <v>2.605</v>
      </c>
      <c r="U15" s="1">
        <v>2.0499999999999998</v>
      </c>
      <c r="V15" s="1">
        <v>4.6549999999999994</v>
      </c>
      <c r="W15" s="1">
        <v>0.99324199999999996</v>
      </c>
      <c r="X15" s="1">
        <v>0.68050500000000003</v>
      </c>
      <c r="Y15" s="1">
        <v>1.6737470000000001</v>
      </c>
      <c r="Z15" s="1">
        <v>0.455625</v>
      </c>
      <c r="AA15" s="1">
        <v>0.27062199999999997</v>
      </c>
      <c r="AB15" s="1">
        <v>0.72624699999999998</v>
      </c>
    </row>
    <row r="16" spans="1:28">
      <c r="A16" s="314" t="s">
        <v>42</v>
      </c>
      <c r="B16" s="419">
        <v>76.61</v>
      </c>
      <c r="C16" s="419">
        <v>70.22</v>
      </c>
      <c r="D16" s="419">
        <v>146.82999999999998</v>
      </c>
      <c r="E16" s="419">
        <v>26.099999999999998</v>
      </c>
      <c r="F16" s="419">
        <v>21.06</v>
      </c>
      <c r="G16" s="419">
        <v>47.16</v>
      </c>
      <c r="H16" s="424">
        <v>10.2475</v>
      </c>
      <c r="I16" s="424">
        <v>7.1933199999999999</v>
      </c>
      <c r="J16" s="424">
        <v>17.440820000000002</v>
      </c>
      <c r="K16" s="424">
        <v>4.7776300000000003</v>
      </c>
      <c r="L16" s="424">
        <v>3.0262199999999999</v>
      </c>
      <c r="M16" s="424">
        <v>7.8038499999999997</v>
      </c>
      <c r="N16" s="424">
        <v>6.1</v>
      </c>
      <c r="O16" s="424">
        <v>3.4</v>
      </c>
      <c r="P16" s="424">
        <v>9</v>
      </c>
      <c r="Q16" s="1">
        <v>7.6609999999999996</v>
      </c>
      <c r="R16" s="1">
        <v>7.0220000000000002</v>
      </c>
      <c r="S16" s="1">
        <v>14.683</v>
      </c>
      <c r="T16" s="1">
        <v>2.61</v>
      </c>
      <c r="U16" s="1">
        <v>2.1059999999999999</v>
      </c>
      <c r="V16" s="1">
        <v>4.7159999999999993</v>
      </c>
      <c r="W16" s="1">
        <v>1.02475</v>
      </c>
      <c r="X16" s="1">
        <v>0.71933199999999997</v>
      </c>
      <c r="Y16" s="1">
        <v>1.7440820000000001</v>
      </c>
      <c r="Z16" s="1">
        <v>0.47776299999999999</v>
      </c>
      <c r="AA16" s="1">
        <v>0.302622</v>
      </c>
      <c r="AB16" s="1">
        <v>0.780385</v>
      </c>
    </row>
    <row r="17" spans="1:29">
      <c r="A17" s="314" t="s">
        <v>144</v>
      </c>
      <c r="B17" s="419">
        <v>78.040000000000006</v>
      </c>
      <c r="C17" s="419">
        <v>72.039999999999992</v>
      </c>
      <c r="D17" s="419">
        <v>150.07999999999998</v>
      </c>
      <c r="E17" s="419">
        <v>27.1</v>
      </c>
      <c r="F17" s="419">
        <v>22.7</v>
      </c>
      <c r="G17" s="419">
        <v>49.800000000000004</v>
      </c>
      <c r="H17" s="424">
        <v>10.9</v>
      </c>
      <c r="I17" s="424">
        <v>7.9600000000000009</v>
      </c>
      <c r="J17" s="424">
        <v>18.86</v>
      </c>
      <c r="K17" s="424">
        <v>5.3100000000000005</v>
      </c>
      <c r="L17" s="424">
        <v>3.58</v>
      </c>
      <c r="M17" s="424">
        <v>8.89</v>
      </c>
      <c r="N17" s="424">
        <v>6</v>
      </c>
      <c r="O17" s="424">
        <v>3</v>
      </c>
      <c r="P17" s="424">
        <v>9</v>
      </c>
      <c r="Q17" s="1">
        <v>7.8040000000000003</v>
      </c>
      <c r="R17" s="1">
        <v>7.2039999999999997</v>
      </c>
      <c r="S17" s="1">
        <v>15.007999999999999</v>
      </c>
      <c r="T17" s="1">
        <v>2.71</v>
      </c>
      <c r="U17" s="1">
        <v>2.27</v>
      </c>
      <c r="V17" s="1">
        <v>4.9800000000000004</v>
      </c>
      <c r="W17" s="1">
        <v>1.0900000000000001</v>
      </c>
      <c r="X17" s="1">
        <v>0.79600000000000004</v>
      </c>
      <c r="Y17" s="1">
        <v>1.8860000000000001</v>
      </c>
      <c r="Z17" s="1">
        <v>0.53100000000000003</v>
      </c>
      <c r="AA17" s="1">
        <v>0.35799999999999998</v>
      </c>
      <c r="AB17" s="1">
        <v>0.88900000000000001</v>
      </c>
    </row>
    <row r="18" spans="1:29">
      <c r="A18" s="314" t="s">
        <v>163</v>
      </c>
      <c r="B18" s="419">
        <v>77.099999999999994</v>
      </c>
      <c r="C18" s="419">
        <v>72.099999999999994</v>
      </c>
      <c r="D18" s="419">
        <v>149.19999999999999</v>
      </c>
      <c r="E18" s="419">
        <v>27.5</v>
      </c>
      <c r="F18" s="419">
        <v>24.1</v>
      </c>
      <c r="G18" s="419">
        <v>51.6</v>
      </c>
      <c r="H18" s="424">
        <v>11.7</v>
      </c>
      <c r="I18" s="424">
        <v>9</v>
      </c>
      <c r="J18" s="424">
        <v>20.7</v>
      </c>
      <c r="K18" s="424">
        <v>6</v>
      </c>
      <c r="L18" s="424">
        <v>4.2</v>
      </c>
      <c r="M18" s="424">
        <v>10.199999999999999</v>
      </c>
      <c r="N18" s="424">
        <v>6.8</v>
      </c>
      <c r="O18" s="424">
        <v>4</v>
      </c>
      <c r="P18" s="424">
        <v>10.8</v>
      </c>
      <c r="Q18" s="1">
        <v>7.71</v>
      </c>
      <c r="R18" s="1">
        <v>7.21</v>
      </c>
      <c r="S18" s="1">
        <v>14.92</v>
      </c>
      <c r="T18" s="1">
        <v>2.75</v>
      </c>
      <c r="U18" s="1">
        <v>2.41</v>
      </c>
      <c r="V18" s="1">
        <v>5.16</v>
      </c>
      <c r="W18" s="1">
        <v>1.17</v>
      </c>
      <c r="X18" s="1">
        <v>0.9</v>
      </c>
      <c r="Y18" s="1">
        <v>2.0699999999999998</v>
      </c>
      <c r="Z18" s="1">
        <v>0.6</v>
      </c>
      <c r="AA18" s="1">
        <v>0.42</v>
      </c>
      <c r="AB18" s="1">
        <v>1.02</v>
      </c>
    </row>
    <row r="19" spans="1:29">
      <c r="A19" s="314" t="s">
        <v>164</v>
      </c>
      <c r="B19" s="419">
        <v>76.747169999999997</v>
      </c>
      <c r="C19" s="419">
        <v>71.777420000000006</v>
      </c>
      <c r="D19" s="419">
        <v>148.52458999999999</v>
      </c>
      <c r="E19" s="419">
        <v>28.370910000000002</v>
      </c>
      <c r="F19" s="419">
        <v>25.847180000000002</v>
      </c>
      <c r="G19" s="419">
        <v>54.218089999999997</v>
      </c>
      <c r="H19" s="424">
        <v>12.021250000000002</v>
      </c>
      <c r="I19" s="424">
        <v>9.7022100000000009</v>
      </c>
      <c r="J19" s="424">
        <v>21.723460000000003</v>
      </c>
      <c r="K19" s="424">
        <v>6.2958699999999999</v>
      </c>
      <c r="L19" s="424">
        <v>4.64818</v>
      </c>
      <c r="M19" s="424">
        <v>10.944050000000001</v>
      </c>
      <c r="N19" s="424">
        <v>7</v>
      </c>
      <c r="O19" s="424">
        <v>5</v>
      </c>
      <c r="P19" s="424">
        <v>12</v>
      </c>
      <c r="Q19" s="1">
        <v>7.6747170000000002</v>
      </c>
      <c r="R19" s="1">
        <v>7.1777420000000003</v>
      </c>
      <c r="S19" s="1">
        <v>14.852459</v>
      </c>
      <c r="T19" s="1">
        <v>2.837091</v>
      </c>
      <c r="U19" s="1">
        <v>2.5847180000000001</v>
      </c>
      <c r="V19" s="1">
        <v>5.4218089999999997</v>
      </c>
      <c r="W19" s="1">
        <v>1.2021250000000001</v>
      </c>
      <c r="X19" s="1">
        <v>0.970221</v>
      </c>
      <c r="Y19" s="1">
        <v>2.1723460000000001</v>
      </c>
      <c r="Z19" s="1">
        <v>0.62958700000000001</v>
      </c>
      <c r="AA19" s="1">
        <v>0.46481800000000001</v>
      </c>
      <c r="AB19" s="1">
        <v>1.0944050000000001</v>
      </c>
    </row>
    <row r="20" spans="1:29">
      <c r="A20" s="314" t="s">
        <v>296</v>
      </c>
      <c r="B20" s="419">
        <v>78.61703</v>
      </c>
      <c r="C20" s="419">
        <v>74.163679999999999</v>
      </c>
      <c r="D20" s="419">
        <v>152.78071</v>
      </c>
      <c r="E20" s="419">
        <v>29.126460000000002</v>
      </c>
      <c r="F20" s="419">
        <v>26.965059999999998</v>
      </c>
      <c r="G20" s="419">
        <v>56.091520000000003</v>
      </c>
      <c r="H20" s="424">
        <v>13.798680000000001</v>
      </c>
      <c r="I20" s="424">
        <v>11.550329999999999</v>
      </c>
      <c r="J20" s="424">
        <v>25.34901</v>
      </c>
      <c r="K20" s="424">
        <v>7.3141500000000006</v>
      </c>
      <c r="L20" s="424">
        <v>5.5745699999999996</v>
      </c>
      <c r="M20" s="424">
        <v>12.888719999999999</v>
      </c>
      <c r="N20" s="424">
        <v>7.2807399999999998</v>
      </c>
      <c r="O20" s="424">
        <v>5.8218699999999997</v>
      </c>
      <c r="P20" s="424">
        <v>13.10261</v>
      </c>
      <c r="Q20" s="1">
        <v>7.8617030000000003</v>
      </c>
      <c r="R20" s="1">
        <v>7.4163680000000003</v>
      </c>
      <c r="S20" s="1">
        <v>15.278071000000001</v>
      </c>
      <c r="T20" s="1">
        <v>2.9126460000000001</v>
      </c>
      <c r="U20" s="1">
        <v>2.6965059999999998</v>
      </c>
      <c r="V20" s="1">
        <v>5.6091519999999999</v>
      </c>
      <c r="W20" s="1">
        <v>1.3798680000000001</v>
      </c>
      <c r="X20" s="1">
        <v>1.155033</v>
      </c>
      <c r="Y20" s="1">
        <v>2.5349010000000001</v>
      </c>
      <c r="Z20" s="1">
        <v>0.73141500000000004</v>
      </c>
      <c r="AA20" s="1">
        <v>0.55745699999999998</v>
      </c>
      <c r="AB20" s="1">
        <v>1.288872</v>
      </c>
    </row>
    <row r="21" spans="1:29">
      <c r="A21" s="314" t="s">
        <v>297</v>
      </c>
      <c r="B21" s="419">
        <v>77.166290000000004</v>
      </c>
      <c r="C21" s="419">
        <v>72.629679999999993</v>
      </c>
      <c r="D21" s="419">
        <v>149.79597000000001</v>
      </c>
      <c r="E21" s="419">
        <v>32.303069999999998</v>
      </c>
      <c r="F21" s="419">
        <v>30.83954</v>
      </c>
      <c r="G21" s="419">
        <v>63.142610000000005</v>
      </c>
      <c r="H21" s="424">
        <v>15.074179999999998</v>
      </c>
      <c r="I21" s="424">
        <v>13.793670000000001</v>
      </c>
      <c r="J21" s="424">
        <v>28.867850000000001</v>
      </c>
      <c r="K21" s="424">
        <v>6.6746099999999995</v>
      </c>
      <c r="L21" s="424">
        <v>5.5747999999999998</v>
      </c>
      <c r="M21" s="424">
        <v>12.249410000000001</v>
      </c>
      <c r="N21" s="424">
        <v>7</v>
      </c>
      <c r="O21" s="424">
        <v>6</v>
      </c>
      <c r="P21" s="424">
        <v>13</v>
      </c>
      <c r="Q21" s="1">
        <v>7.7166290000000002</v>
      </c>
      <c r="R21" s="1">
        <v>7.2629679999999999</v>
      </c>
      <c r="S21" s="1">
        <v>14.979597</v>
      </c>
      <c r="T21" s="1">
        <v>3.2303069999999998</v>
      </c>
      <c r="U21" s="1">
        <v>3.0839539999999999</v>
      </c>
      <c r="V21" s="1">
        <v>6.3142610000000001</v>
      </c>
      <c r="W21" s="1">
        <v>1.5074179999999999</v>
      </c>
      <c r="X21" s="1">
        <v>1.379367</v>
      </c>
      <c r="Y21" s="1">
        <v>2.8867850000000002</v>
      </c>
      <c r="Z21" s="1">
        <v>0.66746099999999997</v>
      </c>
      <c r="AA21" s="1">
        <v>0.55747999999999998</v>
      </c>
      <c r="AB21" s="1">
        <v>1.2249410000000001</v>
      </c>
    </row>
    <row r="22" spans="1:29">
      <c r="A22" s="314" t="s">
        <v>312</v>
      </c>
      <c r="B22" s="418">
        <v>75</v>
      </c>
      <c r="C22" s="418">
        <v>70</v>
      </c>
      <c r="D22" s="418">
        <v>145</v>
      </c>
      <c r="E22" s="418">
        <v>33</v>
      </c>
      <c r="F22" s="418">
        <v>31</v>
      </c>
      <c r="G22" s="418">
        <v>64</v>
      </c>
      <c r="H22" s="423">
        <v>16</v>
      </c>
      <c r="I22" s="423">
        <v>15</v>
      </c>
      <c r="J22" s="423">
        <v>32</v>
      </c>
      <c r="K22" s="423">
        <v>7</v>
      </c>
      <c r="L22" s="423">
        <v>6</v>
      </c>
      <c r="M22" s="423">
        <v>14</v>
      </c>
      <c r="N22" s="424" t="s">
        <v>57</v>
      </c>
      <c r="O22" s="424" t="s">
        <v>57</v>
      </c>
      <c r="P22" s="424" t="s">
        <v>57</v>
      </c>
      <c r="Q22" s="8">
        <f t="shared" ref="Q22:AB22" si="0">Q14*10</f>
        <v>75.13</v>
      </c>
      <c r="R22" s="8">
        <f t="shared" si="0"/>
        <v>66.010000000000005</v>
      </c>
      <c r="S22" s="8">
        <f t="shared" si="0"/>
        <v>141.14000000000001</v>
      </c>
      <c r="T22" s="8">
        <f t="shared" si="0"/>
        <v>25.16</v>
      </c>
      <c r="U22" s="8">
        <f t="shared" si="0"/>
        <v>19.5</v>
      </c>
      <c r="V22" s="8">
        <f t="shared" si="0"/>
        <v>44.660000000000004</v>
      </c>
      <c r="W22" s="8">
        <f t="shared" si="0"/>
        <v>9.3002900000000004</v>
      </c>
      <c r="X22" s="8">
        <f t="shared" si="0"/>
        <v>6.2827200000000003</v>
      </c>
      <c r="Y22" s="8">
        <f t="shared" si="0"/>
        <v>15.583010000000002</v>
      </c>
      <c r="Z22" s="8">
        <f t="shared" si="0"/>
        <v>4.1005399999999996</v>
      </c>
      <c r="AA22" s="8">
        <f t="shared" si="0"/>
        <v>2.3503699999999998</v>
      </c>
      <c r="AB22" s="8">
        <f t="shared" si="0"/>
        <v>6.4509099999999995</v>
      </c>
      <c r="AC22" s="1">
        <f t="shared" ref="AC22" si="1">AC14*10</f>
        <v>0</v>
      </c>
    </row>
    <row r="23" spans="1:29" ht="18.75" customHeight="1">
      <c r="B23" s="550" t="s">
        <v>73</v>
      </c>
      <c r="C23" s="550"/>
      <c r="D23" s="550"/>
      <c r="E23" s="550"/>
      <c r="F23" s="550"/>
      <c r="G23" s="550"/>
      <c r="H23" s="550" t="s">
        <v>142</v>
      </c>
      <c r="I23" s="550"/>
      <c r="J23" s="550"/>
      <c r="K23" s="550"/>
      <c r="L23" s="550"/>
      <c r="M23" s="550"/>
      <c r="N23" s="550"/>
      <c r="O23" s="550"/>
      <c r="P23" s="550"/>
      <c r="Q23" s="8">
        <f t="shared" ref="Q23:AB23" si="2">Q15*10</f>
        <v>76.36999999999999</v>
      </c>
      <c r="R23" s="8">
        <f t="shared" si="2"/>
        <v>67.91</v>
      </c>
      <c r="S23" s="8">
        <f t="shared" si="2"/>
        <v>144.28</v>
      </c>
      <c r="T23" s="8">
        <f t="shared" si="2"/>
        <v>26.05</v>
      </c>
      <c r="U23" s="8">
        <f t="shared" si="2"/>
        <v>20.5</v>
      </c>
      <c r="V23" s="8">
        <f t="shared" si="2"/>
        <v>46.55</v>
      </c>
      <c r="W23" s="8">
        <f t="shared" si="2"/>
        <v>9.9324200000000005</v>
      </c>
      <c r="X23" s="8">
        <f t="shared" si="2"/>
        <v>6.8050500000000005</v>
      </c>
      <c r="Y23" s="8">
        <f t="shared" si="2"/>
        <v>16.737470000000002</v>
      </c>
      <c r="Z23" s="8">
        <f t="shared" si="2"/>
        <v>4.5562500000000004</v>
      </c>
      <c r="AA23" s="8">
        <f t="shared" si="2"/>
        <v>2.7062199999999996</v>
      </c>
      <c r="AB23" s="8">
        <f t="shared" si="2"/>
        <v>7.2624699999999995</v>
      </c>
      <c r="AC23" s="1">
        <f t="shared" ref="AC23:AC25" si="3">AC15*10</f>
        <v>0</v>
      </c>
    </row>
    <row r="24" spans="1:29" ht="30" customHeight="1">
      <c r="B24" s="551"/>
      <c r="C24" s="551"/>
      <c r="D24" s="551"/>
      <c r="E24" s="551"/>
      <c r="F24" s="551"/>
      <c r="G24" s="551"/>
      <c r="H24" s="551" t="s">
        <v>490</v>
      </c>
      <c r="I24" s="551"/>
      <c r="J24" s="551"/>
      <c r="K24" s="551"/>
      <c r="L24" s="551"/>
      <c r="M24" s="551"/>
      <c r="N24" s="551"/>
      <c r="O24" s="551"/>
      <c r="P24" s="551"/>
      <c r="Q24" s="8">
        <f t="shared" ref="Q24:AB24" si="4">Q16*10</f>
        <v>76.61</v>
      </c>
      <c r="R24" s="8">
        <f t="shared" si="4"/>
        <v>70.22</v>
      </c>
      <c r="S24" s="8">
        <f t="shared" si="4"/>
        <v>146.82999999999998</v>
      </c>
      <c r="T24" s="8">
        <f t="shared" si="4"/>
        <v>26.099999999999998</v>
      </c>
      <c r="U24" s="8">
        <f t="shared" si="4"/>
        <v>21.06</v>
      </c>
      <c r="V24" s="8">
        <f t="shared" si="4"/>
        <v>47.16</v>
      </c>
      <c r="W24" s="8">
        <f t="shared" si="4"/>
        <v>10.2475</v>
      </c>
      <c r="X24" s="8">
        <f t="shared" si="4"/>
        <v>7.1933199999999999</v>
      </c>
      <c r="Y24" s="8">
        <f t="shared" si="4"/>
        <v>17.440820000000002</v>
      </c>
      <c r="Z24" s="8">
        <f t="shared" si="4"/>
        <v>4.7776300000000003</v>
      </c>
      <c r="AA24" s="8">
        <f t="shared" si="4"/>
        <v>3.0262199999999999</v>
      </c>
      <c r="AB24" s="8">
        <f t="shared" si="4"/>
        <v>7.8038499999999997</v>
      </c>
      <c r="AC24" s="1">
        <f t="shared" si="3"/>
        <v>0</v>
      </c>
    </row>
    <row r="25" spans="1:29" ht="15.75" hidden="1" customHeight="1">
      <c r="B25" s="84"/>
      <c r="C25" s="6"/>
      <c r="D25" s="66"/>
      <c r="E25" s="66"/>
      <c r="F25" s="89"/>
      <c r="G25" s="89"/>
      <c r="H25" s="84"/>
      <c r="I25" s="6"/>
      <c r="J25" s="66"/>
      <c r="K25" s="66"/>
      <c r="L25" s="89"/>
      <c r="M25" s="89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">
        <f t="shared" si="3"/>
        <v>0</v>
      </c>
    </row>
    <row r="26" spans="1:29">
      <c r="B26" s="550" t="s">
        <v>341</v>
      </c>
      <c r="C26" s="550"/>
      <c r="D26" s="550"/>
      <c r="E26" s="550"/>
      <c r="F26" s="550"/>
      <c r="G26" s="550"/>
      <c r="H26" s="550" t="s">
        <v>341</v>
      </c>
      <c r="I26" s="550"/>
      <c r="J26" s="550"/>
      <c r="K26" s="550"/>
      <c r="L26" s="550"/>
      <c r="M26" s="550"/>
      <c r="N26" s="550"/>
      <c r="O26" s="550"/>
      <c r="P26" s="550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9" ht="18" customHeight="1">
      <c r="B27" s="551" t="s">
        <v>343</v>
      </c>
      <c r="C27" s="551"/>
      <c r="D27" s="551"/>
      <c r="E27" s="551"/>
      <c r="F27" s="551"/>
      <c r="G27" s="551"/>
      <c r="H27" s="551" t="s">
        <v>343</v>
      </c>
      <c r="I27" s="551"/>
      <c r="J27" s="551"/>
      <c r="K27" s="551"/>
      <c r="L27" s="551"/>
      <c r="M27" s="551"/>
      <c r="N27" s="551"/>
      <c r="O27" s="551"/>
      <c r="P27" s="551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9" ht="30" customHeight="1">
      <c r="B28" s="551" t="s">
        <v>347</v>
      </c>
      <c r="C28" s="551"/>
      <c r="D28" s="551"/>
      <c r="E28" s="551"/>
      <c r="F28" s="551"/>
      <c r="G28" s="551"/>
      <c r="H28" s="551" t="s">
        <v>347</v>
      </c>
      <c r="I28" s="551"/>
      <c r="J28" s="551"/>
      <c r="K28" s="551"/>
      <c r="L28" s="551"/>
      <c r="M28" s="551"/>
      <c r="N28" s="551"/>
      <c r="O28" s="551"/>
      <c r="P28" s="551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9" ht="30" customHeight="1">
      <c r="B29" s="551" t="s">
        <v>345</v>
      </c>
      <c r="C29" s="551"/>
      <c r="D29" s="551"/>
      <c r="E29" s="551"/>
      <c r="F29" s="551"/>
      <c r="G29" s="551"/>
      <c r="H29" s="551" t="s">
        <v>345</v>
      </c>
      <c r="I29" s="551"/>
      <c r="J29" s="551"/>
      <c r="K29" s="551"/>
      <c r="L29" s="551"/>
      <c r="M29" s="551"/>
      <c r="N29" s="551"/>
      <c r="O29" s="551"/>
      <c r="P29" s="551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9" ht="45" customHeight="1">
      <c r="B30" s="551" t="s">
        <v>446</v>
      </c>
      <c r="C30" s="551"/>
      <c r="D30" s="551"/>
      <c r="E30" s="551"/>
      <c r="F30" s="551"/>
      <c r="G30" s="551"/>
      <c r="H30" s="551" t="s">
        <v>446</v>
      </c>
      <c r="I30" s="551"/>
      <c r="J30" s="551"/>
      <c r="K30" s="551"/>
      <c r="L30" s="551"/>
      <c r="M30" s="551"/>
      <c r="N30" s="551"/>
      <c r="O30" s="551"/>
      <c r="P30" s="551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9" ht="15" customHeight="1">
      <c r="B31" s="551" t="s">
        <v>444</v>
      </c>
      <c r="C31" s="551"/>
      <c r="D31" s="551"/>
      <c r="E31" s="551"/>
      <c r="F31" s="551"/>
      <c r="G31" s="551"/>
      <c r="H31" s="551" t="s">
        <v>444</v>
      </c>
      <c r="I31" s="551"/>
      <c r="J31" s="551"/>
      <c r="K31" s="551"/>
      <c r="L31" s="551"/>
      <c r="M31" s="551"/>
      <c r="N31" s="551"/>
      <c r="O31" s="551"/>
      <c r="P31" s="551"/>
      <c r="Q31" s="8">
        <f t="shared" ref="Q31:AB31" si="5">Q17*10</f>
        <v>78.040000000000006</v>
      </c>
      <c r="R31" s="8">
        <f t="shared" si="5"/>
        <v>72.039999999999992</v>
      </c>
      <c r="S31" s="8">
        <f t="shared" si="5"/>
        <v>150.07999999999998</v>
      </c>
      <c r="T31" s="8">
        <f t="shared" si="5"/>
        <v>27.1</v>
      </c>
      <c r="U31" s="8">
        <f t="shared" si="5"/>
        <v>22.7</v>
      </c>
      <c r="V31" s="8">
        <f t="shared" si="5"/>
        <v>49.800000000000004</v>
      </c>
      <c r="W31" s="8">
        <f t="shared" si="5"/>
        <v>10.9</v>
      </c>
      <c r="X31" s="8">
        <f t="shared" si="5"/>
        <v>7.9600000000000009</v>
      </c>
      <c r="Y31" s="8">
        <f t="shared" si="5"/>
        <v>18.86</v>
      </c>
      <c r="Z31" s="8">
        <f t="shared" si="5"/>
        <v>5.3100000000000005</v>
      </c>
      <c r="AA31" s="8">
        <f t="shared" si="5"/>
        <v>3.58</v>
      </c>
      <c r="AB31" s="8">
        <f t="shared" si="5"/>
        <v>8.89</v>
      </c>
    </row>
    <row r="32" spans="1:29">
      <c r="Q32" s="8">
        <f t="shared" ref="Q32:AB32" si="6">Q19*10</f>
        <v>76.747169999999997</v>
      </c>
      <c r="R32" s="8">
        <f t="shared" si="6"/>
        <v>71.777420000000006</v>
      </c>
      <c r="S32" s="8">
        <f t="shared" si="6"/>
        <v>148.52458999999999</v>
      </c>
      <c r="T32" s="8">
        <f t="shared" si="6"/>
        <v>28.370910000000002</v>
      </c>
      <c r="U32" s="8">
        <f t="shared" si="6"/>
        <v>25.847180000000002</v>
      </c>
      <c r="V32" s="8">
        <f t="shared" si="6"/>
        <v>54.218089999999997</v>
      </c>
      <c r="W32" s="8">
        <f t="shared" si="6"/>
        <v>12.021250000000002</v>
      </c>
      <c r="X32" s="8">
        <f t="shared" si="6"/>
        <v>9.7022100000000009</v>
      </c>
      <c r="Y32" s="8">
        <f t="shared" si="6"/>
        <v>21.723460000000003</v>
      </c>
      <c r="Z32" s="8">
        <f t="shared" si="6"/>
        <v>6.2958699999999999</v>
      </c>
      <c r="AA32" s="8">
        <f t="shared" si="6"/>
        <v>4.64818</v>
      </c>
      <c r="AB32" s="8">
        <f t="shared" si="6"/>
        <v>10.944050000000001</v>
      </c>
      <c r="AC32" s="1">
        <f>AC20*10</f>
        <v>0</v>
      </c>
    </row>
    <row r="33" spans="17:28">
      <c r="Q33" s="8">
        <f t="shared" ref="Q33:AB33" si="7">Q20*10</f>
        <v>78.61703</v>
      </c>
      <c r="R33" s="8">
        <f t="shared" si="7"/>
        <v>74.163679999999999</v>
      </c>
      <c r="S33" s="8">
        <f t="shared" si="7"/>
        <v>152.78071</v>
      </c>
      <c r="T33" s="8">
        <f t="shared" si="7"/>
        <v>29.126460000000002</v>
      </c>
      <c r="U33" s="8">
        <f t="shared" si="7"/>
        <v>26.965059999999998</v>
      </c>
      <c r="V33" s="8">
        <f t="shared" si="7"/>
        <v>56.091520000000003</v>
      </c>
      <c r="W33" s="8">
        <f t="shared" si="7"/>
        <v>13.798680000000001</v>
      </c>
      <c r="X33" s="8">
        <f t="shared" si="7"/>
        <v>11.550329999999999</v>
      </c>
      <c r="Y33" s="8">
        <f t="shared" si="7"/>
        <v>25.34901</v>
      </c>
      <c r="Z33" s="8">
        <f t="shared" si="7"/>
        <v>7.3141500000000006</v>
      </c>
      <c r="AA33" s="8">
        <f t="shared" si="7"/>
        <v>5.5745699999999996</v>
      </c>
      <c r="AB33" s="8">
        <f t="shared" si="7"/>
        <v>12.888719999999999</v>
      </c>
    </row>
    <row r="34" spans="17:28">
      <c r="Q34" s="8">
        <f t="shared" ref="Q34:AB34" si="8">Q21*10</f>
        <v>77.166290000000004</v>
      </c>
      <c r="R34" s="8">
        <f t="shared" si="8"/>
        <v>72.629679999999993</v>
      </c>
      <c r="S34" s="8">
        <f t="shared" si="8"/>
        <v>149.79597000000001</v>
      </c>
      <c r="T34" s="8">
        <f t="shared" si="8"/>
        <v>32.303069999999998</v>
      </c>
      <c r="U34" s="8">
        <f t="shared" si="8"/>
        <v>30.83954</v>
      </c>
      <c r="V34" s="8">
        <f t="shared" si="8"/>
        <v>63.142610000000005</v>
      </c>
      <c r="W34" s="8">
        <f t="shared" si="8"/>
        <v>15.074179999999998</v>
      </c>
      <c r="X34" s="8">
        <f t="shared" si="8"/>
        <v>13.793670000000001</v>
      </c>
      <c r="Y34" s="8">
        <f t="shared" si="8"/>
        <v>28.867850000000001</v>
      </c>
      <c r="Z34" s="8">
        <f t="shared" si="8"/>
        <v>6.6746099999999995</v>
      </c>
      <c r="AA34" s="8">
        <f t="shared" si="8"/>
        <v>5.5747999999999998</v>
      </c>
      <c r="AB34" s="8">
        <f t="shared" si="8"/>
        <v>12.249410000000001</v>
      </c>
    </row>
  </sheetData>
  <mergeCells count="22">
    <mergeCell ref="N4:P4"/>
    <mergeCell ref="A4:A5"/>
    <mergeCell ref="B4:D4"/>
    <mergeCell ref="E4:G4"/>
    <mergeCell ref="H4:J4"/>
    <mergeCell ref="K4:M4"/>
    <mergeCell ref="B23:G23"/>
    <mergeCell ref="H23:P23"/>
    <mergeCell ref="B24:G24"/>
    <mergeCell ref="H24:P24"/>
    <mergeCell ref="B26:G26"/>
    <mergeCell ref="H26:P26"/>
    <mergeCell ref="B30:G30"/>
    <mergeCell ref="H30:P30"/>
    <mergeCell ref="B31:G31"/>
    <mergeCell ref="H31:P31"/>
    <mergeCell ref="B27:G27"/>
    <mergeCell ref="H27:P27"/>
    <mergeCell ref="B28:G28"/>
    <mergeCell ref="H28:P28"/>
    <mergeCell ref="B29:G29"/>
    <mergeCell ref="H29:P29"/>
  </mergeCells>
  <printOptions horizontalCentered="1"/>
  <pageMargins left="0.45" right="0.1" top="0.48" bottom="0.5" header="0.3" footer="0.3"/>
  <pageSetup paperSize="11" scale="96" firstPageNumber="19" orientation="portrait" useFirstPageNumber="1" r:id="rId1"/>
  <headerFooter>
    <oddFooter>&amp;L&amp;"-,Bold"&amp;K09-048&amp;P&amp;R&amp;"-,Bold Italic"&amp;10&amp;K09-046Educational Statistics at a Glance</oddFooter>
  </headerFooter>
  <colBreaks count="1" manualBreakCount="1">
    <brk id="7" max="3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AA27"/>
  <sheetViews>
    <sheetView tabSelected="1" view="pageBreakPreview" topLeftCell="A10" zoomScaleSheetLayoutView="100" workbookViewId="0">
      <selection activeCell="I15" sqref="I15:K15"/>
    </sheetView>
  </sheetViews>
  <sheetFormatPr defaultRowHeight="15"/>
  <cols>
    <col min="1" max="1" width="11.42578125" style="1" customWidth="1"/>
    <col min="2" max="13" width="9" style="1" customWidth="1"/>
    <col min="14" max="16384" width="9.140625" style="1"/>
  </cols>
  <sheetData>
    <row r="1" spans="1:27" ht="31.5" customHeight="1">
      <c r="B1" s="554" t="s">
        <v>448</v>
      </c>
      <c r="C1" s="554"/>
      <c r="D1" s="554"/>
      <c r="E1" s="554"/>
      <c r="F1" s="554"/>
      <c r="G1" s="554"/>
      <c r="H1" s="554" t="s">
        <v>448</v>
      </c>
      <c r="I1" s="554"/>
      <c r="J1" s="554"/>
      <c r="K1" s="554"/>
      <c r="L1" s="554"/>
      <c r="M1" s="554"/>
    </row>
    <row r="2" spans="1:27" ht="18" customHeight="1">
      <c r="A2" s="19"/>
      <c r="B2" s="19"/>
      <c r="C2" s="19"/>
      <c r="D2" s="19"/>
      <c r="E2" s="19"/>
      <c r="F2" s="19"/>
      <c r="G2" s="308" t="s">
        <v>68</v>
      </c>
      <c r="H2" s="19"/>
      <c r="K2" s="39"/>
      <c r="M2" s="308" t="s">
        <v>68</v>
      </c>
    </row>
    <row r="3" spans="1:27" ht="16.5" customHeight="1">
      <c r="A3" s="555" t="s">
        <v>438</v>
      </c>
      <c r="B3" s="556" t="s">
        <v>74</v>
      </c>
      <c r="C3" s="556"/>
      <c r="D3" s="556"/>
      <c r="E3" s="556" t="s">
        <v>109</v>
      </c>
      <c r="F3" s="556"/>
      <c r="G3" s="556"/>
      <c r="H3" s="556" t="s">
        <v>327</v>
      </c>
      <c r="I3" s="556"/>
      <c r="J3" s="556"/>
      <c r="K3" s="556" t="s">
        <v>7</v>
      </c>
      <c r="L3" s="556"/>
      <c r="M3" s="556"/>
    </row>
    <row r="4" spans="1:27" ht="16.5" customHeight="1">
      <c r="A4" s="555"/>
      <c r="B4" s="316" t="s">
        <v>3</v>
      </c>
      <c r="C4" s="317" t="s">
        <v>4</v>
      </c>
      <c r="D4" s="318" t="s">
        <v>0</v>
      </c>
      <c r="E4" s="316" t="s">
        <v>3</v>
      </c>
      <c r="F4" s="317" t="s">
        <v>4</v>
      </c>
      <c r="G4" s="318" t="s">
        <v>0</v>
      </c>
      <c r="H4" s="316" t="s">
        <v>3</v>
      </c>
      <c r="I4" s="317" t="s">
        <v>4</v>
      </c>
      <c r="J4" s="318" t="s">
        <v>0</v>
      </c>
      <c r="K4" s="316" t="s">
        <v>3</v>
      </c>
      <c r="L4" s="317" t="s">
        <v>4</v>
      </c>
      <c r="M4" s="318" t="s">
        <v>0</v>
      </c>
    </row>
    <row r="5" spans="1:27" ht="18.75" customHeight="1">
      <c r="A5" s="319" t="s">
        <v>39</v>
      </c>
      <c r="B5" s="320">
        <v>456</v>
      </c>
      <c r="C5" s="320">
        <v>82</v>
      </c>
      <c r="D5" s="320">
        <f t="shared" ref="D5:D10" si="0">SUM(B5:C5)</f>
        <v>538</v>
      </c>
      <c r="E5" s="320">
        <v>73</v>
      </c>
      <c r="F5" s="320">
        <v>13</v>
      </c>
      <c r="G5" s="320">
        <f t="shared" ref="G5:G10" si="1">SUM(E5:F5)</f>
        <v>86</v>
      </c>
      <c r="H5" s="320" t="s">
        <v>57</v>
      </c>
      <c r="I5" s="320" t="s">
        <v>57</v>
      </c>
      <c r="J5" s="320" t="s">
        <v>57</v>
      </c>
      <c r="K5" s="320">
        <v>107</v>
      </c>
      <c r="L5" s="320">
        <v>20</v>
      </c>
      <c r="M5" s="320">
        <f t="shared" ref="M5:M9" si="2">SUM(K5:L5)</f>
        <v>127</v>
      </c>
    </row>
    <row r="6" spans="1:27" ht="21.75" customHeight="1">
      <c r="A6" s="319" t="s">
        <v>33</v>
      </c>
      <c r="B6" s="320">
        <v>615</v>
      </c>
      <c r="C6" s="320">
        <v>127</v>
      </c>
      <c r="D6" s="320">
        <f t="shared" si="0"/>
        <v>742</v>
      </c>
      <c r="E6" s="320">
        <v>262</v>
      </c>
      <c r="F6" s="320">
        <v>83</v>
      </c>
      <c r="G6" s="320">
        <f t="shared" si="1"/>
        <v>345</v>
      </c>
      <c r="H6" s="320" t="s">
        <v>57</v>
      </c>
      <c r="I6" s="320" t="s">
        <v>57</v>
      </c>
      <c r="J6" s="320" t="s">
        <v>57</v>
      </c>
      <c r="K6" s="320">
        <v>234</v>
      </c>
      <c r="L6" s="320">
        <v>62</v>
      </c>
      <c r="M6" s="320">
        <f t="shared" si="2"/>
        <v>296</v>
      </c>
    </row>
    <row r="7" spans="1:27" ht="19.5" customHeight="1">
      <c r="A7" s="319" t="s">
        <v>34</v>
      </c>
      <c r="B7" s="320">
        <v>835</v>
      </c>
      <c r="C7" s="320">
        <v>225</v>
      </c>
      <c r="D7" s="320">
        <f t="shared" si="0"/>
        <v>1060</v>
      </c>
      <c r="E7" s="320">
        <v>463</v>
      </c>
      <c r="F7" s="320">
        <v>175</v>
      </c>
      <c r="G7" s="320">
        <f t="shared" si="1"/>
        <v>638</v>
      </c>
      <c r="H7" s="320" t="s">
        <v>57</v>
      </c>
      <c r="I7" s="320" t="s">
        <v>57</v>
      </c>
      <c r="J7" s="320" t="s">
        <v>57</v>
      </c>
      <c r="K7" s="320">
        <v>474</v>
      </c>
      <c r="L7" s="320">
        <v>155</v>
      </c>
      <c r="M7" s="320">
        <f t="shared" si="2"/>
        <v>629</v>
      </c>
    </row>
    <row r="8" spans="1:27" ht="21" customHeight="1">
      <c r="A8" s="319" t="s">
        <v>43</v>
      </c>
      <c r="B8" s="320">
        <v>1021</v>
      </c>
      <c r="C8" s="320">
        <v>342</v>
      </c>
      <c r="D8" s="320">
        <f t="shared" si="0"/>
        <v>1363</v>
      </c>
      <c r="E8" s="320">
        <v>598</v>
      </c>
      <c r="F8" s="320">
        <v>253</v>
      </c>
      <c r="G8" s="320">
        <f t="shared" si="1"/>
        <v>851</v>
      </c>
      <c r="H8" s="320" t="s">
        <v>57</v>
      </c>
      <c r="I8" s="320" t="s">
        <v>57</v>
      </c>
      <c r="J8" s="320" t="s">
        <v>57</v>
      </c>
      <c r="K8" s="320">
        <v>669</v>
      </c>
      <c r="L8" s="320">
        <v>257</v>
      </c>
      <c r="M8" s="320">
        <f t="shared" si="2"/>
        <v>926</v>
      </c>
    </row>
    <row r="9" spans="1:27" ht="18.75" customHeight="1">
      <c r="A9" s="319" t="s">
        <v>35</v>
      </c>
      <c r="B9" s="320">
        <v>1143</v>
      </c>
      <c r="C9" s="320">
        <v>473</v>
      </c>
      <c r="D9" s="320">
        <f t="shared" si="0"/>
        <v>1616</v>
      </c>
      <c r="E9" s="320">
        <v>717</v>
      </c>
      <c r="F9" s="320">
        <v>356</v>
      </c>
      <c r="G9" s="320">
        <f t="shared" si="1"/>
        <v>1073</v>
      </c>
      <c r="H9" s="320" t="s">
        <v>57</v>
      </c>
      <c r="I9" s="320" t="s">
        <v>57</v>
      </c>
      <c r="J9" s="320" t="s">
        <v>57</v>
      </c>
      <c r="K9" s="320">
        <v>917</v>
      </c>
      <c r="L9" s="320">
        <v>417</v>
      </c>
      <c r="M9" s="320">
        <f t="shared" si="2"/>
        <v>1334</v>
      </c>
    </row>
    <row r="10" spans="1:27" ht="21.75" customHeight="1">
      <c r="A10" s="319" t="s">
        <v>44</v>
      </c>
      <c r="B10" s="320">
        <v>1221</v>
      </c>
      <c r="C10" s="320">
        <v>675</v>
      </c>
      <c r="D10" s="320">
        <f t="shared" si="0"/>
        <v>1896</v>
      </c>
      <c r="E10" s="320">
        <v>820</v>
      </c>
      <c r="F10" s="320">
        <v>506</v>
      </c>
      <c r="G10" s="320">
        <f t="shared" si="1"/>
        <v>1326</v>
      </c>
      <c r="H10" s="320">
        <v>654</v>
      </c>
      <c r="I10" s="320">
        <v>352</v>
      </c>
      <c r="J10" s="320">
        <v>1006</v>
      </c>
      <c r="K10" s="320">
        <v>531</v>
      </c>
      <c r="L10" s="320">
        <v>225</v>
      </c>
      <c r="M10" s="320">
        <v>756</v>
      </c>
    </row>
    <row r="11" spans="1:27" ht="18" customHeight="1">
      <c r="A11" s="319" t="s">
        <v>40</v>
      </c>
      <c r="B11" s="321">
        <v>1326</v>
      </c>
      <c r="C11" s="321">
        <v>858</v>
      </c>
      <c r="D11" s="321">
        <v>2184</v>
      </c>
      <c r="E11" s="321">
        <v>998</v>
      </c>
      <c r="F11" s="321">
        <v>673</v>
      </c>
      <c r="G11" s="321">
        <v>1671</v>
      </c>
      <c r="H11" s="321">
        <v>695.55100000000004</v>
      </c>
      <c r="I11" s="321">
        <v>427.32499999999999</v>
      </c>
      <c r="J11" s="321">
        <v>1122.876</v>
      </c>
      <c r="K11" s="321">
        <v>637.91099999999994</v>
      </c>
      <c r="L11" s="321">
        <v>393.86799999999999</v>
      </c>
      <c r="M11" s="321">
        <v>1031.779</v>
      </c>
    </row>
    <row r="12" spans="1:27" ht="19.5" customHeight="1">
      <c r="A12" s="319" t="s">
        <v>41</v>
      </c>
      <c r="B12" s="321">
        <v>1403</v>
      </c>
      <c r="C12" s="321">
        <v>920</v>
      </c>
      <c r="D12" s="321">
        <v>2323</v>
      </c>
      <c r="E12" s="321">
        <v>1039</v>
      </c>
      <c r="F12" s="321">
        <v>678</v>
      </c>
      <c r="G12" s="321">
        <v>1717</v>
      </c>
      <c r="H12" s="321">
        <v>721.18299999999999</v>
      </c>
      <c r="I12" s="321">
        <v>451.84699999999998</v>
      </c>
      <c r="J12" s="321">
        <v>1173.03</v>
      </c>
      <c r="K12" s="321">
        <v>667.20500000000004</v>
      </c>
      <c r="L12" s="321">
        <v>407.72500000000002</v>
      </c>
      <c r="M12" s="321">
        <v>1074.93</v>
      </c>
      <c r="P12" s="8">
        <v>908.61</v>
      </c>
      <c r="Q12" s="8">
        <v>876.48900000000003</v>
      </c>
      <c r="R12" s="8">
        <v>1785.0989999999999</v>
      </c>
      <c r="S12" s="8">
        <v>738.52800000000002</v>
      </c>
      <c r="T12" s="8">
        <v>547.97</v>
      </c>
      <c r="U12" s="8">
        <v>1286.498</v>
      </c>
      <c r="V12" s="8">
        <v>1375.431</v>
      </c>
      <c r="W12" s="8">
        <v>1137.537</v>
      </c>
      <c r="X12" s="8">
        <v>2512.9679999999998</v>
      </c>
      <c r="Y12" s="8">
        <v>1431.174</v>
      </c>
      <c r="Z12" s="8">
        <v>1253.02</v>
      </c>
      <c r="AA12" s="8">
        <v>2684.194</v>
      </c>
    </row>
    <row r="13" spans="1:27" ht="20.25" customHeight="1">
      <c r="A13" s="319" t="s">
        <v>42</v>
      </c>
      <c r="B13" s="321">
        <v>1288</v>
      </c>
      <c r="C13" s="321">
        <v>1027</v>
      </c>
      <c r="D13" s="321">
        <v>2315</v>
      </c>
      <c r="E13" s="321">
        <v>1063</v>
      </c>
      <c r="F13" s="321">
        <v>717</v>
      </c>
      <c r="G13" s="321">
        <v>1780</v>
      </c>
      <c r="H13" s="321">
        <v>728.22799999999995</v>
      </c>
      <c r="I13" s="321">
        <v>446.83</v>
      </c>
      <c r="J13" s="321">
        <v>1175.058</v>
      </c>
      <c r="K13" s="321">
        <v>603.30600000000004</v>
      </c>
      <c r="L13" s="321">
        <v>348.51100000000002</v>
      </c>
      <c r="M13" s="321">
        <v>951.81700000000001</v>
      </c>
    </row>
    <row r="14" spans="1:27" ht="18" customHeight="1">
      <c r="A14" s="319" t="s">
        <v>144</v>
      </c>
      <c r="B14" s="321">
        <v>1285</v>
      </c>
      <c r="C14" s="321">
        <v>944</v>
      </c>
      <c r="D14" s="321">
        <v>2229</v>
      </c>
      <c r="E14" s="321">
        <v>1110</v>
      </c>
      <c r="F14" s="321">
        <v>789</v>
      </c>
      <c r="G14" s="321">
        <v>1899</v>
      </c>
      <c r="H14" s="321">
        <v>747</v>
      </c>
      <c r="I14" s="321">
        <v>447</v>
      </c>
      <c r="J14" s="321">
        <v>1194</v>
      </c>
      <c r="K14" s="321">
        <v>639</v>
      </c>
      <c r="L14" s="321">
        <v>385</v>
      </c>
      <c r="M14" s="321">
        <v>1024</v>
      </c>
    </row>
    <row r="15" spans="1:27" ht="18.75" customHeight="1">
      <c r="A15" s="319" t="s">
        <v>163</v>
      </c>
      <c r="B15" s="321">
        <v>1208</v>
      </c>
      <c r="C15" s="321">
        <v>1009</v>
      </c>
      <c r="D15" s="321">
        <v>2217</v>
      </c>
      <c r="E15" s="321">
        <v>1014</v>
      </c>
      <c r="F15" s="321">
        <v>764</v>
      </c>
      <c r="G15" s="321">
        <v>1778</v>
      </c>
      <c r="H15" s="321">
        <v>729</v>
      </c>
      <c r="I15" s="321">
        <v>456</v>
      </c>
      <c r="J15" s="321">
        <v>1185</v>
      </c>
      <c r="K15" s="321">
        <v>703</v>
      </c>
      <c r="L15" s="321">
        <v>442</v>
      </c>
      <c r="M15" s="321">
        <v>1145</v>
      </c>
    </row>
    <row r="16" spans="1:27" ht="18.75" customHeight="1">
      <c r="A16" s="319" t="s">
        <v>164</v>
      </c>
      <c r="B16" s="321">
        <v>1193.817</v>
      </c>
      <c r="C16" s="321">
        <v>905.10500000000002</v>
      </c>
      <c r="D16" s="321">
        <v>2098.922</v>
      </c>
      <c r="E16" s="321">
        <v>1048.2639999999999</v>
      </c>
      <c r="F16" s="321">
        <v>839.07899999999995</v>
      </c>
      <c r="G16" s="321">
        <v>1887.3429999999998</v>
      </c>
      <c r="H16" s="321">
        <v>776.39200000000005</v>
      </c>
      <c r="I16" s="321">
        <v>471.00099999999998</v>
      </c>
      <c r="J16" s="321">
        <v>1247.393</v>
      </c>
      <c r="K16" s="321">
        <v>765.58299999999997</v>
      </c>
      <c r="L16" s="321">
        <v>495.517</v>
      </c>
      <c r="M16" s="321">
        <v>1261.0999999999999</v>
      </c>
    </row>
    <row r="17" spans="1:13" ht="18.75" customHeight="1">
      <c r="A17" s="319" t="s">
        <v>296</v>
      </c>
      <c r="B17" s="321">
        <v>1258.8599999999999</v>
      </c>
      <c r="C17" s="321">
        <v>994.90700000000004</v>
      </c>
      <c r="D17" s="321">
        <v>2253.7669999999998</v>
      </c>
      <c r="E17" s="321">
        <v>1168.4659999999999</v>
      </c>
      <c r="F17" s="321">
        <v>888.63099999999997</v>
      </c>
      <c r="G17" s="321">
        <v>2057.0969999999998</v>
      </c>
      <c r="H17" s="321">
        <v>700.44</v>
      </c>
      <c r="I17" s="321">
        <v>462.37599999999998</v>
      </c>
      <c r="J17" s="321">
        <v>1162.816</v>
      </c>
      <c r="K17" s="321">
        <v>783.096</v>
      </c>
      <c r="L17" s="321">
        <v>520.04999999999995</v>
      </c>
      <c r="M17" s="321">
        <v>1303.146</v>
      </c>
    </row>
    <row r="18" spans="1:13" ht="18.75" customHeight="1">
      <c r="A18" s="319" t="s">
        <v>297</v>
      </c>
      <c r="B18" s="321">
        <v>1422.3130000000001</v>
      </c>
      <c r="C18" s="321">
        <v>1233.751</v>
      </c>
      <c r="D18" s="321">
        <v>2656.0639999999999</v>
      </c>
      <c r="E18" s="321">
        <v>1348.335</v>
      </c>
      <c r="F18" s="321">
        <v>1079.133</v>
      </c>
      <c r="G18" s="321">
        <v>2427.4679999999998</v>
      </c>
      <c r="H18" s="321">
        <v>557.59500000000003</v>
      </c>
      <c r="I18" s="321">
        <v>386.03300000000002</v>
      </c>
      <c r="J18" s="321">
        <v>943.62800000000004</v>
      </c>
      <c r="K18" s="321">
        <v>938.82299999999998</v>
      </c>
      <c r="L18" s="321">
        <v>859.94500000000005</v>
      </c>
      <c r="M18" s="321">
        <v>1798.768</v>
      </c>
    </row>
    <row r="19" spans="1:13" ht="15.75" customHeight="1">
      <c r="A19" s="319" t="s">
        <v>312</v>
      </c>
      <c r="B19" s="320">
        <v>1431</v>
      </c>
      <c r="C19" s="320">
        <v>1253</v>
      </c>
      <c r="D19" s="320">
        <v>2684</v>
      </c>
      <c r="E19" s="320">
        <v>1375</v>
      </c>
      <c r="F19" s="320">
        <v>1138</v>
      </c>
      <c r="G19" s="320">
        <v>2513</v>
      </c>
      <c r="H19" s="320">
        <v>739</v>
      </c>
      <c r="I19" s="320">
        <v>548</v>
      </c>
      <c r="J19" s="320">
        <v>1286</v>
      </c>
      <c r="K19" s="320">
        <v>909</v>
      </c>
      <c r="L19" s="320">
        <v>876</v>
      </c>
      <c r="M19" s="320">
        <v>1785</v>
      </c>
    </row>
    <row r="20" spans="1:13" ht="14.25" customHeight="1">
      <c r="B20" s="552" t="s">
        <v>142</v>
      </c>
      <c r="C20" s="552"/>
      <c r="D20" s="552"/>
      <c r="E20" s="552"/>
      <c r="F20" s="552"/>
      <c r="G20" s="552"/>
      <c r="H20" s="552" t="s">
        <v>142</v>
      </c>
      <c r="I20" s="552"/>
      <c r="J20" s="552"/>
      <c r="K20" s="552"/>
      <c r="L20" s="552"/>
      <c r="M20" s="552"/>
    </row>
    <row r="21" spans="1:13" ht="30" customHeight="1">
      <c r="B21" s="553"/>
      <c r="C21" s="553"/>
      <c r="D21" s="553"/>
      <c r="E21" s="553"/>
      <c r="F21" s="553"/>
      <c r="G21" s="553"/>
      <c r="H21" s="553" t="s">
        <v>326</v>
      </c>
      <c r="I21" s="553"/>
      <c r="J21" s="553"/>
      <c r="K21" s="553"/>
      <c r="L21" s="553"/>
      <c r="M21" s="553"/>
    </row>
    <row r="22" spans="1:13" ht="14.25" customHeight="1">
      <c r="B22" s="552" t="s">
        <v>341</v>
      </c>
      <c r="C22" s="552"/>
      <c r="D22" s="552"/>
      <c r="E22" s="552"/>
      <c r="F22" s="552"/>
      <c r="G22" s="552"/>
      <c r="H22" s="552" t="s">
        <v>341</v>
      </c>
      <c r="I22" s="552"/>
      <c r="J22" s="552"/>
      <c r="K22" s="552"/>
      <c r="L22" s="552"/>
      <c r="M22" s="552"/>
    </row>
    <row r="23" spans="1:13" ht="14.25" customHeight="1">
      <c r="B23" s="553" t="s">
        <v>343</v>
      </c>
      <c r="C23" s="553"/>
      <c r="D23" s="553"/>
      <c r="E23" s="553"/>
      <c r="F23" s="553"/>
      <c r="G23" s="553"/>
      <c r="H23" s="553" t="s">
        <v>343</v>
      </c>
      <c r="I23" s="553"/>
      <c r="J23" s="553"/>
      <c r="K23" s="553"/>
      <c r="L23" s="553"/>
      <c r="M23" s="553"/>
    </row>
    <row r="24" spans="1:13" ht="34.5" customHeight="1">
      <c r="B24" s="553" t="s">
        <v>342</v>
      </c>
      <c r="C24" s="553"/>
      <c r="D24" s="553"/>
      <c r="E24" s="553"/>
      <c r="F24" s="553"/>
      <c r="G24" s="553"/>
      <c r="H24" s="553" t="s">
        <v>342</v>
      </c>
      <c r="I24" s="553"/>
      <c r="J24" s="553"/>
      <c r="K24" s="553"/>
      <c r="L24" s="553"/>
      <c r="M24" s="553"/>
    </row>
    <row r="25" spans="1:13" ht="34.5" customHeight="1">
      <c r="B25" s="553" t="s">
        <v>345</v>
      </c>
      <c r="C25" s="553"/>
      <c r="D25" s="553"/>
      <c r="E25" s="553"/>
      <c r="F25" s="553"/>
      <c r="G25" s="553"/>
      <c r="H25" s="553" t="s">
        <v>345</v>
      </c>
      <c r="I25" s="553"/>
      <c r="J25" s="553"/>
      <c r="K25" s="553"/>
      <c r="L25" s="553"/>
      <c r="M25" s="553"/>
    </row>
    <row r="26" spans="1:13">
      <c r="I26" s="64"/>
      <c r="J26" s="64"/>
    </row>
    <row r="27" spans="1:13">
      <c r="A27" s="64"/>
      <c r="B27" s="64"/>
      <c r="C27" s="64"/>
      <c r="D27" s="64"/>
      <c r="E27" s="64"/>
      <c r="F27" s="64"/>
      <c r="G27" s="64"/>
      <c r="H27" s="64"/>
    </row>
  </sheetData>
  <mergeCells count="19">
    <mergeCell ref="A3:A4"/>
    <mergeCell ref="B3:D3"/>
    <mergeCell ref="E3:G3"/>
    <mergeCell ref="K3:M3"/>
    <mergeCell ref="H3:J3"/>
    <mergeCell ref="H22:M22"/>
    <mergeCell ref="H23:M23"/>
    <mergeCell ref="H24:M24"/>
    <mergeCell ref="H25:M25"/>
    <mergeCell ref="B1:G1"/>
    <mergeCell ref="H1:M1"/>
    <mergeCell ref="B20:G20"/>
    <mergeCell ref="B21:G21"/>
    <mergeCell ref="H20:M20"/>
    <mergeCell ref="H21:M21"/>
    <mergeCell ref="B22:G22"/>
    <mergeCell ref="B23:G23"/>
    <mergeCell ref="B24:G24"/>
    <mergeCell ref="B25:G25"/>
  </mergeCells>
  <printOptions horizontalCentered="1"/>
  <pageMargins left="0.45" right="0.1" top="0.48" bottom="0.5" header="0.3" footer="0.3"/>
  <pageSetup paperSize="11" scale="99" firstPageNumber="21" orientation="portrait" useFirstPageNumber="1" r:id="rId1"/>
  <headerFooter>
    <oddFooter>&amp;L&amp;"-,Bold"&amp;K09-048&amp;P&amp;R&amp;"-,Bold Italic"&amp;10&amp;K09-046Educational Statistics at a Glance</oddFooter>
  </headerFooter>
  <colBreaks count="1" manualBreakCount="1">
    <brk id="7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tabSelected="1" view="pageBreakPreview" topLeftCell="A4" zoomScaleSheetLayoutView="100" workbookViewId="0">
      <selection activeCell="I15" sqref="I15:K15"/>
    </sheetView>
  </sheetViews>
  <sheetFormatPr defaultRowHeight="15"/>
  <cols>
    <col min="1" max="1" width="10.85546875" style="1" customWidth="1"/>
    <col min="2" max="10" width="6.28515625" style="1" customWidth="1"/>
    <col min="11" max="11" width="7.28515625" style="1" customWidth="1"/>
    <col min="12" max="12" width="6.7109375" style="1" customWidth="1"/>
    <col min="13" max="13" width="7" style="1" customWidth="1"/>
    <col min="14" max="14" width="7.28515625" style="1" customWidth="1"/>
    <col min="15" max="15" width="5.5703125" style="1" customWidth="1"/>
    <col min="16" max="16384" width="9.140625" style="1"/>
  </cols>
  <sheetData>
    <row r="1" spans="1:10" ht="24" customHeight="1">
      <c r="A1" s="559" t="s">
        <v>456</v>
      </c>
      <c r="B1" s="559"/>
      <c r="C1" s="559"/>
      <c r="D1" s="559"/>
      <c r="E1" s="559"/>
      <c r="F1" s="559"/>
      <c r="G1" s="559"/>
      <c r="H1" s="559"/>
      <c r="I1" s="559"/>
      <c r="J1" s="559"/>
    </row>
    <row r="2" spans="1:10" ht="16.5">
      <c r="A2" s="559" t="s">
        <v>457</v>
      </c>
      <c r="B2" s="559"/>
      <c r="C2" s="559"/>
      <c r="D2" s="559"/>
      <c r="E2" s="559"/>
      <c r="F2" s="559"/>
      <c r="G2" s="559"/>
      <c r="H2" s="559"/>
      <c r="I2" s="559"/>
      <c r="J2" s="559"/>
    </row>
    <row r="3" spans="1:10" ht="48" customHeight="1">
      <c r="A3" s="564" t="s">
        <v>129</v>
      </c>
      <c r="B3" s="563" t="s">
        <v>449</v>
      </c>
      <c r="C3" s="563"/>
      <c r="D3" s="563"/>
      <c r="E3" s="560" t="s">
        <v>450</v>
      </c>
      <c r="F3" s="561"/>
      <c r="G3" s="562"/>
      <c r="H3" s="563" t="s">
        <v>451</v>
      </c>
      <c r="I3" s="563"/>
      <c r="J3" s="563"/>
    </row>
    <row r="4" spans="1:10" ht="24.75" customHeight="1">
      <c r="A4" s="564"/>
      <c r="B4" s="322" t="s">
        <v>8</v>
      </c>
      <c r="C4" s="323" t="s">
        <v>9</v>
      </c>
      <c r="D4" s="324" t="s">
        <v>0</v>
      </c>
      <c r="E4" s="322" t="s">
        <v>8</v>
      </c>
      <c r="F4" s="323" t="s">
        <v>9</v>
      </c>
      <c r="G4" s="324" t="s">
        <v>0</v>
      </c>
      <c r="H4" s="322" t="s">
        <v>8</v>
      </c>
      <c r="I4" s="323" t="s">
        <v>9</v>
      </c>
      <c r="J4" s="324" t="s">
        <v>0</v>
      </c>
    </row>
    <row r="5" spans="1:10" ht="19.5" customHeight="1">
      <c r="A5" s="325" t="s">
        <v>39</v>
      </c>
      <c r="B5" s="339">
        <v>60.6</v>
      </c>
      <c r="C5" s="326">
        <v>24.8</v>
      </c>
      <c r="D5" s="326">
        <v>42.6</v>
      </c>
      <c r="E5" s="326">
        <v>20.6</v>
      </c>
      <c r="F5" s="326">
        <v>4.5999999999999996</v>
      </c>
      <c r="G5" s="326">
        <v>12.7</v>
      </c>
      <c r="H5" s="326">
        <v>46.4</v>
      </c>
      <c r="I5" s="326">
        <v>17.7</v>
      </c>
      <c r="J5" s="326">
        <v>32.1</v>
      </c>
    </row>
    <row r="6" spans="1:10" ht="18.75" customHeight="1">
      <c r="A6" s="325" t="s">
        <v>33</v>
      </c>
      <c r="B6" s="326">
        <v>82.6</v>
      </c>
      <c r="C6" s="326">
        <v>41.4</v>
      </c>
      <c r="D6" s="326">
        <v>62.4</v>
      </c>
      <c r="E6" s="326">
        <v>33.200000000000003</v>
      </c>
      <c r="F6" s="326">
        <v>11.3</v>
      </c>
      <c r="G6" s="326">
        <v>22.5</v>
      </c>
      <c r="H6" s="326">
        <v>65.2</v>
      </c>
      <c r="I6" s="326">
        <v>30.9</v>
      </c>
      <c r="J6" s="326">
        <v>48.7</v>
      </c>
    </row>
    <row r="7" spans="1:10" ht="21" customHeight="1">
      <c r="A7" s="325" t="s">
        <v>34</v>
      </c>
      <c r="B7" s="326">
        <v>95.5</v>
      </c>
      <c r="C7" s="326">
        <v>60.5</v>
      </c>
      <c r="D7" s="326">
        <v>78.599999999999994</v>
      </c>
      <c r="E7" s="326">
        <v>46.5</v>
      </c>
      <c r="F7" s="326">
        <v>20.8</v>
      </c>
      <c r="G7" s="326">
        <v>33.4</v>
      </c>
      <c r="H7" s="326">
        <v>75.5</v>
      </c>
      <c r="I7" s="326">
        <v>44.4</v>
      </c>
      <c r="J7" s="326">
        <v>61.9</v>
      </c>
    </row>
    <row r="8" spans="1:10" ht="21" customHeight="1">
      <c r="A8" s="325" t="s">
        <v>43</v>
      </c>
      <c r="B8" s="326">
        <v>95.8</v>
      </c>
      <c r="C8" s="326">
        <v>64.099999999999994</v>
      </c>
      <c r="D8" s="326">
        <v>80.5</v>
      </c>
      <c r="E8" s="326">
        <v>54.3</v>
      </c>
      <c r="F8" s="326">
        <v>28.6</v>
      </c>
      <c r="G8" s="326">
        <v>41.9</v>
      </c>
      <c r="H8" s="326">
        <v>82.2</v>
      </c>
      <c r="I8" s="326">
        <v>52.1</v>
      </c>
      <c r="J8" s="326">
        <v>67.5</v>
      </c>
    </row>
    <row r="9" spans="1:10" ht="21.75" customHeight="1">
      <c r="A9" s="325" t="s">
        <v>35</v>
      </c>
      <c r="B9" s="326">
        <v>94.8</v>
      </c>
      <c r="C9" s="326">
        <v>71.900000000000006</v>
      </c>
      <c r="D9" s="326">
        <v>83.8</v>
      </c>
      <c r="E9" s="326">
        <v>80.099999999999994</v>
      </c>
      <c r="F9" s="326">
        <v>51.9</v>
      </c>
      <c r="G9" s="326">
        <v>66.7</v>
      </c>
      <c r="H9" s="326">
        <v>90.3</v>
      </c>
      <c r="I9" s="326">
        <v>65.900000000000006</v>
      </c>
      <c r="J9" s="326">
        <v>78.599999999999994</v>
      </c>
    </row>
    <row r="10" spans="1:10" ht="20.25" customHeight="1">
      <c r="A10" s="325" t="s">
        <v>44</v>
      </c>
      <c r="B10" s="326">
        <v>104.9</v>
      </c>
      <c r="C10" s="326">
        <v>85.9</v>
      </c>
      <c r="D10" s="326">
        <v>95.7</v>
      </c>
      <c r="E10" s="326">
        <v>66.7</v>
      </c>
      <c r="F10" s="326">
        <v>49.9</v>
      </c>
      <c r="G10" s="326">
        <v>58.6</v>
      </c>
      <c r="H10" s="326">
        <v>90.3</v>
      </c>
      <c r="I10" s="326">
        <v>72.400000000000006</v>
      </c>
      <c r="J10" s="326">
        <v>81.599999999999994</v>
      </c>
    </row>
    <row r="11" spans="1:10" ht="22.5" customHeight="1">
      <c r="A11" s="325" t="s">
        <v>40</v>
      </c>
      <c r="B11" s="326">
        <v>112.8</v>
      </c>
      <c r="C11" s="326">
        <v>105.8</v>
      </c>
      <c r="D11" s="326">
        <v>109.4</v>
      </c>
      <c r="E11" s="326">
        <v>75.2</v>
      </c>
      <c r="F11" s="326">
        <v>66.400000000000006</v>
      </c>
      <c r="G11" s="326">
        <v>71</v>
      </c>
      <c r="H11" s="326">
        <v>98.5</v>
      </c>
      <c r="I11" s="326">
        <v>91</v>
      </c>
      <c r="J11" s="326">
        <v>94.9</v>
      </c>
    </row>
    <row r="12" spans="1:10" ht="19.5" customHeight="1">
      <c r="A12" s="325" t="s">
        <v>41</v>
      </c>
      <c r="B12" s="326">
        <v>114.59</v>
      </c>
      <c r="C12" s="326">
        <v>108</v>
      </c>
      <c r="D12" s="326">
        <v>111.4</v>
      </c>
      <c r="E12" s="326">
        <v>77.59</v>
      </c>
      <c r="F12" s="326">
        <v>69.64</v>
      </c>
      <c r="G12" s="326">
        <v>73.78</v>
      </c>
      <c r="H12" s="326">
        <v>100.43</v>
      </c>
      <c r="I12" s="326">
        <v>93.47</v>
      </c>
      <c r="J12" s="326">
        <v>97.08</v>
      </c>
    </row>
    <row r="13" spans="1:10" ht="20.25" customHeight="1">
      <c r="A13" s="325" t="s">
        <v>42</v>
      </c>
      <c r="B13" s="326">
        <v>115.26</v>
      </c>
      <c r="C13" s="326">
        <v>112.58</v>
      </c>
      <c r="D13" s="326">
        <v>113.97</v>
      </c>
      <c r="E13" s="326">
        <v>81.48</v>
      </c>
      <c r="F13" s="326">
        <v>74.36</v>
      </c>
      <c r="G13" s="326">
        <v>78.06</v>
      </c>
      <c r="H13" s="326">
        <v>102.36</v>
      </c>
      <c r="I13" s="326">
        <v>98.02</v>
      </c>
      <c r="J13" s="326">
        <v>100.28</v>
      </c>
    </row>
    <row r="14" spans="1:10" ht="21.75" customHeight="1">
      <c r="A14" s="325" t="s">
        <v>144</v>
      </c>
      <c r="B14" s="326">
        <v>114.7</v>
      </c>
      <c r="C14" s="326">
        <v>114</v>
      </c>
      <c r="D14" s="326">
        <v>114.3</v>
      </c>
      <c r="E14" s="326">
        <v>82.7</v>
      </c>
      <c r="F14" s="326">
        <v>76.599999999999994</v>
      </c>
      <c r="G14" s="326">
        <v>79.8</v>
      </c>
      <c r="H14" s="326">
        <v>102.5</v>
      </c>
      <c r="I14" s="326">
        <v>99.6</v>
      </c>
      <c r="J14" s="326">
        <v>101.1</v>
      </c>
    </row>
    <row r="15" spans="1:10" ht="21.75" customHeight="1">
      <c r="A15" s="325" t="s">
        <v>163</v>
      </c>
      <c r="B15" s="326">
        <v>113.8</v>
      </c>
      <c r="C15" s="326">
        <v>113.8</v>
      </c>
      <c r="D15" s="326">
        <v>113.8</v>
      </c>
      <c r="E15" s="326">
        <v>84.3</v>
      </c>
      <c r="F15" s="326">
        <v>79</v>
      </c>
      <c r="G15" s="326">
        <v>81.7</v>
      </c>
      <c r="H15" s="326">
        <v>102.5</v>
      </c>
      <c r="I15" s="326">
        <v>100.4</v>
      </c>
      <c r="J15" s="326">
        <v>101.5</v>
      </c>
    </row>
    <row r="16" spans="1:10" ht="21.75" customHeight="1">
      <c r="A16" s="325" t="s">
        <v>164</v>
      </c>
      <c r="B16" s="326">
        <v>114.9</v>
      </c>
      <c r="C16" s="326">
        <v>116.3</v>
      </c>
      <c r="D16" s="326">
        <v>115.5</v>
      </c>
      <c r="E16" s="326">
        <v>87.5</v>
      </c>
      <c r="F16" s="326">
        <v>82.9</v>
      </c>
      <c r="G16" s="326">
        <v>85.2</v>
      </c>
      <c r="H16" s="326">
        <v>104.5</v>
      </c>
      <c r="I16" s="326">
        <v>103.3</v>
      </c>
      <c r="J16" s="326">
        <v>103.9</v>
      </c>
    </row>
    <row r="17" spans="1:10" ht="20.25" customHeight="1">
      <c r="A17" s="325" t="s">
        <v>296</v>
      </c>
      <c r="B17" s="326">
        <v>105.8</v>
      </c>
      <c r="C17" s="326">
        <v>107.1</v>
      </c>
      <c r="D17" s="326">
        <v>106.5</v>
      </c>
      <c r="E17" s="326">
        <v>82.5</v>
      </c>
      <c r="F17" s="326">
        <v>81.400000000000006</v>
      </c>
      <c r="G17" s="326">
        <v>82</v>
      </c>
      <c r="H17" s="326">
        <v>97.2</v>
      </c>
      <c r="I17" s="326">
        <v>97.6</v>
      </c>
      <c r="J17" s="326">
        <v>97.4</v>
      </c>
    </row>
    <row r="18" spans="1:10" ht="22.5" customHeight="1">
      <c r="A18" s="325" t="s">
        <v>297</v>
      </c>
      <c r="B18" s="326">
        <v>99.314751511013398</v>
      </c>
      <c r="C18" s="326">
        <v>102.22133894912585</v>
      </c>
      <c r="D18" s="326">
        <v>100.70129798017034</v>
      </c>
      <c r="E18" s="326">
        <v>82.321838454342</v>
      </c>
      <c r="F18" s="326">
        <v>86.910567166481357</v>
      </c>
      <c r="G18" s="326">
        <v>84.500049556752757</v>
      </c>
      <c r="H18" s="326">
        <v>93.060143799354279</v>
      </c>
      <c r="I18" s="326">
        <v>96.619371355950733</v>
      </c>
      <c r="J18" s="326">
        <v>94.754954936779342</v>
      </c>
    </row>
    <row r="19" spans="1:10" ht="21.75" customHeight="1">
      <c r="A19" s="325" t="s">
        <v>312</v>
      </c>
      <c r="B19" s="326">
        <v>98.106558471731418</v>
      </c>
      <c r="C19" s="326">
        <v>100.63170022065572</v>
      </c>
      <c r="D19" s="326">
        <v>99.30985185214783</v>
      </c>
      <c r="E19" s="326">
        <v>84.910926238341546</v>
      </c>
      <c r="F19" s="326">
        <v>90.28894776904302</v>
      </c>
      <c r="G19" s="326">
        <v>87.447584267311854</v>
      </c>
      <c r="H19" s="326">
        <v>93.262562522856413</v>
      </c>
      <c r="I19" s="326">
        <v>96.881629012535896</v>
      </c>
      <c r="J19" s="326">
        <v>94.980727632430927</v>
      </c>
    </row>
    <row r="20" spans="1:10">
      <c r="A20" s="558" t="s">
        <v>73</v>
      </c>
      <c r="B20" s="558"/>
      <c r="C20" s="558"/>
      <c r="D20" s="558"/>
      <c r="E20" s="558"/>
      <c r="F20" s="558"/>
      <c r="G20" s="558"/>
      <c r="H20" s="558"/>
      <c r="I20" s="558"/>
      <c r="J20" s="558"/>
    </row>
    <row r="21" spans="1:10">
      <c r="A21" s="558" t="s">
        <v>341</v>
      </c>
      <c r="B21" s="558"/>
      <c r="C21" s="135"/>
      <c r="D21" s="135"/>
      <c r="E21" s="135"/>
      <c r="F21" s="135"/>
      <c r="G21" s="135"/>
      <c r="H21" s="135"/>
      <c r="I21" s="135"/>
      <c r="J21" s="135"/>
    </row>
    <row r="22" spans="1:10" ht="26.25" customHeight="1">
      <c r="A22" s="557" t="s">
        <v>452</v>
      </c>
      <c r="B22" s="557"/>
      <c r="C22" s="557"/>
      <c r="D22" s="557"/>
      <c r="E22" s="557"/>
      <c r="F22" s="557"/>
      <c r="G22" s="557"/>
      <c r="H22" s="557"/>
      <c r="I22" s="557"/>
      <c r="J22" s="557"/>
    </row>
    <row r="23" spans="1:10">
      <c r="A23" s="557" t="s">
        <v>345</v>
      </c>
      <c r="B23" s="557"/>
      <c r="C23" s="557"/>
      <c r="D23" s="557"/>
      <c r="E23" s="557"/>
      <c r="F23" s="557"/>
      <c r="G23" s="557"/>
      <c r="H23" s="557"/>
      <c r="I23" s="557"/>
      <c r="J23" s="557"/>
    </row>
  </sheetData>
  <mergeCells count="10">
    <mergeCell ref="A22:J22"/>
    <mergeCell ref="A23:J23"/>
    <mergeCell ref="A21:B21"/>
    <mergeCell ref="A1:J1"/>
    <mergeCell ref="A2:J2"/>
    <mergeCell ref="A20:J20"/>
    <mergeCell ref="E3:G3"/>
    <mergeCell ref="H3:J3"/>
    <mergeCell ref="A3:A4"/>
    <mergeCell ref="B3:D3"/>
  </mergeCells>
  <printOptions horizontalCentered="1"/>
  <pageMargins left="0.45" right="0.1" top="0.48" bottom="0.5" header="0.3" footer="0.3"/>
  <pageSetup paperSize="11" scale="96" firstPageNumber="23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6"/>
  <sheetViews>
    <sheetView tabSelected="1" view="pageBreakPreview" topLeftCell="A7" zoomScaleSheetLayoutView="100" workbookViewId="0">
      <selection activeCell="I15" sqref="I15:K15"/>
    </sheetView>
  </sheetViews>
  <sheetFormatPr defaultRowHeight="15"/>
  <cols>
    <col min="1" max="1" width="8.5703125" style="1" customWidth="1"/>
    <col min="2" max="7" width="9.140625" style="1" customWidth="1"/>
    <col min="8" max="9" width="7.5703125" style="1" customWidth="1"/>
    <col min="10" max="11" width="9.28515625" style="1" hidden="1" customWidth="1"/>
    <col min="12" max="12" width="10.140625" style="1" hidden="1" customWidth="1"/>
    <col min="13" max="13" width="13.42578125" style="1" hidden="1" customWidth="1"/>
    <col min="14" max="14" width="12.28515625" style="1" hidden="1" customWidth="1"/>
    <col min="15" max="15" width="11.140625" style="1" hidden="1" customWidth="1"/>
    <col min="16" max="16" width="0" style="1" hidden="1" customWidth="1"/>
    <col min="17" max="18" width="12.28515625" style="1" hidden="1" customWidth="1"/>
    <col min="19" max="19" width="11.140625" style="1" hidden="1" customWidth="1"/>
    <col min="20" max="16384" width="9.140625" style="1"/>
  </cols>
  <sheetData>
    <row r="1" spans="1:19" ht="18">
      <c r="A1" s="463" t="s">
        <v>120</v>
      </c>
      <c r="B1" s="463"/>
      <c r="C1" s="463"/>
      <c r="D1" s="463"/>
      <c r="E1" s="463"/>
      <c r="F1" s="463"/>
      <c r="G1" s="463"/>
    </row>
    <row r="2" spans="1:19">
      <c r="A2" s="39"/>
      <c r="B2" s="39"/>
      <c r="C2" s="39"/>
      <c r="E2" s="20"/>
      <c r="F2" s="464" t="s">
        <v>81</v>
      </c>
      <c r="G2" s="464"/>
      <c r="H2" s="20"/>
      <c r="I2" s="20"/>
    </row>
    <row r="3" spans="1:19" ht="20.25" customHeight="1">
      <c r="A3" s="467"/>
      <c r="B3" s="465">
        <v>2001</v>
      </c>
      <c r="C3" s="465"/>
      <c r="D3" s="465"/>
      <c r="E3" s="465">
        <v>2011</v>
      </c>
      <c r="F3" s="465"/>
      <c r="G3" s="465"/>
      <c r="H3" s="21"/>
      <c r="I3" s="21"/>
      <c r="Q3" s="1" t="s">
        <v>313</v>
      </c>
    </row>
    <row r="4" spans="1:19" ht="18.75" customHeight="1">
      <c r="A4" s="467"/>
      <c r="B4" s="44" t="s">
        <v>0</v>
      </c>
      <c r="C4" s="44" t="s">
        <v>1</v>
      </c>
      <c r="D4" s="44" t="s">
        <v>2</v>
      </c>
      <c r="E4" s="44" t="s">
        <v>0</v>
      </c>
      <c r="F4" s="44" t="s">
        <v>1</v>
      </c>
      <c r="G4" s="44" t="s">
        <v>2</v>
      </c>
      <c r="H4" s="21"/>
      <c r="I4" s="21"/>
      <c r="M4" s="1" t="s">
        <v>77</v>
      </c>
      <c r="N4" s="1" t="s">
        <v>1</v>
      </c>
      <c r="O4" s="1" t="s">
        <v>2</v>
      </c>
      <c r="Q4" s="1" t="s">
        <v>77</v>
      </c>
      <c r="R4" s="1" t="s">
        <v>1</v>
      </c>
      <c r="S4" s="1" t="s">
        <v>2</v>
      </c>
    </row>
    <row r="5" spans="1:19" ht="21.75" customHeight="1">
      <c r="A5" s="45" t="s">
        <v>0</v>
      </c>
      <c r="B5" s="46">
        <v>64.8</v>
      </c>
      <c r="C5" s="46">
        <v>54.7</v>
      </c>
      <c r="D5" s="46">
        <v>47.1</v>
      </c>
      <c r="E5" s="46">
        <v>72.981919206959205</v>
      </c>
      <c r="F5" s="47">
        <v>66.071231235974565</v>
      </c>
      <c r="G5" s="47">
        <v>58.953773853226046</v>
      </c>
      <c r="H5" s="37"/>
      <c r="I5" s="37"/>
      <c r="J5" s="37">
        <f>(Q5/M5)*100</f>
        <v>72.981919206959205</v>
      </c>
      <c r="K5" s="37">
        <f t="shared" ref="K5:L7" si="0">(R5/N5)*100</f>
        <v>66.071231235974565</v>
      </c>
      <c r="L5" s="37">
        <f t="shared" si="0"/>
        <v>58.953773853226046</v>
      </c>
      <c r="M5" s="1">
        <v>1046339724</v>
      </c>
      <c r="N5" s="1">
        <v>172177807</v>
      </c>
      <c r="O5" s="1">
        <v>87806886</v>
      </c>
      <c r="Q5" s="1">
        <v>763638812</v>
      </c>
      <c r="R5" s="1">
        <v>113759997</v>
      </c>
      <c r="S5" s="1">
        <v>51765473</v>
      </c>
    </row>
    <row r="6" spans="1:19" ht="20.25" customHeight="1">
      <c r="A6" s="45" t="s">
        <v>3</v>
      </c>
      <c r="B6" s="46">
        <v>75.3</v>
      </c>
      <c r="C6" s="46">
        <v>67</v>
      </c>
      <c r="D6" s="46">
        <v>59</v>
      </c>
      <c r="E6" s="46">
        <v>80.883545995605388</v>
      </c>
      <c r="F6" s="47">
        <v>75.173017787643886</v>
      </c>
      <c r="G6" s="47">
        <v>68.511606932416115</v>
      </c>
      <c r="H6" s="37"/>
      <c r="I6" s="37"/>
      <c r="J6" s="37">
        <f t="shared" ref="J6:J7" si="1">(Q6/M6)*100</f>
        <v>80.883545995605388</v>
      </c>
      <c r="K6" s="37">
        <f t="shared" si="0"/>
        <v>75.173017787643886</v>
      </c>
      <c r="L6" s="37">
        <f t="shared" si="0"/>
        <v>68.511606932416115</v>
      </c>
      <c r="M6" s="1">
        <v>537518004</v>
      </c>
      <c r="N6" s="1">
        <v>88431948</v>
      </c>
      <c r="O6" s="1">
        <v>43993493</v>
      </c>
      <c r="Q6" s="1">
        <v>434763622</v>
      </c>
      <c r="R6" s="1">
        <v>66476964</v>
      </c>
      <c r="S6" s="1">
        <v>30140649</v>
      </c>
    </row>
    <row r="7" spans="1:19" ht="21.75" customHeight="1">
      <c r="A7" s="45" t="s">
        <v>4</v>
      </c>
      <c r="B7" s="46">
        <v>53.7</v>
      </c>
      <c r="C7" s="46">
        <v>42</v>
      </c>
      <c r="D7" s="46">
        <v>35</v>
      </c>
      <c r="E7" s="46">
        <v>64.634660249959452</v>
      </c>
      <c r="F7" s="47">
        <v>56.460144495025119</v>
      </c>
      <c r="G7" s="47">
        <v>49.356652199933478</v>
      </c>
      <c r="H7" s="37"/>
      <c r="I7" s="37"/>
      <c r="J7" s="37">
        <f t="shared" si="1"/>
        <v>64.634660249959452</v>
      </c>
      <c r="K7" s="37">
        <f t="shared" si="0"/>
        <v>56.460144495025119</v>
      </c>
      <c r="L7" s="37">
        <f t="shared" si="0"/>
        <v>49.356652199933478</v>
      </c>
      <c r="M7" s="1">
        <v>508821720</v>
      </c>
      <c r="N7" s="1">
        <v>83745859</v>
      </c>
      <c r="O7" s="1">
        <v>43813393</v>
      </c>
      <c r="Q7" s="1">
        <v>328875190</v>
      </c>
      <c r="R7" s="1">
        <v>47283033</v>
      </c>
      <c r="S7" s="1">
        <v>21624824</v>
      </c>
    </row>
    <row r="8" spans="1:19" ht="15.75">
      <c r="A8" s="394" t="s">
        <v>338</v>
      </c>
      <c r="B8" s="395"/>
      <c r="C8" s="396"/>
      <c r="D8" s="396"/>
      <c r="E8" s="397"/>
      <c r="F8" s="398"/>
      <c r="G8" s="398"/>
    </row>
    <row r="9" spans="1:19" ht="69.75" customHeight="1">
      <c r="A9" s="463" t="s">
        <v>121</v>
      </c>
      <c r="B9" s="463"/>
      <c r="C9" s="463"/>
      <c r="D9" s="463"/>
      <c r="E9" s="463"/>
      <c r="F9" s="463"/>
      <c r="G9" s="463"/>
      <c r="H9" s="39"/>
      <c r="I9" s="39"/>
    </row>
    <row r="10" spans="1:19">
      <c r="A10" s="39"/>
      <c r="B10" s="39"/>
      <c r="C10" s="39"/>
      <c r="E10" s="20"/>
      <c r="F10" s="464" t="s">
        <v>82</v>
      </c>
      <c r="G10" s="464"/>
      <c r="H10" s="39"/>
      <c r="I10" s="39"/>
    </row>
    <row r="11" spans="1:19" ht="21" customHeight="1">
      <c r="A11" s="466"/>
      <c r="B11" s="465">
        <v>2001</v>
      </c>
      <c r="C11" s="465"/>
      <c r="D11" s="465"/>
      <c r="E11" s="465">
        <v>2011</v>
      </c>
      <c r="F11" s="465"/>
      <c r="G11" s="465"/>
      <c r="H11" s="38"/>
      <c r="I11" s="38"/>
    </row>
    <row r="12" spans="1:19" ht="21.75" customHeight="1">
      <c r="A12" s="466"/>
      <c r="B12" s="44" t="s">
        <v>0</v>
      </c>
      <c r="C12" s="44" t="s">
        <v>1</v>
      </c>
      <c r="D12" s="44" t="s">
        <v>2</v>
      </c>
      <c r="E12" s="44" t="s">
        <v>0</v>
      </c>
      <c r="F12" s="44" t="s">
        <v>1</v>
      </c>
      <c r="G12" s="44" t="s">
        <v>2</v>
      </c>
      <c r="H12" s="38"/>
      <c r="I12" s="38"/>
    </row>
    <row r="13" spans="1:19" ht="19.5" customHeight="1">
      <c r="A13" s="45" t="s">
        <v>0</v>
      </c>
      <c r="B13" s="46">
        <v>61</v>
      </c>
      <c r="C13" s="46">
        <v>44.1</v>
      </c>
      <c r="D13" s="46">
        <v>40.799999999999997</v>
      </c>
      <c r="E13" s="46">
        <v>69.277161832950057</v>
      </c>
      <c r="F13" s="47">
        <v>60.379982207364421</v>
      </c>
      <c r="G13" s="47">
        <v>51.907583393072265</v>
      </c>
      <c r="H13" s="39"/>
      <c r="I13" s="39"/>
      <c r="J13" s="37">
        <f>(Q13/M13)*100</f>
        <v>69.277161832950057</v>
      </c>
      <c r="K13" s="37">
        <f t="shared" ref="K13:L15" si="2">(R13/N13)*100</f>
        <v>60.379982207364421</v>
      </c>
      <c r="L13" s="37">
        <f t="shared" si="2"/>
        <v>51.907583393072265</v>
      </c>
      <c r="M13" s="1">
        <v>838410861</v>
      </c>
      <c r="N13" s="1">
        <v>135391971</v>
      </c>
      <c r="O13" s="1">
        <v>67517389</v>
      </c>
      <c r="Q13" s="1">
        <v>580827249</v>
      </c>
      <c r="R13" s="1">
        <v>81749648</v>
      </c>
      <c r="S13" s="1">
        <v>35046645</v>
      </c>
    </row>
    <row r="14" spans="1:19" ht="21.75" customHeight="1">
      <c r="A14" s="45" t="s">
        <v>3</v>
      </c>
      <c r="B14" s="46">
        <v>73.400000000000006</v>
      </c>
      <c r="C14" s="46">
        <v>59.3</v>
      </c>
      <c r="D14" s="46">
        <v>54.8</v>
      </c>
      <c r="E14" s="46">
        <v>78.838781271376206</v>
      </c>
      <c r="F14" s="47">
        <v>71.593871782368751</v>
      </c>
      <c r="G14" s="47">
        <v>63.734479390766062</v>
      </c>
      <c r="H14" s="39"/>
      <c r="I14" s="39"/>
      <c r="J14" s="37">
        <f t="shared" ref="J14:J15" si="3">(Q14/M14)*100</f>
        <v>78.838781271376206</v>
      </c>
      <c r="K14" s="37">
        <f t="shared" si="2"/>
        <v>71.593871782368751</v>
      </c>
      <c r="L14" s="37">
        <f t="shared" si="2"/>
        <v>63.734479390766062</v>
      </c>
      <c r="M14" s="1">
        <v>428918883</v>
      </c>
      <c r="N14" s="1">
        <v>69293949</v>
      </c>
      <c r="O14" s="1">
        <v>33646714</v>
      </c>
      <c r="Q14" s="1">
        <v>338154420</v>
      </c>
      <c r="R14" s="1">
        <v>49610221</v>
      </c>
      <c r="S14" s="1">
        <v>21444558</v>
      </c>
    </row>
    <row r="15" spans="1:19" ht="23.25" customHeight="1">
      <c r="A15" s="45" t="s">
        <v>4</v>
      </c>
      <c r="B15" s="46">
        <v>47.8</v>
      </c>
      <c r="C15" s="46">
        <v>28.5</v>
      </c>
      <c r="D15" s="46">
        <v>26.7</v>
      </c>
      <c r="E15" s="46">
        <v>59.261925028480043</v>
      </c>
      <c r="F15" s="47">
        <v>48.623886203432839</v>
      </c>
      <c r="G15" s="47">
        <v>40.158889658974914</v>
      </c>
      <c r="H15" s="39"/>
      <c r="I15" s="39"/>
      <c r="J15" s="37">
        <f t="shared" si="3"/>
        <v>59.261925028480043</v>
      </c>
      <c r="K15" s="37">
        <f t="shared" si="2"/>
        <v>48.623886203432839</v>
      </c>
      <c r="L15" s="37">
        <f t="shared" si="2"/>
        <v>40.158889658974914</v>
      </c>
      <c r="M15" s="1">
        <v>409491978</v>
      </c>
      <c r="N15" s="1">
        <v>66098022</v>
      </c>
      <c r="O15" s="1">
        <v>33870675</v>
      </c>
      <c r="Q15" s="1">
        <v>242672829</v>
      </c>
      <c r="R15" s="1">
        <v>32139427</v>
      </c>
      <c r="S15" s="1">
        <v>13602087</v>
      </c>
    </row>
    <row r="16" spans="1:19" ht="17.25" customHeight="1">
      <c r="A16" s="79" t="s">
        <v>338</v>
      </c>
      <c r="B16" s="67"/>
      <c r="C16" s="68"/>
      <c r="D16" s="68"/>
      <c r="E16" s="69"/>
      <c r="F16" s="39"/>
      <c r="G16" s="39"/>
      <c r="H16" s="39"/>
      <c r="I16" s="39"/>
    </row>
  </sheetData>
  <mergeCells count="10">
    <mergeCell ref="A1:G1"/>
    <mergeCell ref="F10:G10"/>
    <mergeCell ref="E11:G11"/>
    <mergeCell ref="A11:A12"/>
    <mergeCell ref="B11:D11"/>
    <mergeCell ref="F2:G2"/>
    <mergeCell ref="A3:A4"/>
    <mergeCell ref="B3:D3"/>
    <mergeCell ref="E3:G3"/>
    <mergeCell ref="A9:G9"/>
  </mergeCells>
  <pageMargins left="0.45" right="0.1" top="0.48" bottom="0.5" header="0.3" footer="0.3"/>
  <pageSetup paperSize="11" firstPageNumber="2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M38"/>
  <sheetViews>
    <sheetView tabSelected="1" view="pageBreakPreview" topLeftCell="A7" zoomScaleSheetLayoutView="100" workbookViewId="0">
      <selection activeCell="I15" sqref="I15:K15"/>
    </sheetView>
  </sheetViews>
  <sheetFormatPr defaultRowHeight="15"/>
  <cols>
    <col min="1" max="1" width="10.7109375" style="1" customWidth="1"/>
    <col min="2" max="3" width="5.85546875" style="1" customWidth="1"/>
    <col min="4" max="4" width="6.28515625" style="1" customWidth="1"/>
    <col min="5" max="6" width="5.85546875" style="1" customWidth="1"/>
    <col min="7" max="7" width="6.28515625" style="1" customWidth="1"/>
    <col min="8" max="9" width="5.85546875" style="1" customWidth="1"/>
    <col min="10" max="10" width="6.28515625" style="1" customWidth="1"/>
    <col min="11" max="12" width="5.85546875" style="1" customWidth="1"/>
    <col min="13" max="13" width="6.85546875" style="1" customWidth="1"/>
    <col min="14" max="16384" width="9.140625" style="1"/>
  </cols>
  <sheetData>
    <row r="1" spans="1:13" ht="21" customHeight="1">
      <c r="A1" s="565" t="s">
        <v>456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</row>
    <row r="2" spans="1:13" ht="16.5">
      <c r="A2" s="566" t="s">
        <v>442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</row>
    <row r="3" spans="1:13" ht="57.75" customHeight="1">
      <c r="A3" s="567" t="s">
        <v>129</v>
      </c>
      <c r="B3" s="567" t="s">
        <v>331</v>
      </c>
      <c r="C3" s="567"/>
      <c r="D3" s="567"/>
      <c r="E3" s="567" t="s">
        <v>330</v>
      </c>
      <c r="F3" s="567"/>
      <c r="G3" s="567"/>
      <c r="H3" s="567" t="s">
        <v>453</v>
      </c>
      <c r="I3" s="568"/>
      <c r="J3" s="568"/>
      <c r="K3" s="567" t="s">
        <v>332</v>
      </c>
      <c r="L3" s="567"/>
      <c r="M3" s="567"/>
    </row>
    <row r="4" spans="1:13" ht="21.75" customHeight="1">
      <c r="A4" s="567"/>
      <c r="B4" s="330" t="s">
        <v>8</v>
      </c>
      <c r="C4" s="331" t="s">
        <v>9</v>
      </c>
      <c r="D4" s="332" t="s">
        <v>0</v>
      </c>
      <c r="E4" s="330" t="s">
        <v>8</v>
      </c>
      <c r="F4" s="331" t="s">
        <v>9</v>
      </c>
      <c r="G4" s="332" t="s">
        <v>0</v>
      </c>
      <c r="H4" s="330" t="s">
        <v>8</v>
      </c>
      <c r="I4" s="331" t="s">
        <v>9</v>
      </c>
      <c r="J4" s="332" t="s">
        <v>0</v>
      </c>
      <c r="K4" s="330" t="s">
        <v>8</v>
      </c>
      <c r="L4" s="331" t="s">
        <v>9</v>
      </c>
      <c r="M4" s="332" t="s">
        <v>0</v>
      </c>
    </row>
    <row r="5" spans="1:13" ht="19.5" customHeight="1">
      <c r="A5" s="333" t="s">
        <v>45</v>
      </c>
      <c r="B5" s="425" t="s">
        <v>57</v>
      </c>
      <c r="C5" s="425" t="s">
        <v>57</v>
      </c>
      <c r="D5" s="425" t="s">
        <v>57</v>
      </c>
      <c r="E5" s="425" t="s">
        <v>57</v>
      </c>
      <c r="F5" s="425" t="s">
        <v>57</v>
      </c>
      <c r="G5" s="425" t="s">
        <v>57</v>
      </c>
      <c r="H5" s="335">
        <v>38.229999999999997</v>
      </c>
      <c r="I5" s="335">
        <v>27.74</v>
      </c>
      <c r="J5" s="335">
        <v>33.26</v>
      </c>
      <c r="K5" s="335">
        <v>9.2799999999999994</v>
      </c>
      <c r="L5" s="335">
        <v>6.71</v>
      </c>
      <c r="M5" s="335">
        <v>8.07</v>
      </c>
    </row>
    <row r="6" spans="1:13" ht="21" customHeight="1">
      <c r="A6" s="333" t="s">
        <v>36</v>
      </c>
      <c r="B6" s="425" t="s">
        <v>57</v>
      </c>
      <c r="C6" s="425" t="s">
        <v>57</v>
      </c>
      <c r="D6" s="425" t="s">
        <v>57</v>
      </c>
      <c r="E6" s="425" t="s">
        <v>57</v>
      </c>
      <c r="F6" s="425" t="s">
        <v>57</v>
      </c>
      <c r="G6" s="425" t="s">
        <v>57</v>
      </c>
      <c r="H6" s="335">
        <v>41.29</v>
      </c>
      <c r="I6" s="335">
        <v>33.21</v>
      </c>
      <c r="J6" s="335">
        <v>37.520000000000003</v>
      </c>
      <c r="K6" s="335">
        <v>10.3</v>
      </c>
      <c r="L6" s="335">
        <v>7.47</v>
      </c>
      <c r="M6" s="335">
        <v>8.9700000000000006</v>
      </c>
    </row>
    <row r="7" spans="1:13" ht="20.25" customHeight="1">
      <c r="A7" s="333" t="s">
        <v>37</v>
      </c>
      <c r="B7" s="425" t="s">
        <v>57</v>
      </c>
      <c r="C7" s="425" t="s">
        <v>57</v>
      </c>
      <c r="D7" s="425" t="s">
        <v>57</v>
      </c>
      <c r="E7" s="425" t="s">
        <v>57</v>
      </c>
      <c r="F7" s="425" t="s">
        <v>57</v>
      </c>
      <c r="G7" s="425" t="s">
        <v>57</v>
      </c>
      <c r="H7" s="335">
        <v>42.94</v>
      </c>
      <c r="I7" s="335">
        <v>34.26</v>
      </c>
      <c r="J7" s="335">
        <v>38.89</v>
      </c>
      <c r="K7" s="335">
        <v>10.59</v>
      </c>
      <c r="L7" s="335">
        <v>7.65</v>
      </c>
      <c r="M7" s="335">
        <v>9.2100000000000009</v>
      </c>
    </row>
    <row r="8" spans="1:13" ht="19.5" customHeight="1">
      <c r="A8" s="333" t="s">
        <v>38</v>
      </c>
      <c r="B8" s="334">
        <v>57.4</v>
      </c>
      <c r="C8" s="334">
        <v>45.3</v>
      </c>
      <c r="D8" s="334">
        <v>51.7</v>
      </c>
      <c r="E8" s="334">
        <v>30.8</v>
      </c>
      <c r="F8" s="334">
        <v>24.5</v>
      </c>
      <c r="G8" s="334">
        <v>27.8</v>
      </c>
      <c r="H8" s="335">
        <v>44.26</v>
      </c>
      <c r="I8" s="335">
        <v>35.049999999999997</v>
      </c>
      <c r="J8" s="335">
        <v>39.909999999999997</v>
      </c>
      <c r="K8" s="335">
        <v>11.58</v>
      </c>
      <c r="L8" s="335">
        <v>8.17</v>
      </c>
      <c r="M8" s="335">
        <v>9.9700000000000006</v>
      </c>
    </row>
    <row r="9" spans="1:13" ht="18.75" customHeight="1">
      <c r="A9" s="333" t="s">
        <v>40</v>
      </c>
      <c r="B9" s="334">
        <v>57.6</v>
      </c>
      <c r="C9" s="334">
        <v>46.2</v>
      </c>
      <c r="D9" s="334">
        <v>52.2</v>
      </c>
      <c r="E9" s="334">
        <v>31.4</v>
      </c>
      <c r="F9" s="334">
        <v>25.2</v>
      </c>
      <c r="G9" s="334">
        <v>28.5</v>
      </c>
      <c r="H9" s="335">
        <v>44.58</v>
      </c>
      <c r="I9" s="335">
        <v>35.799999999999997</v>
      </c>
      <c r="J9" s="335">
        <v>40.42</v>
      </c>
      <c r="K9" s="335">
        <v>13.54</v>
      </c>
      <c r="L9" s="335">
        <v>9.35</v>
      </c>
      <c r="M9" s="335">
        <v>11.55</v>
      </c>
    </row>
    <row r="10" spans="1:13" ht="18" customHeight="1">
      <c r="A10" s="333" t="s">
        <v>41</v>
      </c>
      <c r="B10" s="334">
        <v>58.6</v>
      </c>
      <c r="C10" s="334">
        <v>47.4</v>
      </c>
      <c r="D10" s="334">
        <v>53.5</v>
      </c>
      <c r="E10" s="334">
        <v>31.5</v>
      </c>
      <c r="F10" s="334">
        <v>26.1</v>
      </c>
      <c r="G10" s="334">
        <v>28.9</v>
      </c>
      <c r="H10" s="335">
        <v>45.03</v>
      </c>
      <c r="I10" s="335">
        <v>36.81</v>
      </c>
      <c r="J10" s="335">
        <v>41.13</v>
      </c>
      <c r="K10" s="335">
        <v>14.5</v>
      </c>
      <c r="L10" s="335">
        <v>10</v>
      </c>
      <c r="M10" s="335">
        <v>12.4</v>
      </c>
    </row>
    <row r="11" spans="1:13" ht="20.25" customHeight="1">
      <c r="A11" s="333" t="s">
        <v>42</v>
      </c>
      <c r="B11" s="334">
        <v>62.6</v>
      </c>
      <c r="C11" s="334">
        <v>53.2</v>
      </c>
      <c r="D11" s="334">
        <v>58.2</v>
      </c>
      <c r="E11" s="334">
        <v>36.299999999999997</v>
      </c>
      <c r="F11" s="334">
        <v>30.4</v>
      </c>
      <c r="G11" s="334">
        <v>33.5</v>
      </c>
      <c r="H11" s="335">
        <v>49.4</v>
      </c>
      <c r="I11" s="335">
        <v>41.85</v>
      </c>
      <c r="J11" s="335">
        <v>45.81</v>
      </c>
      <c r="K11" s="335">
        <v>15.2</v>
      </c>
      <c r="L11" s="335">
        <v>10.7</v>
      </c>
      <c r="M11" s="335">
        <v>13.1</v>
      </c>
    </row>
    <row r="12" spans="1:13" ht="21" customHeight="1">
      <c r="A12" s="333" t="s">
        <v>144</v>
      </c>
      <c r="B12" s="334">
        <v>64.8</v>
      </c>
      <c r="C12" s="335">
        <v>55.5</v>
      </c>
      <c r="D12" s="334">
        <v>60.4</v>
      </c>
      <c r="E12" s="335">
        <v>37.5</v>
      </c>
      <c r="F12" s="334">
        <v>31.6</v>
      </c>
      <c r="G12" s="334">
        <v>34.5</v>
      </c>
      <c r="H12" s="335">
        <v>51</v>
      </c>
      <c r="I12" s="335">
        <v>43.5</v>
      </c>
      <c r="J12" s="335">
        <v>47.4</v>
      </c>
      <c r="K12" s="335">
        <v>15.8</v>
      </c>
      <c r="L12" s="335">
        <v>11.4</v>
      </c>
      <c r="M12" s="335">
        <v>13.7</v>
      </c>
    </row>
    <row r="13" spans="1:13" ht="22.5" customHeight="1">
      <c r="A13" s="333" t="s">
        <v>163</v>
      </c>
      <c r="B13" s="336">
        <v>66.7</v>
      </c>
      <c r="C13" s="336">
        <v>58.7</v>
      </c>
      <c r="D13" s="336">
        <v>62.9</v>
      </c>
      <c r="E13" s="336">
        <v>38.5</v>
      </c>
      <c r="F13" s="336">
        <v>33.5</v>
      </c>
      <c r="G13" s="336">
        <v>36.1</v>
      </c>
      <c r="H13" s="336">
        <v>52.5</v>
      </c>
      <c r="I13" s="336">
        <v>46.1</v>
      </c>
      <c r="J13" s="336">
        <v>49.4</v>
      </c>
      <c r="K13" s="337">
        <v>17.100000000000001</v>
      </c>
      <c r="L13" s="337">
        <v>12.7</v>
      </c>
      <c r="M13" s="337">
        <v>15</v>
      </c>
    </row>
    <row r="14" spans="1:13" ht="18.75" customHeight="1">
      <c r="A14" s="333" t="s">
        <v>164</v>
      </c>
      <c r="B14" s="336">
        <v>69.2</v>
      </c>
      <c r="C14" s="336">
        <v>60.9</v>
      </c>
      <c r="D14" s="336">
        <v>65.2</v>
      </c>
      <c r="E14" s="336">
        <v>42.3</v>
      </c>
      <c r="F14" s="336">
        <v>36.200000000000003</v>
      </c>
      <c r="G14" s="336">
        <v>39.4</v>
      </c>
      <c r="H14" s="336">
        <v>55.7</v>
      </c>
      <c r="I14" s="336">
        <v>48.5</v>
      </c>
      <c r="J14" s="336">
        <v>52.2</v>
      </c>
      <c r="K14" s="337">
        <v>20.8</v>
      </c>
      <c r="L14" s="337">
        <v>17.899999999999999</v>
      </c>
      <c r="M14" s="337">
        <v>19.399999999999999</v>
      </c>
    </row>
    <row r="15" spans="1:13" ht="18.75" customHeight="1">
      <c r="A15" s="333" t="s">
        <v>296</v>
      </c>
      <c r="B15" s="336">
        <v>69</v>
      </c>
      <c r="C15" s="336">
        <v>63.9</v>
      </c>
      <c r="D15" s="336">
        <v>66.599999999999994</v>
      </c>
      <c r="E15" s="336">
        <v>47.6</v>
      </c>
      <c r="F15" s="336">
        <v>43.9</v>
      </c>
      <c r="G15" s="336">
        <v>45.9</v>
      </c>
      <c r="H15" s="336">
        <v>58.8</v>
      </c>
      <c r="I15" s="336">
        <v>54.5</v>
      </c>
      <c r="J15" s="336">
        <v>56.8</v>
      </c>
      <c r="K15" s="337">
        <v>22.1</v>
      </c>
      <c r="L15" s="337">
        <v>19.399999999999999</v>
      </c>
      <c r="M15" s="337">
        <v>20.8</v>
      </c>
    </row>
    <row r="16" spans="1:13" ht="18.75" customHeight="1">
      <c r="A16" s="333" t="s">
        <v>297</v>
      </c>
      <c r="B16" s="338">
        <v>67.936312917482027</v>
      </c>
      <c r="C16" s="338">
        <v>67.435536225218016</v>
      </c>
      <c r="D16" s="338">
        <v>67.699367474725179</v>
      </c>
      <c r="E16" s="336">
        <v>43.865394982242123</v>
      </c>
      <c r="F16" s="336">
        <v>43.231683386613589</v>
      </c>
      <c r="G16" s="336">
        <v>43.568346253451757</v>
      </c>
      <c r="H16" s="336">
        <v>56.508466694683399</v>
      </c>
      <c r="I16" s="336">
        <v>56.051393302742163</v>
      </c>
      <c r="J16" s="336">
        <v>56.293152834681372</v>
      </c>
      <c r="K16" s="337">
        <v>22.3</v>
      </c>
      <c r="L16" s="337">
        <v>19.8</v>
      </c>
      <c r="M16" s="337">
        <v>21.1</v>
      </c>
    </row>
    <row r="17" spans="1:13" ht="18.75" customHeight="1">
      <c r="A17" s="333" t="s">
        <v>312</v>
      </c>
      <c r="B17" s="338">
        <v>73.476209168364079</v>
      </c>
      <c r="C17" s="338">
        <v>73.660728491209483</v>
      </c>
      <c r="D17" s="338">
        <v>73.563345127833557</v>
      </c>
      <c r="E17" s="336">
        <v>49.12549516213214</v>
      </c>
      <c r="F17" s="336">
        <v>49.148202984563703</v>
      </c>
      <c r="G17" s="336">
        <v>49.136159563229917</v>
      </c>
      <c r="H17" s="336">
        <v>61.930031624652131</v>
      </c>
      <c r="I17" s="336">
        <v>62.101502975541557</v>
      </c>
      <c r="J17" s="336">
        <v>62.010795340079547</v>
      </c>
      <c r="K17" s="425" t="s">
        <v>57</v>
      </c>
      <c r="L17" s="425" t="s">
        <v>57</v>
      </c>
      <c r="M17" s="425" t="s">
        <v>57</v>
      </c>
    </row>
    <row r="18" spans="1:13" ht="18.75" customHeight="1">
      <c r="A18" s="283" t="s">
        <v>142</v>
      </c>
      <c r="B18" s="307"/>
      <c r="C18" s="307"/>
      <c r="D18" s="307"/>
      <c r="E18" s="11"/>
      <c r="F18" s="11"/>
      <c r="G18" s="11"/>
      <c r="H18" s="12"/>
      <c r="I18" s="12"/>
      <c r="J18" s="12"/>
      <c r="K18" s="13"/>
      <c r="L18" s="13"/>
      <c r="M18" s="13"/>
    </row>
    <row r="19" spans="1:13" ht="17.25" customHeight="1">
      <c r="A19" s="284" t="s">
        <v>341</v>
      </c>
      <c r="B19" s="284"/>
      <c r="C19" s="284"/>
      <c r="D19" s="76"/>
      <c r="E19" s="76"/>
      <c r="F19" s="76"/>
      <c r="G19" s="76"/>
      <c r="H19" s="76"/>
      <c r="I19" s="76"/>
      <c r="J19" s="76"/>
      <c r="K19" s="103"/>
      <c r="L19" s="103"/>
      <c r="M19" s="103"/>
    </row>
    <row r="20" spans="1:13" ht="15.75" customHeight="1">
      <c r="A20" s="133" t="s">
        <v>343</v>
      </c>
      <c r="B20" s="133"/>
      <c r="C20" s="133"/>
      <c r="D20" s="133"/>
      <c r="E20" s="328"/>
      <c r="F20" s="328"/>
      <c r="G20" s="328"/>
      <c r="H20" s="328"/>
      <c r="I20" s="328"/>
      <c r="J20" s="328"/>
      <c r="K20" s="105"/>
      <c r="L20" s="105"/>
      <c r="M20" s="105"/>
    </row>
    <row r="21" spans="1:13" ht="15.75" customHeight="1">
      <c r="A21" s="133" t="s">
        <v>454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329"/>
      <c r="M21" s="329"/>
    </row>
    <row r="22" spans="1:13" ht="15" customHeight="1">
      <c r="A22" s="133" t="s">
        <v>345</v>
      </c>
      <c r="B22" s="133"/>
      <c r="C22" s="133"/>
      <c r="D22" s="133"/>
      <c r="E22" s="133"/>
      <c r="F22" s="133"/>
      <c r="G22" s="133"/>
      <c r="H22" s="133"/>
      <c r="I22" s="133"/>
      <c r="J22" s="329"/>
      <c r="K22" s="329"/>
      <c r="L22" s="329"/>
      <c r="M22" s="329"/>
    </row>
    <row r="23" spans="1:13" ht="42.75" customHeight="1">
      <c r="A23" s="571" t="s">
        <v>455</v>
      </c>
      <c r="B23" s="572"/>
      <c r="C23" s="572"/>
      <c r="D23" s="572"/>
      <c r="E23" s="572"/>
      <c r="F23" s="572"/>
      <c r="G23" s="572"/>
      <c r="H23" s="572"/>
      <c r="I23" s="572"/>
      <c r="J23" s="572"/>
      <c r="K23" s="572"/>
      <c r="L23" s="572"/>
      <c r="M23" s="572"/>
    </row>
    <row r="24" spans="1:13">
      <c r="A24" s="327" t="s">
        <v>444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</row>
    <row r="25" spans="1:13">
      <c r="A25" s="65"/>
      <c r="B25" s="65"/>
      <c r="C25" s="65"/>
      <c r="D25" s="65"/>
      <c r="E25" s="78"/>
      <c r="F25" s="78"/>
      <c r="G25" s="78"/>
      <c r="H25" s="78"/>
    </row>
    <row r="26" spans="1:13">
      <c r="A26" s="65"/>
      <c r="B26" s="65"/>
      <c r="C26" s="65"/>
      <c r="D26" s="65"/>
      <c r="E26" s="78"/>
      <c r="F26" s="78"/>
      <c r="G26" s="78"/>
      <c r="H26" s="78"/>
    </row>
    <row r="27" spans="1:13">
      <c r="A27" s="65"/>
      <c r="B27" s="65"/>
      <c r="C27" s="65"/>
      <c r="D27" s="65"/>
      <c r="E27" s="78"/>
      <c r="F27" s="78"/>
      <c r="G27" s="78"/>
      <c r="H27" s="78"/>
    </row>
    <row r="28" spans="1:13">
      <c r="A28" s="65"/>
      <c r="B28" s="65"/>
      <c r="C28" s="65"/>
      <c r="D28" s="65"/>
      <c r="E28" s="78"/>
      <c r="F28" s="78"/>
      <c r="G28" s="78"/>
      <c r="H28" s="78"/>
    </row>
    <row r="29" spans="1:13">
      <c r="A29" s="65"/>
      <c r="B29" s="65"/>
      <c r="C29" s="65"/>
      <c r="D29" s="65"/>
      <c r="E29" s="78"/>
      <c r="F29" s="78"/>
      <c r="G29" s="78"/>
      <c r="H29" s="78"/>
    </row>
    <row r="30" spans="1:13">
      <c r="A30" s="65"/>
      <c r="B30" s="65"/>
      <c r="C30" s="65"/>
      <c r="D30" s="65"/>
      <c r="E30" s="78"/>
      <c r="F30" s="78"/>
      <c r="G30" s="78"/>
      <c r="H30" s="78"/>
    </row>
    <row r="31" spans="1:13">
      <c r="A31" s="65"/>
      <c r="B31" s="65"/>
      <c r="C31" s="65"/>
      <c r="D31" s="65"/>
      <c r="E31" s="78"/>
      <c r="F31" s="78"/>
      <c r="G31" s="78"/>
      <c r="H31" s="78"/>
    </row>
    <row r="32" spans="1:13">
      <c r="A32" s="65"/>
      <c r="B32" s="65"/>
      <c r="C32" s="65"/>
      <c r="D32" s="65"/>
      <c r="E32" s="78"/>
      <c r="F32" s="78"/>
      <c r="G32" s="78"/>
      <c r="H32" s="78"/>
    </row>
    <row r="33" spans="1:13">
      <c r="A33" s="65"/>
      <c r="B33" s="65"/>
      <c r="C33" s="65"/>
      <c r="D33" s="65"/>
      <c r="E33" s="78"/>
      <c r="F33" s="78"/>
      <c r="G33" s="78"/>
      <c r="H33" s="78"/>
    </row>
    <row r="34" spans="1:13">
      <c r="A34" s="65"/>
      <c r="B34" s="65"/>
      <c r="C34" s="65"/>
      <c r="D34" s="65"/>
      <c r="E34" s="78"/>
      <c r="F34" s="78"/>
      <c r="G34" s="78"/>
      <c r="H34" s="78"/>
    </row>
    <row r="35" spans="1:13">
      <c r="A35" s="65"/>
      <c r="B35" s="65"/>
      <c r="C35" s="65"/>
      <c r="D35" s="65"/>
      <c r="E35" s="78"/>
      <c r="F35" s="78"/>
      <c r="G35" s="78"/>
      <c r="H35" s="78"/>
    </row>
    <row r="36" spans="1:13">
      <c r="A36" s="61"/>
      <c r="B36" s="61"/>
      <c r="C36" s="61"/>
      <c r="D36" s="61"/>
      <c r="E36" s="61"/>
      <c r="F36" s="61"/>
      <c r="G36" s="61"/>
    </row>
    <row r="37" spans="1:13" ht="15.75">
      <c r="A37" s="43">
        <v>22</v>
      </c>
      <c r="B37" s="6"/>
      <c r="C37" s="6"/>
      <c r="D37" s="569" t="s">
        <v>122</v>
      </c>
      <c r="E37" s="570"/>
      <c r="F37" s="570"/>
      <c r="G37" s="570"/>
      <c r="H37" s="570"/>
      <c r="I37" s="570"/>
      <c r="J37" s="570"/>
      <c r="K37" s="570"/>
      <c r="L37" s="570"/>
      <c r="M37" s="570"/>
    </row>
    <row r="38" spans="1:13">
      <c r="A38" s="6"/>
      <c r="B38" s="6"/>
      <c r="C38" s="6"/>
      <c r="D38" s="6"/>
      <c r="E38" s="6"/>
      <c r="F38" s="6"/>
      <c r="G38" s="6"/>
    </row>
  </sheetData>
  <mergeCells count="9">
    <mergeCell ref="A1:M1"/>
    <mergeCell ref="A2:M2"/>
    <mergeCell ref="H3:J3"/>
    <mergeCell ref="B3:D3"/>
    <mergeCell ref="D37:M37"/>
    <mergeCell ref="K3:M3"/>
    <mergeCell ref="E3:G3"/>
    <mergeCell ref="A3:A4"/>
    <mergeCell ref="A23:M23"/>
  </mergeCells>
  <printOptions horizontalCentered="1"/>
  <pageMargins left="0.22" right="0.1" top="0.48" bottom="0.5" header="0.3" footer="0.3"/>
  <pageSetup paperSize="11" scale="81" firstPageNumber="24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1"/>
  <sheetViews>
    <sheetView tabSelected="1" view="pageBreakPreview" zoomScaleSheetLayoutView="100" workbookViewId="0">
      <selection activeCell="I15" sqref="I15:K15"/>
    </sheetView>
  </sheetViews>
  <sheetFormatPr defaultRowHeight="15"/>
  <cols>
    <col min="1" max="1" width="10.85546875" style="1" customWidth="1"/>
    <col min="2" max="10" width="6.28515625" style="1" customWidth="1"/>
    <col min="11" max="11" width="7.28515625" style="1" customWidth="1"/>
    <col min="12" max="12" width="6.7109375" style="1" customWidth="1"/>
    <col min="13" max="13" width="7" style="1" customWidth="1"/>
    <col min="14" max="14" width="7.28515625" style="1" customWidth="1"/>
    <col min="15" max="15" width="5.5703125" style="1" customWidth="1"/>
    <col min="16" max="16384" width="9.140625" style="1"/>
  </cols>
  <sheetData>
    <row r="1" spans="1:10" ht="24" customHeight="1">
      <c r="A1" s="559" t="s">
        <v>456</v>
      </c>
      <c r="B1" s="559"/>
      <c r="C1" s="559"/>
      <c r="D1" s="559"/>
      <c r="E1" s="559"/>
      <c r="F1" s="559"/>
      <c r="G1" s="559"/>
      <c r="H1" s="559"/>
      <c r="I1" s="559"/>
      <c r="J1" s="559"/>
    </row>
    <row r="2" spans="1:10" ht="23.25" customHeight="1">
      <c r="A2" s="559" t="s">
        <v>443</v>
      </c>
      <c r="B2" s="559"/>
      <c r="C2" s="559"/>
      <c r="D2" s="559"/>
      <c r="E2" s="559"/>
      <c r="F2" s="559"/>
      <c r="G2" s="559"/>
      <c r="H2" s="559"/>
      <c r="I2" s="559"/>
      <c r="J2" s="559"/>
    </row>
    <row r="3" spans="1:10" ht="48" customHeight="1">
      <c r="A3" s="564" t="s">
        <v>129</v>
      </c>
      <c r="B3" s="563" t="s">
        <v>449</v>
      </c>
      <c r="C3" s="563"/>
      <c r="D3" s="563"/>
      <c r="E3" s="560" t="s">
        <v>450</v>
      </c>
      <c r="F3" s="561"/>
      <c r="G3" s="562"/>
      <c r="H3" s="563" t="s">
        <v>451</v>
      </c>
      <c r="I3" s="563"/>
      <c r="J3" s="563"/>
    </row>
    <row r="4" spans="1:10" ht="24.75" customHeight="1">
      <c r="A4" s="564"/>
      <c r="B4" s="322" t="s">
        <v>8</v>
      </c>
      <c r="C4" s="323" t="s">
        <v>9</v>
      </c>
      <c r="D4" s="324" t="s">
        <v>0</v>
      </c>
      <c r="E4" s="322" t="s">
        <v>8</v>
      </c>
      <c r="F4" s="323" t="s">
        <v>9</v>
      </c>
      <c r="G4" s="324" t="s">
        <v>0</v>
      </c>
      <c r="H4" s="322" t="s">
        <v>8</v>
      </c>
      <c r="I4" s="323" t="s">
        <v>9</v>
      </c>
      <c r="J4" s="324" t="s">
        <v>0</v>
      </c>
    </row>
    <row r="5" spans="1:10" ht="19.5" customHeight="1">
      <c r="A5" s="325" t="s">
        <v>60</v>
      </c>
      <c r="B5" s="339">
        <v>103.8</v>
      </c>
      <c r="C5" s="326">
        <v>64.8</v>
      </c>
      <c r="D5" s="326">
        <v>84.8</v>
      </c>
      <c r="E5" s="326">
        <v>52.7</v>
      </c>
      <c r="F5" s="326">
        <v>26.6</v>
      </c>
      <c r="G5" s="326">
        <v>40.4</v>
      </c>
      <c r="H5" s="326">
        <v>85.1</v>
      </c>
      <c r="I5" s="326">
        <v>50.8</v>
      </c>
      <c r="J5" s="326">
        <v>68.400000000000006</v>
      </c>
    </row>
    <row r="6" spans="1:10" ht="18.75" customHeight="1">
      <c r="A6" s="325" t="s">
        <v>35</v>
      </c>
      <c r="B6" s="326">
        <v>125.5</v>
      </c>
      <c r="C6" s="326">
        <v>86.2</v>
      </c>
      <c r="D6" s="326">
        <v>106.4</v>
      </c>
      <c r="E6" s="326">
        <v>68.7</v>
      </c>
      <c r="F6" s="326">
        <v>35.799999999999997</v>
      </c>
      <c r="G6" s="326">
        <v>52.7</v>
      </c>
      <c r="H6" s="326">
        <v>100.6</v>
      </c>
      <c r="I6" s="326">
        <v>63.5</v>
      </c>
      <c r="J6" s="326">
        <v>82.5</v>
      </c>
    </row>
    <row r="7" spans="1:10" ht="21" customHeight="1">
      <c r="A7" s="325" t="s">
        <v>63</v>
      </c>
      <c r="B7" s="326">
        <v>109.9</v>
      </c>
      <c r="C7" s="326">
        <v>83.2</v>
      </c>
      <c r="D7" s="326">
        <v>97.1</v>
      </c>
      <c r="E7" s="326">
        <v>71.400000000000006</v>
      </c>
      <c r="F7" s="326">
        <v>44.5</v>
      </c>
      <c r="G7" s="326">
        <v>58.5</v>
      </c>
      <c r="H7" s="326">
        <v>109</v>
      </c>
      <c r="I7" s="326">
        <v>78.5</v>
      </c>
      <c r="J7" s="326">
        <v>94.3</v>
      </c>
    </row>
    <row r="8" spans="1:10" ht="21" customHeight="1">
      <c r="A8" s="325" t="s">
        <v>44</v>
      </c>
      <c r="B8" s="326">
        <v>107.3</v>
      </c>
      <c r="C8" s="326">
        <v>85.8</v>
      </c>
      <c r="D8" s="326">
        <v>96.8</v>
      </c>
      <c r="E8" s="326">
        <v>76.2</v>
      </c>
      <c r="F8" s="326">
        <v>53.3</v>
      </c>
      <c r="G8" s="326">
        <v>65.3</v>
      </c>
      <c r="H8" s="326">
        <v>97.3</v>
      </c>
      <c r="I8" s="326">
        <v>75.5</v>
      </c>
      <c r="J8" s="326">
        <v>86.8</v>
      </c>
    </row>
    <row r="9" spans="1:10" ht="21.75" customHeight="1">
      <c r="A9" s="325" t="s">
        <v>40</v>
      </c>
      <c r="B9" s="326">
        <v>126.3</v>
      </c>
      <c r="C9" s="326">
        <v>110.2</v>
      </c>
      <c r="D9" s="326">
        <v>118.6</v>
      </c>
      <c r="E9" s="326">
        <v>81</v>
      </c>
      <c r="F9" s="326">
        <v>65.099999999999994</v>
      </c>
      <c r="G9" s="326">
        <v>73.5</v>
      </c>
      <c r="H9" s="326">
        <v>109.5</v>
      </c>
      <c r="I9" s="326">
        <v>93.7</v>
      </c>
      <c r="J9" s="326">
        <v>102</v>
      </c>
    </row>
    <row r="10" spans="1:10" ht="20.25" customHeight="1">
      <c r="A10" s="325" t="s">
        <v>41</v>
      </c>
      <c r="B10" s="326">
        <v>131.63999999999999</v>
      </c>
      <c r="C10" s="326">
        <v>115.41</v>
      </c>
      <c r="D10" s="326">
        <v>123.82</v>
      </c>
      <c r="E10" s="326">
        <v>83.14</v>
      </c>
      <c r="F10" s="326">
        <v>67.33</v>
      </c>
      <c r="G10" s="326">
        <v>75.650000000000006</v>
      </c>
      <c r="H10" s="326">
        <v>113.48</v>
      </c>
      <c r="I10" s="326">
        <v>97.78</v>
      </c>
      <c r="J10" s="326">
        <v>105.96</v>
      </c>
    </row>
    <row r="11" spans="1:10" ht="22.5" customHeight="1">
      <c r="A11" s="325" t="s">
        <v>42</v>
      </c>
      <c r="B11" s="326">
        <v>125.51</v>
      </c>
      <c r="C11" s="326">
        <v>124.31</v>
      </c>
      <c r="D11" s="326">
        <v>124.93</v>
      </c>
      <c r="E11" s="326">
        <v>82.07</v>
      </c>
      <c r="F11" s="326">
        <v>78.08</v>
      </c>
      <c r="G11" s="326">
        <v>80.17</v>
      </c>
      <c r="H11" s="326">
        <v>109.31</v>
      </c>
      <c r="I11" s="326">
        <v>107.3</v>
      </c>
      <c r="J11" s="326">
        <v>108.35</v>
      </c>
    </row>
    <row r="12" spans="1:10" ht="19.5" customHeight="1">
      <c r="A12" s="325" t="s">
        <v>144</v>
      </c>
      <c r="B12" s="326">
        <v>129.19999999999999</v>
      </c>
      <c r="C12" s="326">
        <v>127.7</v>
      </c>
      <c r="D12" s="326">
        <v>128.5</v>
      </c>
      <c r="E12" s="326">
        <v>86.8</v>
      </c>
      <c r="F12" s="326">
        <v>83.3</v>
      </c>
      <c r="G12" s="326">
        <v>85.2</v>
      </c>
      <c r="H12" s="326">
        <v>113.3</v>
      </c>
      <c r="I12" s="326">
        <v>111.2</v>
      </c>
      <c r="J12" s="326">
        <v>112.3</v>
      </c>
    </row>
    <row r="13" spans="1:10" ht="20.25" customHeight="1">
      <c r="A13" s="325" t="s">
        <v>163</v>
      </c>
      <c r="B13" s="326">
        <v>125.1</v>
      </c>
      <c r="C13" s="326">
        <v>125.5</v>
      </c>
      <c r="D13" s="326">
        <v>125.3</v>
      </c>
      <c r="E13" s="326">
        <v>89.6</v>
      </c>
      <c r="F13" s="326">
        <v>86.8</v>
      </c>
      <c r="G13" s="326">
        <v>88.3</v>
      </c>
      <c r="H13" s="326">
        <v>111.9</v>
      </c>
      <c r="I13" s="326">
        <v>111.1</v>
      </c>
      <c r="J13" s="326">
        <v>111.5</v>
      </c>
    </row>
    <row r="14" spans="1:10" ht="21.75" customHeight="1">
      <c r="A14" s="325" t="s">
        <v>164</v>
      </c>
      <c r="B14" s="326">
        <v>130.6</v>
      </c>
      <c r="C14" s="326">
        <v>132.19999999999999</v>
      </c>
      <c r="D14" s="326">
        <v>131.4</v>
      </c>
      <c r="E14" s="326">
        <v>93.8</v>
      </c>
      <c r="F14" s="326">
        <v>90.5</v>
      </c>
      <c r="G14" s="326">
        <v>92.2</v>
      </c>
      <c r="H14" s="326">
        <v>116.9</v>
      </c>
      <c r="I14" s="326">
        <v>116.5</v>
      </c>
      <c r="J14" s="326">
        <v>116.7</v>
      </c>
    </row>
    <row r="15" spans="1:10" ht="21.75" customHeight="1">
      <c r="A15" s="325" t="s">
        <v>296</v>
      </c>
      <c r="B15" s="326">
        <v>121.7</v>
      </c>
      <c r="C15" s="326">
        <v>123.6</v>
      </c>
      <c r="D15" s="326">
        <v>122.6</v>
      </c>
      <c r="E15" s="326">
        <v>89.8</v>
      </c>
      <c r="F15" s="326">
        <v>91.3</v>
      </c>
      <c r="G15" s="326">
        <v>90.5</v>
      </c>
      <c r="H15" s="326">
        <v>109.8</v>
      </c>
      <c r="I15" s="326">
        <v>114.9</v>
      </c>
      <c r="J15" s="326">
        <v>108.2</v>
      </c>
    </row>
    <row r="16" spans="1:10" ht="21.75" customHeight="1">
      <c r="A16" s="325" t="s">
        <v>297</v>
      </c>
      <c r="B16" s="326">
        <v>114.55297364083226</v>
      </c>
      <c r="C16" s="326">
        <v>116.73365363157592</v>
      </c>
      <c r="D16" s="326">
        <v>115.59951099637485</v>
      </c>
      <c r="E16" s="326">
        <v>91.23490223127051</v>
      </c>
      <c r="F16" s="326">
        <v>95.907540432128968</v>
      </c>
      <c r="G16" s="326">
        <v>93.46000402425453</v>
      </c>
      <c r="H16" s="326">
        <v>106.01735535271207</v>
      </c>
      <c r="I16" s="326">
        <v>109.18203406192137</v>
      </c>
      <c r="J16" s="326">
        <v>107.53184244839048</v>
      </c>
    </row>
    <row r="17" spans="1:10" ht="20.25" customHeight="1">
      <c r="A17" s="325" t="s">
        <v>312</v>
      </c>
      <c r="B17" s="326">
        <v>110.78571779900841</v>
      </c>
      <c r="C17" s="326">
        <v>112.19784617374333</v>
      </c>
      <c r="D17" s="326">
        <v>111.46415862044238</v>
      </c>
      <c r="E17" s="326">
        <v>93.222208943224913</v>
      </c>
      <c r="F17" s="326">
        <v>96.489188148469367</v>
      </c>
      <c r="G17" s="326">
        <v>94.787994804129355</v>
      </c>
      <c r="H17" s="326">
        <v>104.18745131040114</v>
      </c>
      <c r="I17" s="326">
        <v>109.41884834710969</v>
      </c>
      <c r="J17" s="326">
        <v>102.84810668143179</v>
      </c>
    </row>
    <row r="18" spans="1:10">
      <c r="A18" s="573" t="s">
        <v>73</v>
      </c>
      <c r="B18" s="573"/>
      <c r="C18" s="573"/>
      <c r="D18" s="573"/>
      <c r="E18" s="573"/>
      <c r="F18" s="573"/>
      <c r="G18" s="573"/>
      <c r="H18" s="573"/>
      <c r="I18" s="573"/>
      <c r="J18" s="573"/>
    </row>
    <row r="19" spans="1:10">
      <c r="A19" s="573" t="s">
        <v>341</v>
      </c>
      <c r="B19" s="573"/>
      <c r="C19" s="426"/>
      <c r="D19" s="426"/>
      <c r="E19" s="426"/>
      <c r="F19" s="426"/>
      <c r="G19" s="426"/>
      <c r="H19" s="426"/>
      <c r="I19" s="426"/>
      <c r="J19" s="426"/>
    </row>
    <row r="20" spans="1:10" ht="28.5" customHeight="1">
      <c r="A20" s="574" t="s">
        <v>346</v>
      </c>
      <c r="B20" s="574"/>
      <c r="C20" s="574"/>
      <c r="D20" s="574"/>
      <c r="E20" s="574"/>
      <c r="F20" s="574"/>
      <c r="G20" s="574"/>
      <c r="H20" s="574"/>
      <c r="I20" s="574"/>
      <c r="J20" s="574"/>
    </row>
    <row r="21" spans="1:10" ht="19.5" customHeight="1">
      <c r="A21" s="574" t="s">
        <v>345</v>
      </c>
      <c r="B21" s="574"/>
      <c r="C21" s="574"/>
      <c r="D21" s="574"/>
      <c r="E21" s="574"/>
      <c r="F21" s="574"/>
      <c r="G21" s="574"/>
      <c r="H21" s="574"/>
      <c r="I21" s="574"/>
      <c r="J21" s="574"/>
    </row>
  </sheetData>
  <mergeCells count="10">
    <mergeCell ref="A18:J18"/>
    <mergeCell ref="A19:B19"/>
    <mergeCell ref="A20:J20"/>
    <mergeCell ref="A21:J21"/>
    <mergeCell ref="A1:J1"/>
    <mergeCell ref="A2:J2"/>
    <mergeCell ref="A3:A4"/>
    <mergeCell ref="B3:D3"/>
    <mergeCell ref="E3:G3"/>
    <mergeCell ref="H3:J3"/>
  </mergeCells>
  <printOptions horizontalCentered="1"/>
  <pageMargins left="0.45" right="0.1" top="0.48" bottom="0.5" header="0.3" footer="0.3"/>
  <pageSetup paperSize="11" scale="96" firstPageNumber="25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M38"/>
  <sheetViews>
    <sheetView tabSelected="1" view="pageBreakPreview" topLeftCell="A13" zoomScaleSheetLayoutView="100" workbookViewId="0">
      <selection activeCell="I15" sqref="I15:K15"/>
    </sheetView>
  </sheetViews>
  <sheetFormatPr defaultRowHeight="15"/>
  <cols>
    <col min="1" max="1" width="11" style="1" customWidth="1"/>
    <col min="2" max="3" width="5.85546875" style="1" customWidth="1"/>
    <col min="4" max="4" width="6.28515625" style="1" customWidth="1"/>
    <col min="5" max="6" width="5.85546875" style="1" customWidth="1"/>
    <col min="7" max="7" width="6.28515625" style="1" customWidth="1"/>
    <col min="8" max="9" width="5.85546875" style="1" customWidth="1"/>
    <col min="10" max="10" width="6.28515625" style="1" customWidth="1"/>
    <col min="11" max="12" width="5.85546875" style="1" customWidth="1"/>
    <col min="13" max="13" width="6.85546875" style="1" customWidth="1"/>
    <col min="14" max="16384" width="9.140625" style="1"/>
  </cols>
  <sheetData>
    <row r="1" spans="1:13" ht="21" customHeight="1">
      <c r="A1" s="565" t="s">
        <v>456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</row>
    <row r="2" spans="1:13" ht="19.5" customHeight="1">
      <c r="A2" s="566" t="s">
        <v>458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</row>
    <row r="3" spans="1:13" ht="57.75" customHeight="1">
      <c r="A3" s="567" t="s">
        <v>129</v>
      </c>
      <c r="B3" s="567" t="s">
        <v>331</v>
      </c>
      <c r="C3" s="567"/>
      <c r="D3" s="567"/>
      <c r="E3" s="567" t="s">
        <v>330</v>
      </c>
      <c r="F3" s="567"/>
      <c r="G3" s="567"/>
      <c r="H3" s="567" t="s">
        <v>453</v>
      </c>
      <c r="I3" s="568"/>
      <c r="J3" s="568"/>
      <c r="K3" s="567" t="s">
        <v>332</v>
      </c>
      <c r="L3" s="567"/>
      <c r="M3" s="567"/>
    </row>
    <row r="4" spans="1:13" ht="21.75" customHeight="1">
      <c r="A4" s="567"/>
      <c r="B4" s="330" t="s">
        <v>8</v>
      </c>
      <c r="C4" s="331" t="s">
        <v>9</v>
      </c>
      <c r="D4" s="332" t="s">
        <v>0</v>
      </c>
      <c r="E4" s="330" t="s">
        <v>8</v>
      </c>
      <c r="F4" s="331" t="s">
        <v>9</v>
      </c>
      <c r="G4" s="332" t="s">
        <v>0</v>
      </c>
      <c r="H4" s="330" t="s">
        <v>8</v>
      </c>
      <c r="I4" s="331" t="s">
        <v>9</v>
      </c>
      <c r="J4" s="332" t="s">
        <v>0</v>
      </c>
      <c r="K4" s="330" t="s">
        <v>8</v>
      </c>
      <c r="L4" s="331" t="s">
        <v>9</v>
      </c>
      <c r="M4" s="332" t="s">
        <v>0</v>
      </c>
    </row>
    <row r="5" spans="1:13" ht="19.5" customHeight="1">
      <c r="A5" s="333" t="s">
        <v>45</v>
      </c>
      <c r="B5" s="334" t="s">
        <v>57</v>
      </c>
      <c r="C5" s="334" t="s">
        <v>57</v>
      </c>
      <c r="D5" s="334" t="s">
        <v>57</v>
      </c>
      <c r="E5" s="334" t="s">
        <v>57</v>
      </c>
      <c r="F5" s="334" t="s">
        <v>57</v>
      </c>
      <c r="G5" s="334" t="s">
        <v>57</v>
      </c>
      <c r="H5" s="335">
        <v>37.22</v>
      </c>
      <c r="I5" s="335">
        <v>26.94</v>
      </c>
      <c r="J5" s="335">
        <v>32.549999999999997</v>
      </c>
      <c r="K5" s="335">
        <v>7.67</v>
      </c>
      <c r="L5" s="335">
        <v>3.64</v>
      </c>
      <c r="M5" s="335">
        <v>5.76</v>
      </c>
    </row>
    <row r="6" spans="1:13" ht="21" customHeight="1">
      <c r="A6" s="333" t="s">
        <v>36</v>
      </c>
      <c r="B6" s="334" t="s">
        <v>57</v>
      </c>
      <c r="C6" s="334" t="s">
        <v>57</v>
      </c>
      <c r="D6" s="334" t="s">
        <v>57</v>
      </c>
      <c r="E6" s="334" t="s">
        <v>57</v>
      </c>
      <c r="F6" s="334" t="s">
        <v>57</v>
      </c>
      <c r="G6" s="334" t="s">
        <v>57</v>
      </c>
      <c r="H6" s="335">
        <v>36.880000000000003</v>
      </c>
      <c r="I6" s="335">
        <v>25.69</v>
      </c>
      <c r="J6" s="335">
        <v>31.77</v>
      </c>
      <c r="K6" s="335">
        <v>8</v>
      </c>
      <c r="L6" s="335">
        <v>3.73</v>
      </c>
      <c r="M6" s="335">
        <v>5.97</v>
      </c>
    </row>
    <row r="7" spans="1:13" ht="20.25" customHeight="1">
      <c r="A7" s="333" t="s">
        <v>37</v>
      </c>
      <c r="B7" s="334" t="s">
        <v>57</v>
      </c>
      <c r="C7" s="334" t="s">
        <v>57</v>
      </c>
      <c r="D7" s="334" t="s">
        <v>57</v>
      </c>
      <c r="E7" s="334" t="s">
        <v>57</v>
      </c>
      <c r="F7" s="334" t="s">
        <v>57</v>
      </c>
      <c r="G7" s="334" t="s">
        <v>57</v>
      </c>
      <c r="H7" s="335">
        <v>37.549999999999997</v>
      </c>
      <c r="I7" s="335">
        <v>27.51</v>
      </c>
      <c r="J7" s="335">
        <v>32.950000000000003</v>
      </c>
      <c r="K7" s="335">
        <v>8.34</v>
      </c>
      <c r="L7" s="335">
        <v>4.34</v>
      </c>
      <c r="M7" s="335">
        <v>6.44</v>
      </c>
    </row>
    <row r="8" spans="1:13" ht="19.5" customHeight="1">
      <c r="A8" s="333" t="s">
        <v>38</v>
      </c>
      <c r="B8" s="334">
        <v>52.2</v>
      </c>
      <c r="C8" s="334">
        <v>37.6</v>
      </c>
      <c r="D8" s="334">
        <v>45.4</v>
      </c>
      <c r="E8" s="334">
        <v>26.6</v>
      </c>
      <c r="F8" s="334">
        <v>19.100000000000001</v>
      </c>
      <c r="G8" s="334">
        <v>23.2</v>
      </c>
      <c r="H8" s="335">
        <v>39.76</v>
      </c>
      <c r="I8" s="335">
        <v>28.73</v>
      </c>
      <c r="J8" s="335">
        <v>34.68</v>
      </c>
      <c r="K8" s="335">
        <v>8.1</v>
      </c>
      <c r="L8" s="335">
        <v>5.2</v>
      </c>
      <c r="M8" s="335">
        <v>6.72</v>
      </c>
    </row>
    <row r="9" spans="1:13" ht="18.75" customHeight="1">
      <c r="A9" s="333" t="s">
        <v>40</v>
      </c>
      <c r="B9" s="334">
        <v>54.8</v>
      </c>
      <c r="C9" s="334">
        <v>40.299999999999997</v>
      </c>
      <c r="D9" s="334">
        <v>48.1</v>
      </c>
      <c r="E9" s="334">
        <v>27.9</v>
      </c>
      <c r="F9" s="334">
        <v>20.9</v>
      </c>
      <c r="G9" s="334">
        <v>24.7</v>
      </c>
      <c r="H9" s="335">
        <v>41.63</v>
      </c>
      <c r="I9" s="335">
        <v>30.89</v>
      </c>
      <c r="J9" s="335">
        <v>36.365000000000002</v>
      </c>
      <c r="K9" s="335">
        <v>10.14</v>
      </c>
      <c r="L9" s="335">
        <v>6.4</v>
      </c>
      <c r="M9" s="335">
        <v>8.3699999999999992</v>
      </c>
    </row>
    <row r="10" spans="1:13" ht="18" customHeight="1">
      <c r="A10" s="333" t="s">
        <v>41</v>
      </c>
      <c r="B10" s="334">
        <v>58.3</v>
      </c>
      <c r="C10" s="334">
        <v>44.6</v>
      </c>
      <c r="D10" s="334">
        <v>51.9</v>
      </c>
      <c r="E10" s="334">
        <v>29.2</v>
      </c>
      <c r="F10" s="334">
        <v>21.8</v>
      </c>
      <c r="G10" s="334">
        <v>25.8</v>
      </c>
      <c r="H10" s="335">
        <v>43.98</v>
      </c>
      <c r="I10" s="335">
        <v>33.340000000000003</v>
      </c>
      <c r="J10" s="335">
        <v>39.020000000000003</v>
      </c>
      <c r="K10" s="335">
        <v>11.5</v>
      </c>
      <c r="L10" s="335">
        <v>6.9</v>
      </c>
      <c r="M10" s="335">
        <v>9.4</v>
      </c>
    </row>
    <row r="11" spans="1:13" ht="20.25" customHeight="1">
      <c r="A11" s="333" t="s">
        <v>42</v>
      </c>
      <c r="B11" s="334">
        <v>55.81</v>
      </c>
      <c r="C11" s="335">
        <v>48.99</v>
      </c>
      <c r="D11" s="334">
        <v>52.64</v>
      </c>
      <c r="E11" s="334">
        <v>30.12</v>
      </c>
      <c r="F11" s="334">
        <v>25.31</v>
      </c>
      <c r="G11" s="334">
        <v>27.91</v>
      </c>
      <c r="H11" s="335">
        <v>43.14</v>
      </c>
      <c r="I11" s="335">
        <v>37.47</v>
      </c>
      <c r="J11" s="335">
        <v>40.520000000000003</v>
      </c>
      <c r="K11" s="335">
        <v>13.2</v>
      </c>
      <c r="L11" s="335">
        <v>8.6</v>
      </c>
      <c r="M11" s="335">
        <v>11</v>
      </c>
    </row>
    <row r="12" spans="1:13" ht="21" customHeight="1">
      <c r="A12" s="333" t="s">
        <v>144</v>
      </c>
      <c r="B12" s="334">
        <v>66.16710566538373</v>
      </c>
      <c r="C12" s="335">
        <v>58.71243817322781</v>
      </c>
      <c r="D12" s="334">
        <v>62.683097483445522</v>
      </c>
      <c r="E12" s="335">
        <v>35.56860854226462</v>
      </c>
      <c r="F12" s="334">
        <v>30.715949730466281</v>
      </c>
      <c r="G12" s="334">
        <v>33.329835827055312</v>
      </c>
      <c r="H12" s="335">
        <v>51.092311487261561</v>
      </c>
      <c r="I12" s="335">
        <v>45.088595892792711</v>
      </c>
      <c r="J12" s="335">
        <v>48.304093285228369</v>
      </c>
      <c r="K12" s="335">
        <v>12.5</v>
      </c>
      <c r="L12" s="335">
        <v>8.3000000000000007</v>
      </c>
      <c r="M12" s="335">
        <v>10.5</v>
      </c>
    </row>
    <row r="13" spans="1:13" ht="22.5" customHeight="1">
      <c r="A13" s="333" t="s">
        <v>163</v>
      </c>
      <c r="B13" s="336">
        <v>71.217227192795548</v>
      </c>
      <c r="C13" s="336">
        <v>63.892499664650309</v>
      </c>
      <c r="D13" s="336">
        <v>67.789085199954869</v>
      </c>
      <c r="E13" s="336">
        <v>37.535450234188943</v>
      </c>
      <c r="F13" s="336">
        <v>33.838604349096919</v>
      </c>
      <c r="G13" s="336">
        <v>35.830930017985864</v>
      </c>
      <c r="H13" s="336">
        <v>54.591627173694462</v>
      </c>
      <c r="I13" s="336">
        <v>49.267468010094021</v>
      </c>
      <c r="J13" s="336">
        <v>52.11793965361764</v>
      </c>
      <c r="K13" s="337">
        <v>13</v>
      </c>
      <c r="L13" s="337">
        <v>9</v>
      </c>
      <c r="M13" s="337">
        <v>11.1</v>
      </c>
    </row>
    <row r="14" spans="1:13" ht="18.75" customHeight="1">
      <c r="A14" s="333" t="s">
        <v>164</v>
      </c>
      <c r="B14" s="336">
        <v>73.794797144860667</v>
      </c>
      <c r="C14" s="336">
        <v>67.263812552968346</v>
      </c>
      <c r="D14" s="336">
        <v>70.71812793418087</v>
      </c>
      <c r="E14" s="336">
        <v>40.398706544473136</v>
      </c>
      <c r="F14" s="336">
        <v>36.341683388121744</v>
      </c>
      <c r="G14" s="336">
        <v>38.510723711956111</v>
      </c>
      <c r="H14" s="336">
        <v>57.278877035883397</v>
      </c>
      <c r="I14" s="336">
        <v>52.149125834835395</v>
      </c>
      <c r="J14" s="336">
        <v>54.876760717207148</v>
      </c>
      <c r="K14" s="337">
        <v>14.6</v>
      </c>
      <c r="L14" s="337">
        <v>12.3</v>
      </c>
      <c r="M14" s="337">
        <v>13.5</v>
      </c>
    </row>
    <row r="15" spans="1:13" ht="18.75" customHeight="1">
      <c r="A15" s="333" t="s">
        <v>296</v>
      </c>
      <c r="B15" s="336">
        <v>74.462372590321081</v>
      </c>
      <c r="C15" s="336">
        <v>72.917545039747083</v>
      </c>
      <c r="D15" s="336">
        <v>73.731826249641287</v>
      </c>
      <c r="E15" s="336">
        <v>48.255998382495804</v>
      </c>
      <c r="F15" s="336">
        <v>48.064471652629123</v>
      </c>
      <c r="G15" s="336">
        <v>48.167254163614466</v>
      </c>
      <c r="H15" s="336">
        <v>62.076731720517017</v>
      </c>
      <c r="I15" s="336">
        <v>61.408748243413015</v>
      </c>
      <c r="J15" s="336">
        <v>61.763828858106372</v>
      </c>
      <c r="K15" s="337">
        <v>15.8</v>
      </c>
      <c r="L15" s="337">
        <v>13.9</v>
      </c>
      <c r="M15" s="337">
        <v>14.9</v>
      </c>
    </row>
    <row r="16" spans="1:13" ht="18.75" customHeight="1">
      <c r="A16" s="333" t="s">
        <v>297</v>
      </c>
      <c r="B16" s="338">
        <v>70.669947634424233</v>
      </c>
      <c r="C16" s="338">
        <v>70.793934864272543</v>
      </c>
      <c r="D16" s="338">
        <v>70.72846137279214</v>
      </c>
      <c r="E16" s="336">
        <v>43.801790597275549</v>
      </c>
      <c r="F16" s="336">
        <v>44.182794116917741</v>
      </c>
      <c r="G16" s="336">
        <v>43.978658156395923</v>
      </c>
      <c r="H16" s="336">
        <v>57.994416634730136</v>
      </c>
      <c r="I16" s="336">
        <v>58.445046864258259</v>
      </c>
      <c r="J16" s="336">
        <v>58.205455837700832</v>
      </c>
      <c r="K16" s="337">
        <v>16</v>
      </c>
      <c r="L16" s="337">
        <v>14.2</v>
      </c>
      <c r="M16" s="337">
        <v>15.1</v>
      </c>
    </row>
    <row r="17" spans="1:13" ht="18.75" customHeight="1">
      <c r="A17" s="333" t="s">
        <v>312</v>
      </c>
      <c r="B17" s="338">
        <v>75.964014445531745</v>
      </c>
      <c r="C17" s="338">
        <v>76.237293918044514</v>
      </c>
      <c r="D17" s="338">
        <v>76.093247846731074</v>
      </c>
      <c r="E17" s="336">
        <v>48.09533448772617</v>
      </c>
      <c r="F17" s="336">
        <v>49.651149685017053</v>
      </c>
      <c r="G17" s="336">
        <v>48.816223966199523</v>
      </c>
      <c r="H17" s="336">
        <v>62.79273562857059</v>
      </c>
      <c r="I17" s="336">
        <v>63.92595814037216</v>
      </c>
      <c r="J17" s="336">
        <v>63.32356996780932</v>
      </c>
      <c r="K17" s="337" t="s">
        <v>57</v>
      </c>
      <c r="L17" s="337" t="s">
        <v>57</v>
      </c>
      <c r="M17" s="337" t="s">
        <v>57</v>
      </c>
    </row>
    <row r="18" spans="1:13" ht="18.75" customHeight="1">
      <c r="A18" s="283" t="s">
        <v>142</v>
      </c>
      <c r="B18" s="307"/>
      <c r="C18" s="307"/>
      <c r="D18" s="307"/>
      <c r="E18" s="11"/>
      <c r="F18" s="11"/>
      <c r="G18" s="11"/>
      <c r="H18" s="12"/>
      <c r="I18" s="12"/>
      <c r="J18" s="12"/>
      <c r="K18" s="13"/>
      <c r="L18" s="13"/>
      <c r="M18" s="13"/>
    </row>
    <row r="19" spans="1:13" ht="17.25" customHeight="1">
      <c r="A19" s="552" t="s">
        <v>491</v>
      </c>
      <c r="B19" s="552"/>
      <c r="C19" s="552"/>
      <c r="D19" s="284"/>
      <c r="E19" s="284"/>
      <c r="F19" s="284"/>
      <c r="G19" s="284"/>
      <c r="H19" s="284"/>
      <c r="I19" s="284"/>
      <c r="J19" s="284"/>
      <c r="K19" s="103"/>
      <c r="L19" s="103"/>
      <c r="M19" s="103"/>
    </row>
    <row r="20" spans="1:13" ht="15.75" customHeight="1">
      <c r="A20" s="427" t="s">
        <v>343</v>
      </c>
      <c r="B20" s="427"/>
      <c r="C20" s="427"/>
      <c r="D20" s="133"/>
      <c r="E20" s="328"/>
      <c r="F20" s="328"/>
      <c r="G20" s="328"/>
      <c r="H20" s="328"/>
      <c r="I20" s="328"/>
      <c r="J20" s="328"/>
      <c r="K20" s="105"/>
      <c r="L20" s="105"/>
      <c r="M20" s="105"/>
    </row>
    <row r="21" spans="1:13" ht="16.5" customHeight="1">
      <c r="A21" s="133" t="s">
        <v>454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329"/>
      <c r="M21" s="329"/>
    </row>
    <row r="22" spans="1:13" ht="16.5" customHeight="1">
      <c r="A22" s="133" t="s">
        <v>345</v>
      </c>
      <c r="B22" s="133"/>
      <c r="C22" s="133"/>
      <c r="D22" s="133"/>
      <c r="E22" s="133"/>
      <c r="F22" s="133"/>
      <c r="G22" s="133"/>
      <c r="H22" s="133"/>
      <c r="I22" s="133"/>
      <c r="J22" s="329"/>
      <c r="K22" s="329"/>
      <c r="L22" s="329"/>
      <c r="M22" s="329"/>
    </row>
    <row r="23" spans="1:13" ht="42.75" customHeight="1">
      <c r="A23" s="571" t="s">
        <v>492</v>
      </c>
      <c r="B23" s="572"/>
      <c r="C23" s="572"/>
      <c r="D23" s="572"/>
      <c r="E23" s="572"/>
      <c r="F23" s="572"/>
      <c r="G23" s="572"/>
      <c r="H23" s="572"/>
      <c r="I23" s="572"/>
      <c r="J23" s="572"/>
      <c r="K23" s="572"/>
      <c r="L23" s="572"/>
      <c r="M23" s="572"/>
    </row>
    <row r="24" spans="1:13">
      <c r="A24" s="327" t="s">
        <v>444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</row>
    <row r="25" spans="1:13">
      <c r="A25" s="65"/>
      <c r="B25" s="65"/>
      <c r="C25" s="65"/>
      <c r="D25" s="65"/>
      <c r="E25" s="285"/>
      <c r="F25" s="285"/>
      <c r="G25" s="285"/>
      <c r="H25" s="285"/>
    </row>
    <row r="26" spans="1:13">
      <c r="A26" s="65"/>
      <c r="B26" s="65"/>
      <c r="C26" s="65"/>
      <c r="D26" s="65"/>
      <c r="E26" s="285"/>
      <c r="F26" s="285"/>
      <c r="G26" s="285"/>
      <c r="H26" s="285"/>
    </row>
    <row r="27" spans="1:13">
      <c r="A27" s="65"/>
      <c r="B27" s="65"/>
      <c r="C27" s="65"/>
      <c r="D27" s="65"/>
      <c r="E27" s="285"/>
      <c r="F27" s="285"/>
      <c r="G27" s="285"/>
      <c r="H27" s="285"/>
    </row>
    <row r="28" spans="1:13">
      <c r="A28" s="65"/>
      <c r="B28" s="65"/>
      <c r="C28" s="65"/>
      <c r="D28" s="65"/>
      <c r="E28" s="285"/>
      <c r="F28" s="285"/>
      <c r="G28" s="285"/>
      <c r="H28" s="285"/>
    </row>
    <row r="29" spans="1:13">
      <c r="A29" s="65"/>
      <c r="B29" s="65"/>
      <c r="C29" s="65"/>
      <c r="D29" s="65"/>
      <c r="E29" s="285"/>
      <c r="F29" s="285"/>
      <c r="G29" s="285"/>
      <c r="H29" s="285"/>
    </row>
    <row r="30" spans="1:13">
      <c r="A30" s="65"/>
      <c r="B30" s="65"/>
      <c r="C30" s="65"/>
      <c r="D30" s="65"/>
      <c r="E30" s="285"/>
      <c r="F30" s="285"/>
      <c r="G30" s="285"/>
      <c r="H30" s="285"/>
    </row>
    <row r="31" spans="1:13">
      <c r="A31" s="65"/>
      <c r="B31" s="65"/>
      <c r="C31" s="65"/>
      <c r="D31" s="65"/>
      <c r="E31" s="285"/>
      <c r="F31" s="285"/>
      <c r="G31" s="285"/>
      <c r="H31" s="285"/>
    </row>
    <row r="32" spans="1:13">
      <c r="A32" s="65"/>
      <c r="B32" s="65"/>
      <c r="C32" s="65"/>
      <c r="D32" s="65"/>
      <c r="E32" s="285"/>
      <c r="F32" s="285"/>
      <c r="G32" s="285"/>
      <c r="H32" s="285"/>
    </row>
    <row r="33" spans="1:13">
      <c r="A33" s="65"/>
      <c r="B33" s="65"/>
      <c r="C33" s="65"/>
      <c r="D33" s="65"/>
      <c r="E33" s="285"/>
      <c r="F33" s="285"/>
      <c r="G33" s="285"/>
      <c r="H33" s="285"/>
    </row>
    <row r="34" spans="1:13">
      <c r="A34" s="65"/>
      <c r="B34" s="65"/>
      <c r="C34" s="65"/>
      <c r="D34" s="65"/>
      <c r="E34" s="285"/>
      <c r="F34" s="285"/>
      <c r="G34" s="285"/>
      <c r="H34" s="285"/>
    </row>
    <row r="35" spans="1:13">
      <c r="A35" s="65"/>
      <c r="B35" s="65"/>
      <c r="C35" s="65"/>
      <c r="D35" s="65"/>
      <c r="E35" s="285"/>
      <c r="F35" s="285"/>
      <c r="G35" s="285"/>
      <c r="H35" s="285"/>
    </row>
    <row r="36" spans="1:13">
      <c r="A36" s="61"/>
      <c r="B36" s="61"/>
      <c r="C36" s="61"/>
      <c r="D36" s="61"/>
      <c r="E36" s="61"/>
      <c r="F36" s="61"/>
      <c r="G36" s="61"/>
    </row>
    <row r="37" spans="1:13" ht="15.75">
      <c r="A37" s="43">
        <v>22</v>
      </c>
      <c r="B37" s="6"/>
      <c r="C37" s="6"/>
      <c r="D37" s="569" t="s">
        <v>122</v>
      </c>
      <c r="E37" s="570"/>
      <c r="F37" s="570"/>
      <c r="G37" s="570"/>
      <c r="H37" s="570"/>
      <c r="I37" s="570"/>
      <c r="J37" s="570"/>
      <c r="K37" s="570"/>
      <c r="L37" s="570"/>
      <c r="M37" s="570"/>
    </row>
    <row r="38" spans="1:13">
      <c r="A38" s="6"/>
      <c r="B38" s="6"/>
      <c r="C38" s="6"/>
      <c r="D38" s="6"/>
      <c r="E38" s="6"/>
      <c r="F38" s="6"/>
      <c r="G38" s="6"/>
    </row>
  </sheetData>
  <mergeCells count="10">
    <mergeCell ref="A23:M23"/>
    <mergeCell ref="D37:M37"/>
    <mergeCell ref="A1:M1"/>
    <mergeCell ref="A2:M2"/>
    <mergeCell ref="A3:A4"/>
    <mergeCell ref="B3:D3"/>
    <mergeCell ref="E3:G3"/>
    <mergeCell ref="H3:J3"/>
    <mergeCell ref="K3:M3"/>
    <mergeCell ref="A19:C19"/>
  </mergeCells>
  <printOptions horizontalCentered="1"/>
  <pageMargins left="0.45" right="0.1" top="0.48" bottom="0.5" header="0.3" footer="0.3"/>
  <pageSetup paperSize="11" scale="77" firstPageNumber="26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1"/>
  <sheetViews>
    <sheetView tabSelected="1" view="pageBreakPreview" topLeftCell="A13" zoomScaleSheetLayoutView="100" workbookViewId="0">
      <selection activeCell="I15" sqref="I15:K15"/>
    </sheetView>
  </sheetViews>
  <sheetFormatPr defaultRowHeight="15"/>
  <cols>
    <col min="1" max="1" width="10.85546875" style="1" customWidth="1"/>
    <col min="2" max="10" width="6.28515625" style="1" customWidth="1"/>
    <col min="11" max="11" width="7.28515625" style="1" customWidth="1"/>
    <col min="12" max="12" width="6.7109375" style="1" customWidth="1"/>
    <col min="13" max="13" width="7" style="1" customWidth="1"/>
    <col min="14" max="14" width="7.28515625" style="1" customWidth="1"/>
    <col min="15" max="15" width="5.5703125" style="1" customWidth="1"/>
    <col min="16" max="16384" width="9.140625" style="1"/>
  </cols>
  <sheetData>
    <row r="1" spans="1:10" ht="24" customHeight="1">
      <c r="A1" s="559" t="s">
        <v>456</v>
      </c>
      <c r="B1" s="559"/>
      <c r="C1" s="559"/>
      <c r="D1" s="559"/>
      <c r="E1" s="559"/>
      <c r="F1" s="559"/>
      <c r="G1" s="559"/>
      <c r="H1" s="559"/>
      <c r="I1" s="559"/>
      <c r="J1" s="559"/>
    </row>
    <row r="2" spans="1:10" ht="16.5">
      <c r="A2" s="559" t="s">
        <v>459</v>
      </c>
      <c r="B2" s="559"/>
      <c r="C2" s="559"/>
      <c r="D2" s="559"/>
      <c r="E2" s="559"/>
      <c r="F2" s="559"/>
      <c r="G2" s="559"/>
      <c r="H2" s="559"/>
      <c r="I2" s="559"/>
      <c r="J2" s="559"/>
    </row>
    <row r="3" spans="1:10" ht="48" customHeight="1">
      <c r="A3" s="564" t="s">
        <v>129</v>
      </c>
      <c r="B3" s="563" t="s">
        <v>449</v>
      </c>
      <c r="C3" s="563"/>
      <c r="D3" s="563"/>
      <c r="E3" s="560" t="s">
        <v>450</v>
      </c>
      <c r="F3" s="561"/>
      <c r="G3" s="562"/>
      <c r="H3" s="563" t="s">
        <v>451</v>
      </c>
      <c r="I3" s="563"/>
      <c r="J3" s="563"/>
    </row>
    <row r="4" spans="1:10" ht="24.75" customHeight="1">
      <c r="A4" s="564"/>
      <c r="B4" s="322" t="s">
        <v>8</v>
      </c>
      <c r="C4" s="323" t="s">
        <v>9</v>
      </c>
      <c r="D4" s="324" t="s">
        <v>0</v>
      </c>
      <c r="E4" s="322" t="s">
        <v>8</v>
      </c>
      <c r="F4" s="323" t="s">
        <v>9</v>
      </c>
      <c r="G4" s="324" t="s">
        <v>0</v>
      </c>
      <c r="H4" s="322" t="s">
        <v>8</v>
      </c>
      <c r="I4" s="323" t="s">
        <v>9</v>
      </c>
      <c r="J4" s="324" t="s">
        <v>0</v>
      </c>
    </row>
    <row r="5" spans="1:10" ht="19.5" customHeight="1">
      <c r="A5" s="325" t="s">
        <v>60</v>
      </c>
      <c r="B5" s="339">
        <v>111</v>
      </c>
      <c r="C5" s="326">
        <v>68</v>
      </c>
      <c r="D5" s="326">
        <v>90.1</v>
      </c>
      <c r="E5" s="326">
        <v>45.6</v>
      </c>
      <c r="F5" s="326">
        <v>21.9</v>
      </c>
      <c r="G5" s="326">
        <v>34.1</v>
      </c>
      <c r="H5" s="326">
        <v>87.1</v>
      </c>
      <c r="I5" s="326">
        <v>51.1</v>
      </c>
      <c r="J5" s="326">
        <v>69.599999999999994</v>
      </c>
    </row>
    <row r="6" spans="1:10" ht="18.75" customHeight="1">
      <c r="A6" s="325" t="s">
        <v>35</v>
      </c>
      <c r="B6" s="326">
        <v>125.4</v>
      </c>
      <c r="C6" s="326">
        <v>81.400000000000006</v>
      </c>
      <c r="D6" s="326">
        <v>104</v>
      </c>
      <c r="E6" s="326">
        <v>53.9</v>
      </c>
      <c r="F6" s="326">
        <v>26.7</v>
      </c>
      <c r="G6" s="326">
        <v>40.700000000000003</v>
      </c>
      <c r="H6" s="326">
        <v>99.6</v>
      </c>
      <c r="I6" s="326">
        <v>60.2</v>
      </c>
      <c r="J6" s="326">
        <v>80.400000000000006</v>
      </c>
    </row>
    <row r="7" spans="1:10" ht="21" customHeight="1">
      <c r="A7" s="325" t="s">
        <v>63</v>
      </c>
      <c r="B7" s="326">
        <v>115</v>
      </c>
      <c r="C7" s="326">
        <v>80.2</v>
      </c>
      <c r="D7" s="326">
        <v>96.9</v>
      </c>
      <c r="E7" s="326">
        <v>57.3</v>
      </c>
      <c r="F7" s="326">
        <v>35</v>
      </c>
      <c r="G7" s="326">
        <v>46.5</v>
      </c>
      <c r="H7" s="326">
        <v>105.7</v>
      </c>
      <c r="I7" s="326">
        <v>75.099999999999994</v>
      </c>
      <c r="J7" s="326">
        <v>90.9</v>
      </c>
    </row>
    <row r="8" spans="1:10" ht="21" customHeight="1">
      <c r="A8" s="325" t="s">
        <v>44</v>
      </c>
      <c r="B8" s="326">
        <v>116.9</v>
      </c>
      <c r="C8" s="326">
        <v>85.5</v>
      </c>
      <c r="D8" s="326">
        <v>101.1</v>
      </c>
      <c r="E8" s="326">
        <v>72.5</v>
      </c>
      <c r="F8" s="326">
        <v>47.7</v>
      </c>
      <c r="G8" s="326">
        <v>60.2</v>
      </c>
      <c r="H8" s="326">
        <v>102.5</v>
      </c>
      <c r="I8" s="326">
        <v>73.5</v>
      </c>
      <c r="J8" s="326">
        <v>88</v>
      </c>
    </row>
    <row r="9" spans="1:10" ht="21.75" customHeight="1">
      <c r="A9" s="325" t="s">
        <v>40</v>
      </c>
      <c r="B9" s="326">
        <v>131.4</v>
      </c>
      <c r="C9" s="326">
        <v>121.1</v>
      </c>
      <c r="D9" s="326">
        <v>126.4</v>
      </c>
      <c r="E9" s="326">
        <v>77.5</v>
      </c>
      <c r="F9" s="326">
        <v>64.900000000000006</v>
      </c>
      <c r="G9" s="326">
        <v>71.5</v>
      </c>
      <c r="H9" s="326">
        <v>111.9</v>
      </c>
      <c r="I9" s="326">
        <v>101.3</v>
      </c>
      <c r="J9" s="326">
        <v>106.7</v>
      </c>
    </row>
    <row r="10" spans="1:10" ht="20.25" customHeight="1">
      <c r="A10" s="325" t="s">
        <v>41</v>
      </c>
      <c r="B10" s="326">
        <v>134.41999999999999</v>
      </c>
      <c r="C10" s="326">
        <v>123.97</v>
      </c>
      <c r="D10" s="326">
        <v>129.29</v>
      </c>
      <c r="E10" s="326">
        <v>80.22</v>
      </c>
      <c r="F10" s="326">
        <v>68.22</v>
      </c>
      <c r="G10" s="326">
        <v>74.44</v>
      </c>
      <c r="H10" s="326">
        <v>114.71</v>
      </c>
      <c r="I10" s="326">
        <v>104.16</v>
      </c>
      <c r="J10" s="326">
        <v>109.57</v>
      </c>
    </row>
    <row r="11" spans="1:10" ht="22.5" customHeight="1">
      <c r="A11" s="325" t="s">
        <v>42</v>
      </c>
      <c r="B11" s="326">
        <v>136.4</v>
      </c>
      <c r="C11" s="326">
        <v>130.6</v>
      </c>
      <c r="D11" s="326">
        <v>133.6</v>
      </c>
      <c r="E11" s="326">
        <v>81.099999999999994</v>
      </c>
      <c r="F11" s="326">
        <v>70.2</v>
      </c>
      <c r="G11" s="326">
        <v>75.8</v>
      </c>
      <c r="H11" s="326">
        <v>116.3</v>
      </c>
      <c r="I11" s="326">
        <v>108.9</v>
      </c>
      <c r="J11" s="326">
        <v>112.7</v>
      </c>
    </row>
    <row r="12" spans="1:10" ht="19.5" customHeight="1">
      <c r="A12" s="325" t="s">
        <v>144</v>
      </c>
      <c r="B12" s="326">
        <v>137.5</v>
      </c>
      <c r="C12" s="326">
        <v>133.9</v>
      </c>
      <c r="D12" s="326">
        <v>135.80000000000001</v>
      </c>
      <c r="E12" s="326">
        <v>85.675943752165296</v>
      </c>
      <c r="F12" s="326">
        <v>76.416508672556972</v>
      </c>
      <c r="G12" s="326">
        <v>81.186883875622215</v>
      </c>
      <c r="H12" s="326">
        <v>119</v>
      </c>
      <c r="I12" s="326">
        <v>113.4</v>
      </c>
      <c r="J12" s="326">
        <v>116.3</v>
      </c>
    </row>
    <row r="13" spans="1:10" ht="20.25" customHeight="1">
      <c r="A13" s="325" t="s">
        <v>163</v>
      </c>
      <c r="B13" s="326">
        <v>136.80000000000001</v>
      </c>
      <c r="C13" s="326">
        <v>134.1</v>
      </c>
      <c r="D13" s="326">
        <v>135.5</v>
      </c>
      <c r="E13" s="326">
        <v>87.4</v>
      </c>
      <c r="F13" s="326">
        <v>81.2</v>
      </c>
      <c r="G13" s="326">
        <v>84.3</v>
      </c>
      <c r="H13" s="326">
        <v>119.1</v>
      </c>
      <c r="I13" s="326">
        <v>115.2</v>
      </c>
      <c r="J13" s="326">
        <v>117.2</v>
      </c>
    </row>
    <row r="14" spans="1:10" ht="21.75" customHeight="1">
      <c r="A14" s="325" t="s">
        <v>164</v>
      </c>
      <c r="B14" s="326">
        <v>137.1772951208327</v>
      </c>
      <c r="C14" s="326">
        <v>136.73220113881851</v>
      </c>
      <c r="D14" s="326">
        <v>136.96183348144382</v>
      </c>
      <c r="E14" s="326">
        <v>90.690803553412124</v>
      </c>
      <c r="F14" s="326">
        <v>86.974374283269441</v>
      </c>
      <c r="G14" s="326">
        <v>88.880260604953548</v>
      </c>
      <c r="H14" s="326">
        <v>120.50604390512761</v>
      </c>
      <c r="I14" s="326">
        <v>118.74587286578513</v>
      </c>
      <c r="J14" s="326">
        <v>119.65201914289759</v>
      </c>
    </row>
    <row r="15" spans="1:10" ht="21.75" customHeight="1">
      <c r="A15" s="325" t="s">
        <v>296</v>
      </c>
      <c r="B15" s="326">
        <v>117.83413119072142</v>
      </c>
      <c r="C15" s="326">
        <v>115.60443693885691</v>
      </c>
      <c r="D15" s="326">
        <v>116.74134215207512</v>
      </c>
      <c r="E15" s="326">
        <v>76.794326495443457</v>
      </c>
      <c r="F15" s="326">
        <v>74.081422623891385</v>
      </c>
      <c r="G15" s="326">
        <v>75.465772241887549</v>
      </c>
      <c r="H15" s="326">
        <v>102.98252025150992</v>
      </c>
      <c r="I15" s="326">
        <v>100.59293915825862</v>
      </c>
      <c r="J15" s="326">
        <v>101.81170701198471</v>
      </c>
    </row>
    <row r="16" spans="1:10" ht="21.75" customHeight="1">
      <c r="A16" s="325" t="s">
        <v>297</v>
      </c>
      <c r="B16" s="326">
        <v>115.71304903173197</v>
      </c>
      <c r="C16" s="326">
        <v>113.4952422578574</v>
      </c>
      <c r="D16" s="326">
        <v>114.62700608396524</v>
      </c>
      <c r="E16" s="326">
        <v>86.169346954443157</v>
      </c>
      <c r="F16" s="326">
        <v>86.548957580275072</v>
      </c>
      <c r="G16" s="326">
        <v>86.354336007873044</v>
      </c>
      <c r="H16" s="326">
        <v>105.08165450002073</v>
      </c>
      <c r="I16" s="326">
        <v>103.8575746288095</v>
      </c>
      <c r="J16" s="326">
        <v>104.48327709317675</v>
      </c>
    </row>
    <row r="17" spans="1:10" ht="20.25" customHeight="1">
      <c r="A17" s="325" t="s">
        <v>312</v>
      </c>
      <c r="B17" s="326">
        <v>111.51265148225636</v>
      </c>
      <c r="C17" s="326">
        <v>108.79510223078977</v>
      </c>
      <c r="D17" s="326">
        <v>110.18076123250538</v>
      </c>
      <c r="E17" s="326">
        <v>86.492390294421952</v>
      </c>
      <c r="F17" s="326">
        <v>85.743980228147748</v>
      </c>
      <c r="G17" s="326">
        <v>86.125881407992509</v>
      </c>
      <c r="H17" s="326">
        <v>102.45824229297662</v>
      </c>
      <c r="I17" s="326">
        <v>100.46160639741416</v>
      </c>
      <c r="J17" s="326">
        <v>101.47995879900441</v>
      </c>
    </row>
    <row r="18" spans="1:10">
      <c r="A18" s="573" t="s">
        <v>73</v>
      </c>
      <c r="B18" s="573"/>
      <c r="C18" s="573"/>
      <c r="D18" s="573"/>
      <c r="E18" s="573"/>
      <c r="F18" s="573"/>
      <c r="G18" s="573"/>
      <c r="H18" s="573"/>
      <c r="I18" s="573"/>
      <c r="J18" s="573"/>
    </row>
    <row r="19" spans="1:10">
      <c r="A19" s="573" t="s">
        <v>341</v>
      </c>
      <c r="B19" s="573"/>
      <c r="C19" s="426"/>
      <c r="D19" s="426"/>
      <c r="E19" s="426"/>
      <c r="F19" s="426"/>
      <c r="G19" s="426"/>
      <c r="H19" s="426"/>
      <c r="I19" s="426"/>
      <c r="J19" s="426"/>
    </row>
    <row r="20" spans="1:10" ht="31.5" customHeight="1">
      <c r="A20" s="574" t="s">
        <v>346</v>
      </c>
      <c r="B20" s="574"/>
      <c r="C20" s="574"/>
      <c r="D20" s="574"/>
      <c r="E20" s="574"/>
      <c r="F20" s="574"/>
      <c r="G20" s="574"/>
      <c r="H20" s="574"/>
      <c r="I20" s="574"/>
      <c r="J20" s="574"/>
    </row>
    <row r="21" spans="1:10" ht="17.25" customHeight="1">
      <c r="A21" s="574" t="s">
        <v>345</v>
      </c>
      <c r="B21" s="574"/>
      <c r="C21" s="574"/>
      <c r="D21" s="574"/>
      <c r="E21" s="574"/>
      <c r="F21" s="574"/>
      <c r="G21" s="574"/>
      <c r="H21" s="574"/>
      <c r="I21" s="574"/>
      <c r="J21" s="574"/>
    </row>
  </sheetData>
  <mergeCells count="10">
    <mergeCell ref="A18:J18"/>
    <mergeCell ref="A19:B19"/>
    <mergeCell ref="A20:J20"/>
    <mergeCell ref="A21:J21"/>
    <mergeCell ref="A1:J1"/>
    <mergeCell ref="A2:J2"/>
    <mergeCell ref="A3:A4"/>
    <mergeCell ref="B3:D3"/>
    <mergeCell ref="E3:G3"/>
    <mergeCell ref="H3:J3"/>
  </mergeCells>
  <printOptions horizontalCentered="1"/>
  <pageMargins left="0.45" right="0.1" top="0.48" bottom="0.5" header="0.3" footer="0.3"/>
  <pageSetup paperSize="11" scale="96" firstPageNumber="27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M38"/>
  <sheetViews>
    <sheetView tabSelected="1" view="pageBreakPreview" topLeftCell="A7" zoomScaleSheetLayoutView="100" workbookViewId="0">
      <selection activeCell="I15" sqref="I15:K15"/>
    </sheetView>
  </sheetViews>
  <sheetFormatPr defaultRowHeight="15"/>
  <cols>
    <col min="1" max="1" width="10.7109375" style="1" customWidth="1"/>
    <col min="2" max="3" width="5.85546875" style="1" customWidth="1"/>
    <col min="4" max="4" width="6.28515625" style="1" customWidth="1"/>
    <col min="5" max="6" width="5.85546875" style="1" customWidth="1"/>
    <col min="7" max="7" width="6.28515625" style="1" customWidth="1"/>
    <col min="8" max="9" width="5.85546875" style="1" customWidth="1"/>
    <col min="10" max="10" width="6.28515625" style="1" customWidth="1"/>
    <col min="11" max="12" width="5.85546875" style="1" customWidth="1"/>
    <col min="13" max="13" width="6.85546875" style="1" customWidth="1"/>
    <col min="14" max="16384" width="9.140625" style="1"/>
  </cols>
  <sheetData>
    <row r="1" spans="1:13" ht="21" customHeight="1">
      <c r="A1" s="565" t="s">
        <v>456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</row>
    <row r="2" spans="1:13" ht="16.5">
      <c r="A2" s="566" t="s">
        <v>460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</row>
    <row r="3" spans="1:13" ht="57.75" customHeight="1">
      <c r="A3" s="567" t="s">
        <v>129</v>
      </c>
      <c r="B3" s="567" t="s">
        <v>331</v>
      </c>
      <c r="C3" s="567"/>
      <c r="D3" s="567"/>
      <c r="E3" s="567" t="s">
        <v>330</v>
      </c>
      <c r="F3" s="567"/>
      <c r="G3" s="567"/>
      <c r="H3" s="567" t="s">
        <v>453</v>
      </c>
      <c r="I3" s="568"/>
      <c r="J3" s="568"/>
      <c r="K3" s="567" t="s">
        <v>332</v>
      </c>
      <c r="L3" s="567"/>
      <c r="M3" s="567"/>
    </row>
    <row r="4" spans="1:13" ht="21.75" customHeight="1">
      <c r="A4" s="567"/>
      <c r="B4" s="330" t="s">
        <v>8</v>
      </c>
      <c r="C4" s="331" t="s">
        <v>9</v>
      </c>
      <c r="D4" s="332" t="s">
        <v>0</v>
      </c>
      <c r="E4" s="330" t="s">
        <v>8</v>
      </c>
      <c r="F4" s="331" t="s">
        <v>9</v>
      </c>
      <c r="G4" s="332" t="s">
        <v>0</v>
      </c>
      <c r="H4" s="330" t="s">
        <v>8</v>
      </c>
      <c r="I4" s="331" t="s">
        <v>9</v>
      </c>
      <c r="J4" s="332" t="s">
        <v>0</v>
      </c>
      <c r="K4" s="330" t="s">
        <v>8</v>
      </c>
      <c r="L4" s="331" t="s">
        <v>9</v>
      </c>
      <c r="M4" s="332" t="s">
        <v>0</v>
      </c>
    </row>
    <row r="5" spans="1:13" ht="19.5" customHeight="1">
      <c r="A5" s="333" t="s">
        <v>45</v>
      </c>
      <c r="B5" s="334" t="s">
        <v>57</v>
      </c>
      <c r="C5" s="334" t="s">
        <v>57</v>
      </c>
      <c r="D5" s="334" t="s">
        <v>57</v>
      </c>
      <c r="E5" s="334" t="s">
        <v>57</v>
      </c>
      <c r="F5" s="334" t="s">
        <v>57</v>
      </c>
      <c r="G5" s="334" t="s">
        <v>57</v>
      </c>
      <c r="H5" s="335">
        <v>30.98</v>
      </c>
      <c r="I5" s="335">
        <v>19.760000000000002</v>
      </c>
      <c r="J5" s="335">
        <v>25.65</v>
      </c>
      <c r="K5" s="335">
        <v>5.84</v>
      </c>
      <c r="L5" s="335">
        <v>2.63</v>
      </c>
      <c r="M5" s="335">
        <v>4.21</v>
      </c>
    </row>
    <row r="6" spans="1:13" ht="21" customHeight="1">
      <c r="A6" s="333" t="s">
        <v>36</v>
      </c>
      <c r="B6" s="334" t="s">
        <v>57</v>
      </c>
      <c r="C6" s="334" t="s">
        <v>57</v>
      </c>
      <c r="D6" s="334" t="s">
        <v>57</v>
      </c>
      <c r="E6" s="334" t="s">
        <v>57</v>
      </c>
      <c r="F6" s="334" t="s">
        <v>57</v>
      </c>
      <c r="G6" s="334" t="s">
        <v>57</v>
      </c>
      <c r="H6" s="335">
        <v>30.48</v>
      </c>
      <c r="I6" s="335">
        <v>20.52</v>
      </c>
      <c r="J6" s="335">
        <v>25.73</v>
      </c>
      <c r="K6" s="335">
        <v>5.57</v>
      </c>
      <c r="L6" s="335">
        <v>2.4300000000000002</v>
      </c>
      <c r="M6" s="335">
        <v>3.98</v>
      </c>
    </row>
    <row r="7" spans="1:13" ht="20.25" customHeight="1">
      <c r="A7" s="333" t="s">
        <v>37</v>
      </c>
      <c r="B7" s="334" t="s">
        <v>57</v>
      </c>
      <c r="C7" s="334" t="s">
        <v>57</v>
      </c>
      <c r="D7" s="334" t="s">
        <v>57</v>
      </c>
      <c r="E7" s="334" t="s">
        <v>57</v>
      </c>
      <c r="F7" s="334" t="s">
        <v>57</v>
      </c>
      <c r="G7" s="334" t="s">
        <v>57</v>
      </c>
      <c r="H7" s="335">
        <v>32.43</v>
      </c>
      <c r="I7" s="335">
        <v>21.03</v>
      </c>
      <c r="J7" s="335">
        <v>26.97</v>
      </c>
      <c r="K7" s="335">
        <v>6.22</v>
      </c>
      <c r="L7" s="335">
        <v>3.11</v>
      </c>
      <c r="M7" s="335">
        <v>4.6500000000000004</v>
      </c>
    </row>
    <row r="8" spans="1:13" ht="19.5" customHeight="1">
      <c r="A8" s="333" t="s">
        <v>38</v>
      </c>
      <c r="B8" s="334">
        <v>43.3</v>
      </c>
      <c r="C8" s="334">
        <v>30.5</v>
      </c>
      <c r="D8" s="334">
        <v>37.200000000000003</v>
      </c>
      <c r="E8" s="334">
        <v>21.5</v>
      </c>
      <c r="F8" s="334">
        <v>12.6</v>
      </c>
      <c r="G8" s="334">
        <v>17.2</v>
      </c>
      <c r="H8" s="335">
        <v>32.99</v>
      </c>
      <c r="I8" s="335">
        <v>21.95</v>
      </c>
      <c r="J8" s="335">
        <v>27.68</v>
      </c>
      <c r="K8" s="335">
        <v>6.31</v>
      </c>
      <c r="L8" s="335">
        <v>3.45</v>
      </c>
      <c r="M8" s="335">
        <v>4.8600000000000003</v>
      </c>
    </row>
    <row r="9" spans="1:13" ht="18.75" customHeight="1">
      <c r="A9" s="333" t="s">
        <v>40</v>
      </c>
      <c r="B9" s="334">
        <v>44.7</v>
      </c>
      <c r="C9" s="334">
        <v>33</v>
      </c>
      <c r="D9" s="334">
        <v>39.1</v>
      </c>
      <c r="E9" s="334">
        <v>21.7</v>
      </c>
      <c r="F9" s="334">
        <v>13.1</v>
      </c>
      <c r="G9" s="334">
        <v>17.5</v>
      </c>
      <c r="H9" s="335">
        <v>33.700000000000003</v>
      </c>
      <c r="I9" s="335">
        <v>23.36</v>
      </c>
      <c r="J9" s="335">
        <v>28.72</v>
      </c>
      <c r="K9" s="335">
        <v>8.5500000000000007</v>
      </c>
      <c r="L9" s="335">
        <v>4.7</v>
      </c>
      <c r="M9" s="335">
        <v>6.6</v>
      </c>
    </row>
    <row r="10" spans="1:13" ht="18" customHeight="1">
      <c r="A10" s="333" t="s">
        <v>41</v>
      </c>
      <c r="B10" s="334">
        <v>47.5</v>
      </c>
      <c r="C10" s="334">
        <v>35.6</v>
      </c>
      <c r="D10" s="334">
        <v>41.8</v>
      </c>
      <c r="E10" s="334">
        <v>23.4</v>
      </c>
      <c r="F10" s="334">
        <v>14.7</v>
      </c>
      <c r="G10" s="334">
        <v>19.2</v>
      </c>
      <c r="H10" s="335">
        <v>35.86</v>
      </c>
      <c r="I10" s="335">
        <v>25.32</v>
      </c>
      <c r="J10" s="335">
        <v>30.79</v>
      </c>
      <c r="K10" s="335">
        <v>9.5</v>
      </c>
      <c r="L10" s="335">
        <v>5.5</v>
      </c>
      <c r="M10" s="335">
        <v>7.5</v>
      </c>
    </row>
    <row r="11" spans="1:13" ht="20.25" customHeight="1">
      <c r="A11" s="333" t="s">
        <v>42</v>
      </c>
      <c r="B11" s="334">
        <v>48.84</v>
      </c>
      <c r="C11" s="334">
        <v>37.22</v>
      </c>
      <c r="D11" s="334">
        <v>43.27</v>
      </c>
      <c r="E11" s="334">
        <v>24.25</v>
      </c>
      <c r="F11" s="334">
        <v>16.2</v>
      </c>
      <c r="G11" s="334">
        <v>20.329999999999998</v>
      </c>
      <c r="H11" s="335">
        <v>36.93</v>
      </c>
      <c r="I11" s="335">
        <v>26.89</v>
      </c>
      <c r="J11" s="335">
        <v>32.08</v>
      </c>
      <c r="K11" s="335">
        <v>12.4</v>
      </c>
      <c r="L11" s="335">
        <v>6.7</v>
      </c>
      <c r="M11" s="335">
        <v>9.5</v>
      </c>
    </row>
    <row r="12" spans="1:13" ht="21" customHeight="1">
      <c r="A12" s="333" t="s">
        <v>144</v>
      </c>
      <c r="B12" s="334">
        <v>51.680269571909406</v>
      </c>
      <c r="C12" s="335">
        <v>40.657889964079516</v>
      </c>
      <c r="D12" s="334">
        <v>46.372794996921293</v>
      </c>
      <c r="E12" s="335">
        <v>27.705407581712432</v>
      </c>
      <c r="F12" s="334">
        <v>19.371499709087836</v>
      </c>
      <c r="G12" s="334">
        <v>23.617663298943981</v>
      </c>
      <c r="H12" s="335">
        <v>40.25923369739936</v>
      </c>
      <c r="I12" s="335">
        <v>30.326608729215728</v>
      </c>
      <c r="J12" s="335">
        <v>35.433628698413251</v>
      </c>
      <c r="K12" s="335">
        <v>11.6</v>
      </c>
      <c r="L12" s="335">
        <v>6.7</v>
      </c>
      <c r="M12" s="335">
        <v>9.1999999999999993</v>
      </c>
    </row>
    <row r="13" spans="1:13" ht="22.5" customHeight="1">
      <c r="A13" s="333" t="s">
        <v>163</v>
      </c>
      <c r="B13" s="336">
        <v>55.275514507042317</v>
      </c>
      <c r="C13" s="336">
        <v>45.79935720164567</v>
      </c>
      <c r="D13" s="336">
        <v>50.713185532529081</v>
      </c>
      <c r="E13" s="336">
        <v>31.274709903201398</v>
      </c>
      <c r="F13" s="336">
        <v>22.630907765133664</v>
      </c>
      <c r="G13" s="336">
        <v>27.041273468200838</v>
      </c>
      <c r="H13" s="336">
        <v>43.826179882755909</v>
      </c>
      <c r="I13" s="336">
        <v>34.554624579673899</v>
      </c>
      <c r="J13" s="336">
        <v>39.325283089190251</v>
      </c>
      <c r="K13" s="337">
        <v>13.1</v>
      </c>
      <c r="L13" s="337">
        <v>7.5</v>
      </c>
      <c r="M13" s="337">
        <v>10.3</v>
      </c>
    </row>
    <row r="14" spans="1:13" ht="18.75" customHeight="1">
      <c r="A14" s="333" t="s">
        <v>164</v>
      </c>
      <c r="B14" s="336">
        <v>57.111675642973871</v>
      </c>
      <c r="C14" s="336">
        <v>49.145242931384139</v>
      </c>
      <c r="D14" s="336">
        <v>53.25606515288235</v>
      </c>
      <c r="E14" s="336">
        <v>32.685490688997518</v>
      </c>
      <c r="F14" s="336">
        <v>24.810120651112449</v>
      </c>
      <c r="G14" s="336">
        <v>28.802414923927071</v>
      </c>
      <c r="H14" s="336">
        <v>45.439907922971102</v>
      </c>
      <c r="I14" s="336">
        <v>37.296092283833495</v>
      </c>
      <c r="J14" s="336">
        <v>41.462770547288876</v>
      </c>
      <c r="K14" s="337">
        <v>12.9</v>
      </c>
      <c r="L14" s="337">
        <v>9.5</v>
      </c>
      <c r="M14" s="337">
        <v>11.2</v>
      </c>
    </row>
    <row r="15" spans="1:13" ht="18.75" customHeight="1">
      <c r="A15" s="333" t="s">
        <v>296</v>
      </c>
      <c r="B15" s="336">
        <v>56.749707382033627</v>
      </c>
      <c r="C15" s="336">
        <v>50.602148361260099</v>
      </c>
      <c r="D15" s="336">
        <v>53.773030764253853</v>
      </c>
      <c r="E15" s="336">
        <v>35.370399595909397</v>
      </c>
      <c r="F15" s="336">
        <v>29.049395099722883</v>
      </c>
      <c r="G15" s="336">
        <v>32.329989406819223</v>
      </c>
      <c r="H15" s="336">
        <v>46.880958438538421</v>
      </c>
      <c r="I15" s="336">
        <v>40.722022876973099</v>
      </c>
      <c r="J15" s="336">
        <v>43.907850474354611</v>
      </c>
      <c r="K15" s="337">
        <v>12.4</v>
      </c>
      <c r="L15" s="337">
        <v>9.6999999999999993</v>
      </c>
      <c r="M15" s="337">
        <v>11</v>
      </c>
    </row>
    <row r="16" spans="1:13" ht="18.75" customHeight="1">
      <c r="A16" s="333" t="s">
        <v>297</v>
      </c>
      <c r="B16" s="338">
        <v>62.601039213015419</v>
      </c>
      <c r="C16" s="338">
        <v>61.207621449715504</v>
      </c>
      <c r="D16" s="338">
        <v>61.927405035607158</v>
      </c>
      <c r="E16" s="336">
        <v>32.276160812855515</v>
      </c>
      <c r="F16" s="336">
        <v>29.006576273902667</v>
      </c>
      <c r="G16" s="336">
        <v>30.70121442309765</v>
      </c>
      <c r="H16" s="336">
        <v>48.590387057928552</v>
      </c>
      <c r="I16" s="336">
        <v>46.386034138219749</v>
      </c>
      <c r="J16" s="336">
        <v>47.526487206004177</v>
      </c>
      <c r="K16" s="337">
        <v>12.4</v>
      </c>
      <c r="L16" s="337">
        <v>9.6999999999999993</v>
      </c>
      <c r="M16" s="337">
        <v>11</v>
      </c>
    </row>
    <row r="17" spans="1:13" ht="18.75" customHeight="1">
      <c r="A17" s="333" t="s">
        <v>312</v>
      </c>
      <c r="B17" s="338">
        <v>67.509082878126989</v>
      </c>
      <c r="C17" s="338">
        <v>66.722130293961598</v>
      </c>
      <c r="D17" s="338">
        <v>67.128036783462292</v>
      </c>
      <c r="E17" s="336">
        <v>35.547021342833744</v>
      </c>
      <c r="F17" s="336">
        <v>33.246793309089703</v>
      </c>
      <c r="G17" s="336">
        <v>34.440609101670887</v>
      </c>
      <c r="H17" s="336">
        <v>52.755304871662524</v>
      </c>
      <c r="I17" s="336">
        <v>51.376502474356599</v>
      </c>
      <c r="J17" s="336">
        <v>52.089714470936826</v>
      </c>
      <c r="K17" s="334" t="s">
        <v>57</v>
      </c>
      <c r="L17" s="334" t="s">
        <v>57</v>
      </c>
      <c r="M17" s="334" t="s">
        <v>57</v>
      </c>
    </row>
    <row r="18" spans="1:13" ht="18.75" customHeight="1">
      <c r="A18" s="283" t="s">
        <v>142</v>
      </c>
      <c r="B18" s="307"/>
      <c r="C18" s="307"/>
      <c r="D18" s="307"/>
      <c r="E18" s="11"/>
      <c r="F18" s="11"/>
      <c r="G18" s="11"/>
      <c r="H18" s="12"/>
      <c r="I18" s="12"/>
      <c r="J18" s="12"/>
      <c r="K18" s="13"/>
      <c r="L18" s="13"/>
      <c r="M18" s="13"/>
    </row>
    <row r="19" spans="1:13" ht="17.25" customHeight="1">
      <c r="A19" s="552" t="s">
        <v>341</v>
      </c>
      <c r="B19" s="552"/>
      <c r="C19" s="552"/>
      <c r="D19" s="284"/>
      <c r="E19" s="284"/>
      <c r="F19" s="284"/>
      <c r="G19" s="284"/>
      <c r="H19" s="284"/>
      <c r="I19" s="284"/>
      <c r="J19" s="284"/>
      <c r="K19" s="103"/>
      <c r="L19" s="103"/>
      <c r="M19" s="103"/>
    </row>
    <row r="20" spans="1:13" ht="15.75" customHeight="1">
      <c r="A20" s="427" t="s">
        <v>343</v>
      </c>
      <c r="B20" s="427"/>
      <c r="C20" s="427"/>
      <c r="D20" s="133"/>
      <c r="E20" s="328"/>
      <c r="F20" s="328"/>
      <c r="G20" s="328"/>
      <c r="H20" s="328"/>
      <c r="I20" s="328"/>
      <c r="J20" s="328"/>
      <c r="K20" s="105"/>
      <c r="L20" s="105"/>
      <c r="M20" s="105"/>
    </row>
    <row r="21" spans="1:13" ht="15.75" customHeight="1">
      <c r="A21" s="133" t="s">
        <v>454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329"/>
      <c r="M21" s="329"/>
    </row>
    <row r="22" spans="1:13" ht="15" customHeight="1">
      <c r="A22" s="133" t="s">
        <v>345</v>
      </c>
      <c r="B22" s="133"/>
      <c r="C22" s="133"/>
      <c r="D22" s="133"/>
      <c r="E22" s="133"/>
      <c r="F22" s="133"/>
      <c r="G22" s="133"/>
      <c r="H22" s="133"/>
      <c r="I22" s="133"/>
      <c r="J22" s="329"/>
      <c r="K22" s="329"/>
      <c r="L22" s="329"/>
      <c r="M22" s="329"/>
    </row>
    <row r="23" spans="1:13" ht="42" customHeight="1">
      <c r="A23" s="571" t="s">
        <v>492</v>
      </c>
      <c r="B23" s="572"/>
      <c r="C23" s="572"/>
      <c r="D23" s="572"/>
      <c r="E23" s="572"/>
      <c r="F23" s="572"/>
      <c r="G23" s="572"/>
      <c r="H23" s="572"/>
      <c r="I23" s="572"/>
      <c r="J23" s="572"/>
      <c r="K23" s="572"/>
      <c r="L23" s="572"/>
      <c r="M23" s="572"/>
    </row>
    <row r="24" spans="1:13" ht="19.5" customHeight="1">
      <c r="A24" s="327" t="s">
        <v>444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</row>
    <row r="25" spans="1:13">
      <c r="A25" s="65"/>
      <c r="B25" s="65"/>
      <c r="C25" s="65"/>
      <c r="D25" s="65"/>
      <c r="E25" s="285"/>
      <c r="F25" s="285"/>
      <c r="G25" s="285"/>
      <c r="H25" s="285"/>
    </row>
    <row r="26" spans="1:13">
      <c r="A26" s="65"/>
      <c r="B26" s="65"/>
      <c r="C26" s="65"/>
      <c r="D26" s="65"/>
      <c r="E26" s="285"/>
      <c r="F26" s="285"/>
      <c r="G26" s="285"/>
      <c r="H26" s="285"/>
    </row>
    <row r="27" spans="1:13">
      <c r="A27" s="65"/>
      <c r="B27" s="65"/>
      <c r="C27" s="65"/>
      <c r="D27" s="65"/>
      <c r="E27" s="285"/>
      <c r="F27" s="285"/>
      <c r="G27" s="285"/>
      <c r="H27" s="285"/>
    </row>
    <row r="28" spans="1:13">
      <c r="A28" s="65"/>
      <c r="B28" s="65"/>
      <c r="C28" s="65"/>
      <c r="D28" s="65"/>
      <c r="E28" s="285"/>
      <c r="F28" s="285"/>
      <c r="G28" s="285"/>
      <c r="H28" s="285"/>
    </row>
    <row r="29" spans="1:13">
      <c r="A29" s="65"/>
      <c r="B29" s="65"/>
      <c r="C29" s="65"/>
      <c r="D29" s="65"/>
      <c r="E29" s="285"/>
      <c r="F29" s="285"/>
      <c r="G29" s="285"/>
      <c r="H29" s="285"/>
    </row>
    <row r="30" spans="1:13">
      <c r="A30" s="65"/>
      <c r="B30" s="65"/>
      <c r="C30" s="65"/>
      <c r="D30" s="65"/>
      <c r="E30" s="285"/>
      <c r="F30" s="285"/>
      <c r="G30" s="285"/>
      <c r="H30" s="285"/>
    </row>
    <row r="31" spans="1:13">
      <c r="A31" s="65"/>
      <c r="B31" s="65"/>
      <c r="C31" s="65"/>
      <c r="D31" s="65"/>
      <c r="E31" s="285"/>
      <c r="F31" s="285"/>
      <c r="G31" s="285"/>
      <c r="H31" s="285"/>
    </row>
    <row r="32" spans="1:13">
      <c r="A32" s="65"/>
      <c r="B32" s="65"/>
      <c r="C32" s="65"/>
      <c r="D32" s="65"/>
      <c r="E32" s="285"/>
      <c r="F32" s="285"/>
      <c r="G32" s="285"/>
      <c r="H32" s="285"/>
    </row>
    <row r="33" spans="1:13">
      <c r="A33" s="65"/>
      <c r="B33" s="65"/>
      <c r="C33" s="65"/>
      <c r="D33" s="65"/>
      <c r="E33" s="285"/>
      <c r="F33" s="285"/>
      <c r="G33" s="285"/>
      <c r="H33" s="285"/>
    </row>
    <row r="34" spans="1:13">
      <c r="A34" s="65"/>
      <c r="B34" s="65"/>
      <c r="C34" s="65"/>
      <c r="D34" s="65"/>
      <c r="E34" s="285"/>
      <c r="F34" s="285"/>
      <c r="G34" s="285"/>
      <c r="H34" s="285"/>
    </row>
    <row r="35" spans="1:13">
      <c r="A35" s="65"/>
      <c r="B35" s="65"/>
      <c r="C35" s="65"/>
      <c r="D35" s="65"/>
      <c r="E35" s="285"/>
      <c r="F35" s="285"/>
      <c r="G35" s="285"/>
      <c r="H35" s="285"/>
    </row>
    <row r="36" spans="1:13">
      <c r="A36" s="61"/>
      <c r="B36" s="61"/>
      <c r="C36" s="61"/>
      <c r="D36" s="61"/>
      <c r="E36" s="61"/>
      <c r="F36" s="61"/>
      <c r="G36" s="61"/>
    </row>
    <row r="37" spans="1:13" ht="15.75">
      <c r="A37" s="43">
        <v>22</v>
      </c>
      <c r="B37" s="6"/>
      <c r="C37" s="6"/>
      <c r="D37" s="569" t="s">
        <v>122</v>
      </c>
      <c r="E37" s="570"/>
      <c r="F37" s="570"/>
      <c r="G37" s="570"/>
      <c r="H37" s="570"/>
      <c r="I37" s="570"/>
      <c r="J37" s="570"/>
      <c r="K37" s="570"/>
      <c r="L37" s="570"/>
      <c r="M37" s="570"/>
    </row>
    <row r="38" spans="1:13">
      <c r="A38" s="6"/>
      <c r="B38" s="6"/>
      <c r="C38" s="6"/>
      <c r="D38" s="6"/>
      <c r="E38" s="6"/>
      <c r="F38" s="6"/>
      <c r="G38" s="6"/>
    </row>
  </sheetData>
  <mergeCells count="10">
    <mergeCell ref="A23:M23"/>
    <mergeCell ref="D37:M37"/>
    <mergeCell ref="A1:M1"/>
    <mergeCell ref="A2:M2"/>
    <mergeCell ref="A3:A4"/>
    <mergeCell ref="B3:D3"/>
    <mergeCell ref="E3:G3"/>
    <mergeCell ref="H3:J3"/>
    <mergeCell ref="K3:M3"/>
    <mergeCell ref="A19:C19"/>
  </mergeCells>
  <printOptions horizontalCentered="1"/>
  <pageMargins left="0.45" right="0.1" top="0.48" bottom="0.5" header="0.3" footer="0.3"/>
  <pageSetup paperSize="11" scale="78" firstPageNumber="28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F29"/>
  <sheetViews>
    <sheetView tabSelected="1" view="pageBreakPreview" zoomScaleSheetLayoutView="100" workbookViewId="0">
      <selection activeCell="I15" sqref="I15:K15"/>
    </sheetView>
  </sheetViews>
  <sheetFormatPr defaultRowHeight="15"/>
  <cols>
    <col min="1" max="1" width="11" style="48" customWidth="1"/>
    <col min="2" max="3" width="9.85546875" style="48" customWidth="1"/>
    <col min="4" max="6" width="11.42578125" style="48" customWidth="1"/>
    <col min="7" max="16384" width="9.140625" style="48"/>
  </cols>
  <sheetData>
    <row r="1" spans="1:6" ht="35.25" customHeight="1">
      <c r="A1" s="576" t="s">
        <v>462</v>
      </c>
      <c r="B1" s="576"/>
      <c r="C1" s="576"/>
      <c r="D1" s="576"/>
      <c r="E1" s="576"/>
      <c r="F1" s="576"/>
    </row>
    <row r="2" spans="1:6" s="340" customFormat="1" ht="44.25" customHeight="1">
      <c r="A2" s="281" t="s">
        <v>438</v>
      </c>
      <c r="B2" s="281" t="s">
        <v>395</v>
      </c>
      <c r="C2" s="281" t="s">
        <v>461</v>
      </c>
      <c r="D2" s="281" t="s">
        <v>463</v>
      </c>
      <c r="E2" s="281" t="s">
        <v>416</v>
      </c>
      <c r="F2" s="281" t="s">
        <v>46</v>
      </c>
    </row>
    <row r="3" spans="1:6" ht="18.75" customHeight="1">
      <c r="A3" s="341" t="s">
        <v>39</v>
      </c>
      <c r="B3" s="342">
        <v>39</v>
      </c>
      <c r="C3" s="343">
        <v>19</v>
      </c>
      <c r="D3" s="343" t="s">
        <v>57</v>
      </c>
      <c r="E3" s="343">
        <v>15</v>
      </c>
      <c r="F3" s="344">
        <v>12.788492748176367</v>
      </c>
    </row>
    <row r="4" spans="1:6" ht="21" customHeight="1">
      <c r="A4" s="341" t="s">
        <v>33</v>
      </c>
      <c r="B4" s="342">
        <v>48</v>
      </c>
      <c r="C4" s="343">
        <v>31</v>
      </c>
      <c r="D4" s="343" t="s">
        <v>57</v>
      </c>
      <c r="E4" s="343">
        <v>26</v>
      </c>
      <c r="F4" s="344">
        <v>21.036359108141493</v>
      </c>
    </row>
    <row r="5" spans="1:6" ht="18.75" customHeight="1">
      <c r="A5" s="341" t="s">
        <v>34</v>
      </c>
      <c r="B5" s="342">
        <v>60</v>
      </c>
      <c r="C5" s="343">
        <v>41</v>
      </c>
      <c r="D5" s="343" t="s">
        <v>57</v>
      </c>
      <c r="E5" s="343">
        <v>33</v>
      </c>
      <c r="F5" s="344">
        <v>27.966739915926286</v>
      </c>
    </row>
    <row r="6" spans="1:6" ht="18.75" customHeight="1">
      <c r="A6" s="341" t="s">
        <v>43</v>
      </c>
      <c r="B6" s="342">
        <v>63</v>
      </c>
      <c r="C6" s="343">
        <v>49</v>
      </c>
      <c r="D6" s="343" t="s">
        <v>57</v>
      </c>
      <c r="E6" s="343">
        <v>45</v>
      </c>
      <c r="F6" s="344">
        <v>36.381281551653458</v>
      </c>
    </row>
    <row r="7" spans="1:6" ht="19.5" customHeight="1">
      <c r="A7" s="341" t="s">
        <v>35</v>
      </c>
      <c r="B7" s="342">
        <v>71</v>
      </c>
      <c r="C7" s="343">
        <v>58</v>
      </c>
      <c r="D7" s="343" t="s">
        <v>57</v>
      </c>
      <c r="E7" s="343">
        <v>49</v>
      </c>
      <c r="F7" s="344">
        <v>46.198817910057862</v>
      </c>
    </row>
    <row r="8" spans="1:6" ht="18.75" customHeight="1">
      <c r="A8" s="341" t="s">
        <v>44</v>
      </c>
      <c r="B8" s="342">
        <v>78</v>
      </c>
      <c r="C8" s="343">
        <v>69</v>
      </c>
      <c r="D8" s="343">
        <v>63</v>
      </c>
      <c r="E8" s="343">
        <v>62</v>
      </c>
      <c r="F8" s="344">
        <v>58.460745185052652</v>
      </c>
    </row>
    <row r="9" spans="1:6" ht="18.75" customHeight="1">
      <c r="A9" s="341" t="s">
        <v>40</v>
      </c>
      <c r="B9" s="342">
        <v>87</v>
      </c>
      <c r="C9" s="343">
        <v>81</v>
      </c>
      <c r="D9" s="343">
        <v>73</v>
      </c>
      <c r="E9" s="343">
        <v>72</v>
      </c>
      <c r="F9" s="344">
        <v>62.182684560293154</v>
      </c>
    </row>
    <row r="10" spans="1:6" ht="18.75" customHeight="1">
      <c r="A10" s="341" t="s">
        <v>41</v>
      </c>
      <c r="B10" s="342">
        <v>88</v>
      </c>
      <c r="C10" s="343">
        <v>82</v>
      </c>
      <c r="D10" s="343">
        <v>73</v>
      </c>
      <c r="E10" s="343">
        <v>74</v>
      </c>
      <c r="F10" s="344">
        <v>62.118298002306815</v>
      </c>
    </row>
    <row r="11" spans="1:6" ht="18" customHeight="1">
      <c r="A11" s="341" t="s">
        <v>42</v>
      </c>
      <c r="B11" s="342">
        <v>91</v>
      </c>
      <c r="C11" s="343">
        <v>84</v>
      </c>
      <c r="D11" s="343">
        <v>77</v>
      </c>
      <c r="E11" s="343">
        <v>76</v>
      </c>
      <c r="F11" s="344">
        <v>62.770900775400541</v>
      </c>
    </row>
    <row r="12" spans="1:6" ht="18.75" customHeight="1">
      <c r="A12" s="341" t="s">
        <v>144</v>
      </c>
      <c r="B12" s="342">
        <v>92</v>
      </c>
      <c r="C12" s="343">
        <v>86</v>
      </c>
      <c r="D12" s="343">
        <v>79</v>
      </c>
      <c r="E12" s="343">
        <v>77</v>
      </c>
      <c r="F12" s="344">
        <v>64.772337615260682</v>
      </c>
    </row>
    <row r="13" spans="1:6" ht="19.5" customHeight="1">
      <c r="A13" s="341" t="s">
        <v>163</v>
      </c>
      <c r="B13" s="342">
        <v>92</v>
      </c>
      <c r="C13" s="343">
        <v>88</v>
      </c>
      <c r="D13" s="343">
        <v>82</v>
      </c>
      <c r="E13" s="343">
        <v>80</v>
      </c>
      <c r="F13" s="344">
        <v>66.664577407068123</v>
      </c>
    </row>
    <row r="14" spans="1:6" ht="19.5" customHeight="1">
      <c r="A14" s="341" t="s">
        <v>164</v>
      </c>
      <c r="B14" s="342">
        <v>92</v>
      </c>
      <c r="C14" s="343">
        <v>89</v>
      </c>
      <c r="D14" s="343">
        <v>82</v>
      </c>
      <c r="E14" s="343">
        <v>79</v>
      </c>
      <c r="F14" s="344">
        <v>77.801339005010746</v>
      </c>
    </row>
    <row r="15" spans="1:6" ht="19.5" customHeight="1">
      <c r="A15" s="341" t="s">
        <v>296</v>
      </c>
      <c r="B15" s="342">
        <v>93</v>
      </c>
      <c r="C15" s="343">
        <v>90</v>
      </c>
      <c r="D15" s="343">
        <v>84</v>
      </c>
      <c r="E15" s="343">
        <v>81</v>
      </c>
      <c r="F15" s="344">
        <v>80.445665566078489</v>
      </c>
    </row>
    <row r="16" spans="1:6" ht="19.5" customHeight="1">
      <c r="A16" s="345" t="s">
        <v>297</v>
      </c>
      <c r="B16" s="343">
        <v>94</v>
      </c>
      <c r="C16" s="343">
        <v>95</v>
      </c>
      <c r="D16" s="343">
        <v>89</v>
      </c>
      <c r="E16" s="343">
        <v>87</v>
      </c>
      <c r="F16" s="344">
        <v>81</v>
      </c>
    </row>
    <row r="17" spans="1:6" ht="19.5" customHeight="1">
      <c r="A17" s="345" t="s">
        <v>312</v>
      </c>
      <c r="B17" s="343">
        <v>93</v>
      </c>
      <c r="C17" s="343">
        <v>95</v>
      </c>
      <c r="D17" s="343">
        <v>90</v>
      </c>
      <c r="E17" s="343">
        <v>89</v>
      </c>
      <c r="F17" s="346" t="s">
        <v>57</v>
      </c>
    </row>
    <row r="18" spans="1:6" ht="15.75">
      <c r="A18" s="107" t="s">
        <v>73</v>
      </c>
      <c r="B18" s="108"/>
      <c r="C18" s="108"/>
      <c r="D18" s="108"/>
      <c r="E18" s="108"/>
    </row>
    <row r="19" spans="1:6">
      <c r="A19" s="65" t="s">
        <v>365</v>
      </c>
    </row>
    <row r="20" spans="1:6" ht="15.75">
      <c r="A20" s="552" t="s">
        <v>341</v>
      </c>
      <c r="B20" s="552"/>
      <c r="C20" s="76"/>
      <c r="D20" s="76"/>
      <c r="E20" s="76"/>
      <c r="F20" s="76"/>
    </row>
    <row r="21" spans="1:6" ht="15.75">
      <c r="A21" s="574" t="s">
        <v>343</v>
      </c>
      <c r="B21" s="574"/>
      <c r="C21" s="574"/>
      <c r="D21" s="104"/>
      <c r="E21" s="76"/>
      <c r="F21" s="76"/>
    </row>
    <row r="22" spans="1:6" ht="30.75" customHeight="1">
      <c r="A22" s="574" t="s">
        <v>452</v>
      </c>
      <c r="B22" s="574"/>
      <c r="C22" s="574"/>
      <c r="D22" s="574"/>
      <c r="E22" s="574"/>
      <c r="F22" s="574"/>
    </row>
    <row r="23" spans="1:6">
      <c r="A23" s="574" t="s">
        <v>345</v>
      </c>
      <c r="B23" s="574"/>
      <c r="C23" s="574"/>
      <c r="D23" s="574"/>
      <c r="E23" s="574"/>
      <c r="F23" s="574"/>
    </row>
    <row r="24" spans="1:6" ht="44.25" customHeight="1">
      <c r="A24" s="571" t="s">
        <v>464</v>
      </c>
      <c r="B24" s="571"/>
      <c r="C24" s="571"/>
      <c r="D24" s="571"/>
      <c r="E24" s="571"/>
      <c r="F24" s="571"/>
    </row>
    <row r="25" spans="1:6">
      <c r="A25" s="577" t="s">
        <v>444</v>
      </c>
      <c r="B25" s="577"/>
      <c r="C25" s="577"/>
      <c r="D25" s="577"/>
      <c r="E25" s="577"/>
      <c r="F25" s="577"/>
    </row>
    <row r="28" spans="1:6">
      <c r="F28" s="62"/>
    </row>
    <row r="29" spans="1:6">
      <c r="B29" s="575"/>
      <c r="C29" s="575"/>
      <c r="D29" s="575"/>
      <c r="E29" s="109"/>
    </row>
  </sheetData>
  <mergeCells count="8">
    <mergeCell ref="B29:D29"/>
    <mergeCell ref="A1:F1"/>
    <mergeCell ref="A20:B20"/>
    <mergeCell ref="A21:C21"/>
    <mergeCell ref="A22:F22"/>
    <mergeCell ref="A23:F23"/>
    <mergeCell ref="A24:F24"/>
    <mergeCell ref="A25:F25"/>
  </mergeCells>
  <printOptions horizontalCentered="1"/>
  <pageMargins left="0.45" right="0.1" top="0.48" bottom="0.5" header="0.3" footer="0.3"/>
  <pageSetup paperSize="11" scale="99" firstPageNumber="29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BreakPreview" zoomScaleSheetLayoutView="100" workbookViewId="0">
      <selection activeCell="I15" sqref="I15:K15"/>
    </sheetView>
  </sheetViews>
  <sheetFormatPr defaultRowHeight="15"/>
  <cols>
    <col min="1" max="1" width="11" style="48" customWidth="1"/>
    <col min="2" max="3" width="8.140625" style="48" customWidth="1"/>
    <col min="4" max="4" width="11.140625" style="48" customWidth="1"/>
    <col min="5" max="6" width="9.85546875" style="48" customWidth="1"/>
    <col min="7" max="7" width="7.5703125" style="48" customWidth="1"/>
    <col min="8" max="8" width="10" style="48" customWidth="1"/>
    <col min="9" max="16384" width="9.140625" style="48"/>
  </cols>
  <sheetData>
    <row r="1" spans="1:8" ht="21.75" customHeight="1">
      <c r="A1" s="576" t="s">
        <v>465</v>
      </c>
      <c r="B1" s="576"/>
      <c r="C1" s="576"/>
      <c r="D1" s="576"/>
      <c r="E1" s="576"/>
      <c r="F1" s="576"/>
      <c r="G1" s="576"/>
      <c r="H1" s="576"/>
    </row>
    <row r="2" spans="1:8" ht="22.5" customHeight="1">
      <c r="A2" s="578" t="s">
        <v>457</v>
      </c>
      <c r="B2" s="578"/>
      <c r="C2" s="578"/>
      <c r="D2" s="578"/>
      <c r="E2" s="578"/>
      <c r="F2" s="578"/>
      <c r="G2" s="578"/>
      <c r="H2" s="578"/>
    </row>
    <row r="3" spans="1:8" s="347" customFormat="1" ht="44.25" customHeight="1">
      <c r="A3" s="348" t="s">
        <v>438</v>
      </c>
      <c r="B3" s="348" t="s">
        <v>395</v>
      </c>
      <c r="C3" s="348" t="s">
        <v>414</v>
      </c>
      <c r="D3" s="348" t="s">
        <v>415</v>
      </c>
      <c r="E3" s="348" t="s">
        <v>463</v>
      </c>
      <c r="F3" s="348" t="s">
        <v>416</v>
      </c>
      <c r="G3" s="348" t="s">
        <v>110</v>
      </c>
      <c r="H3" s="348" t="s">
        <v>46</v>
      </c>
    </row>
    <row r="4" spans="1:8" ht="18.75" customHeight="1">
      <c r="A4" s="349" t="s">
        <v>39</v>
      </c>
      <c r="B4" s="350">
        <v>0.41</v>
      </c>
      <c r="C4" s="350">
        <v>0.22</v>
      </c>
      <c r="D4" s="350">
        <v>0.38</v>
      </c>
      <c r="E4" s="350" t="s">
        <v>57</v>
      </c>
      <c r="F4" s="350" t="s">
        <v>57</v>
      </c>
      <c r="G4" s="350" t="s">
        <v>57</v>
      </c>
      <c r="H4" s="350" t="s">
        <v>57</v>
      </c>
    </row>
    <row r="5" spans="1:8" ht="21" customHeight="1">
      <c r="A5" s="349" t="s">
        <v>33</v>
      </c>
      <c r="B5" s="351">
        <v>0.5</v>
      </c>
      <c r="C5" s="350">
        <v>0.34</v>
      </c>
      <c r="D5" s="350">
        <v>0.47</v>
      </c>
      <c r="E5" s="350" t="s">
        <v>57</v>
      </c>
      <c r="F5" s="350" t="s">
        <v>57</v>
      </c>
      <c r="G5" s="350" t="s">
        <v>57</v>
      </c>
      <c r="H5" s="350" t="s">
        <v>57</v>
      </c>
    </row>
    <row r="6" spans="1:8" ht="18.75" customHeight="1">
      <c r="A6" s="349" t="s">
        <v>34</v>
      </c>
      <c r="B6" s="350">
        <v>0.63</v>
      </c>
      <c r="C6" s="350">
        <v>0.45</v>
      </c>
      <c r="D6" s="350">
        <v>0.59</v>
      </c>
      <c r="E6" s="350" t="s">
        <v>57</v>
      </c>
      <c r="F6" s="350" t="s">
        <v>57</v>
      </c>
      <c r="G6" s="350" t="s">
        <v>57</v>
      </c>
      <c r="H6" s="350" t="s">
        <v>57</v>
      </c>
    </row>
    <row r="7" spans="1:8" ht="18.75" customHeight="1">
      <c r="A7" s="349" t="s">
        <v>43</v>
      </c>
      <c r="B7" s="351">
        <v>0.67</v>
      </c>
      <c r="C7" s="350">
        <v>0.53</v>
      </c>
      <c r="D7" s="350">
        <v>0.63</v>
      </c>
      <c r="E7" s="350" t="s">
        <v>57</v>
      </c>
      <c r="F7" s="350" t="s">
        <v>57</v>
      </c>
      <c r="G7" s="350" t="s">
        <v>57</v>
      </c>
      <c r="H7" s="350" t="s">
        <v>57</v>
      </c>
    </row>
    <row r="8" spans="1:8" ht="19.5" customHeight="1">
      <c r="A8" s="349" t="s">
        <v>35</v>
      </c>
      <c r="B8" s="350">
        <v>0.75</v>
      </c>
      <c r="C8" s="350">
        <v>0.61</v>
      </c>
      <c r="D8" s="350">
        <v>0.71</v>
      </c>
      <c r="E8" s="350" t="s">
        <v>57</v>
      </c>
      <c r="F8" s="350" t="s">
        <v>57</v>
      </c>
      <c r="G8" s="350" t="s">
        <v>57</v>
      </c>
      <c r="H8" s="350" t="s">
        <v>57</v>
      </c>
    </row>
    <row r="9" spans="1:8" ht="18.75" customHeight="1">
      <c r="A9" s="349" t="s">
        <v>44</v>
      </c>
      <c r="B9" s="350">
        <v>0.82</v>
      </c>
      <c r="C9" s="350">
        <v>0.75</v>
      </c>
      <c r="D9" s="351">
        <v>0.8</v>
      </c>
      <c r="E9" s="350" t="s">
        <v>57</v>
      </c>
      <c r="F9" s="350" t="s">
        <v>57</v>
      </c>
      <c r="G9" s="350" t="s">
        <v>57</v>
      </c>
      <c r="H9" s="350" t="s">
        <v>57</v>
      </c>
    </row>
    <row r="10" spans="1:8" ht="18.75" customHeight="1">
      <c r="A10" s="349" t="s">
        <v>40</v>
      </c>
      <c r="B10" s="350">
        <v>0.94</v>
      </c>
      <c r="C10" s="350">
        <v>0.88</v>
      </c>
      <c r="D10" s="350">
        <v>0.92</v>
      </c>
      <c r="E10" s="351">
        <v>0.8</v>
      </c>
      <c r="F10" s="351">
        <v>0.8</v>
      </c>
      <c r="G10" s="351">
        <v>0.8</v>
      </c>
      <c r="H10" s="351">
        <v>0.69</v>
      </c>
    </row>
    <row r="11" spans="1:8" ht="18.75" customHeight="1">
      <c r="A11" s="349" t="s">
        <v>41</v>
      </c>
      <c r="B11" s="350">
        <v>0.94</v>
      </c>
      <c r="C11" s="351">
        <v>0.9</v>
      </c>
      <c r="D11" s="350">
        <v>0.93</v>
      </c>
      <c r="E11" s="350">
        <v>0.81</v>
      </c>
      <c r="F11" s="350">
        <v>0.83</v>
      </c>
      <c r="G11" s="350">
        <v>0.82</v>
      </c>
      <c r="H11" s="351">
        <v>0.69</v>
      </c>
    </row>
    <row r="12" spans="1:8" ht="18" customHeight="1">
      <c r="A12" s="349" t="s">
        <v>42</v>
      </c>
      <c r="B12" s="352">
        <v>0.97658282740676494</v>
      </c>
      <c r="C12" s="352">
        <v>0.91288343558282214</v>
      </c>
      <c r="D12" s="352">
        <v>0.95703125</v>
      </c>
      <c r="E12" s="352">
        <v>0.85004790801660812</v>
      </c>
      <c r="F12" s="352">
        <v>0.83838940981798127</v>
      </c>
      <c r="G12" s="352">
        <v>0.84716599190283404</v>
      </c>
      <c r="H12" s="351">
        <v>0.7</v>
      </c>
    </row>
    <row r="13" spans="1:8" ht="18.75" customHeight="1">
      <c r="A13" s="349" t="s">
        <v>144</v>
      </c>
      <c r="B13" s="352">
        <v>0.99354748427485784</v>
      </c>
      <c r="C13" s="352">
        <v>0.92564838817120842</v>
      </c>
      <c r="D13" s="352">
        <v>0.9714477848236549</v>
      </c>
      <c r="E13" s="352">
        <v>0.85612758323147642</v>
      </c>
      <c r="F13" s="352">
        <v>0.84878830528124627</v>
      </c>
      <c r="G13" s="352">
        <v>0.85465473928022251</v>
      </c>
      <c r="H13" s="351">
        <v>0.72</v>
      </c>
    </row>
    <row r="14" spans="1:8" ht="19.5" customHeight="1">
      <c r="A14" s="349" t="s">
        <v>163</v>
      </c>
      <c r="B14" s="352">
        <v>1</v>
      </c>
      <c r="C14" s="352">
        <v>0.93712930011862394</v>
      </c>
      <c r="D14" s="352">
        <v>0.97951219512195131</v>
      </c>
      <c r="E14" s="352">
        <v>0.87946979555127136</v>
      </c>
      <c r="F14" s="352">
        <v>0.87033779618431262</v>
      </c>
      <c r="G14" s="352">
        <v>0.87728472153667159</v>
      </c>
      <c r="H14" s="351">
        <v>0.74</v>
      </c>
    </row>
    <row r="15" spans="1:8" ht="19.5" customHeight="1">
      <c r="A15" s="349" t="s">
        <v>164</v>
      </c>
      <c r="B15" s="352">
        <v>1.0123265221974318</v>
      </c>
      <c r="C15" s="352">
        <v>0.94739225849572717</v>
      </c>
      <c r="D15" s="352">
        <v>0.98910290570200587</v>
      </c>
      <c r="E15" s="352">
        <v>0.87972793259748006</v>
      </c>
      <c r="F15" s="352">
        <v>0.85545495032990304</v>
      </c>
      <c r="G15" s="352">
        <v>0.87146161608757144</v>
      </c>
      <c r="H15" s="353">
        <v>0.86</v>
      </c>
    </row>
    <row r="16" spans="1:8" ht="19.5" customHeight="1">
      <c r="A16" s="349" t="s">
        <v>296</v>
      </c>
      <c r="B16" s="352">
        <v>1.0125967562401623</v>
      </c>
      <c r="C16" s="352">
        <v>0.98676578343065602</v>
      </c>
      <c r="D16" s="352">
        <v>1.0044686512971812</v>
      </c>
      <c r="E16" s="352">
        <v>0.9268936741196373</v>
      </c>
      <c r="F16" s="352">
        <v>0.92174113819528181</v>
      </c>
      <c r="G16" s="352">
        <v>0.92703311474528749</v>
      </c>
      <c r="H16" s="353">
        <v>0.88</v>
      </c>
    </row>
    <row r="17" spans="1:8" ht="19.5" customHeight="1">
      <c r="A17" s="349" t="s">
        <v>297</v>
      </c>
      <c r="B17" s="352">
        <v>1.03</v>
      </c>
      <c r="C17" s="352">
        <v>1.05</v>
      </c>
      <c r="D17" s="352">
        <v>1.03</v>
      </c>
      <c r="E17" s="352">
        <v>0.99</v>
      </c>
      <c r="F17" s="352">
        <v>0.98</v>
      </c>
      <c r="G17" s="352">
        <v>0.99</v>
      </c>
      <c r="H17" s="353">
        <v>0.89</v>
      </c>
    </row>
    <row r="18" spans="1:8" ht="19.5" customHeight="1">
      <c r="A18" s="349" t="s">
        <v>312</v>
      </c>
      <c r="B18" s="351">
        <v>1.03</v>
      </c>
      <c r="C18" s="351">
        <v>1.06</v>
      </c>
      <c r="D18" s="351">
        <v>1.04</v>
      </c>
      <c r="E18" s="351">
        <v>1</v>
      </c>
      <c r="F18" s="351">
        <v>1</v>
      </c>
      <c r="G18" s="351">
        <v>1</v>
      </c>
      <c r="H18" s="351" t="s">
        <v>57</v>
      </c>
    </row>
    <row r="19" spans="1:8" ht="15.75">
      <c r="A19" s="107" t="s">
        <v>73</v>
      </c>
      <c r="B19" s="108"/>
      <c r="C19" s="108"/>
      <c r="D19" s="108"/>
      <c r="E19" s="108"/>
      <c r="F19" s="108"/>
      <c r="G19" s="108"/>
    </row>
    <row r="20" spans="1:8">
      <c r="A20" s="65" t="s">
        <v>365</v>
      </c>
    </row>
    <row r="21" spans="1:8" ht="15.75">
      <c r="A21" s="552" t="s">
        <v>341</v>
      </c>
      <c r="B21" s="552"/>
      <c r="C21" s="284"/>
      <c r="D21" s="284"/>
      <c r="E21" s="284"/>
      <c r="F21" s="284"/>
      <c r="G21" s="284"/>
      <c r="H21" s="284"/>
    </row>
    <row r="22" spans="1:8" ht="15.75">
      <c r="A22" s="574" t="s">
        <v>343</v>
      </c>
      <c r="B22" s="574"/>
      <c r="C22" s="574"/>
      <c r="D22" s="282"/>
      <c r="E22" s="104"/>
      <c r="F22" s="284"/>
      <c r="G22" s="284"/>
      <c r="H22" s="284"/>
    </row>
    <row r="23" spans="1:8" ht="30.75" customHeight="1">
      <c r="A23" s="574" t="s">
        <v>452</v>
      </c>
      <c r="B23" s="574"/>
      <c r="C23" s="574"/>
      <c r="D23" s="574"/>
      <c r="E23" s="574"/>
      <c r="F23" s="574"/>
      <c r="G23" s="574"/>
      <c r="H23" s="574"/>
    </row>
    <row r="24" spans="1:8">
      <c r="A24" s="574" t="s">
        <v>345</v>
      </c>
      <c r="B24" s="574"/>
      <c r="C24" s="574"/>
      <c r="D24" s="574"/>
      <c r="E24" s="574"/>
      <c r="F24" s="574"/>
      <c r="G24" s="574"/>
      <c r="H24" s="574"/>
    </row>
    <row r="25" spans="1:8" ht="44.25" customHeight="1">
      <c r="A25" s="571" t="s">
        <v>464</v>
      </c>
      <c r="B25" s="571"/>
      <c r="C25" s="571"/>
      <c r="D25" s="571"/>
      <c r="E25" s="571"/>
      <c r="F25" s="571"/>
      <c r="G25" s="571"/>
      <c r="H25" s="571"/>
    </row>
    <row r="26" spans="1:8">
      <c r="A26" s="577" t="s">
        <v>444</v>
      </c>
      <c r="B26" s="577"/>
      <c r="C26" s="577"/>
      <c r="D26" s="577"/>
      <c r="E26" s="577"/>
      <c r="F26" s="577"/>
      <c r="G26" s="577"/>
      <c r="H26" s="577"/>
    </row>
    <row r="29" spans="1:8">
      <c r="H29" s="62"/>
    </row>
    <row r="30" spans="1:8">
      <c r="B30" s="575"/>
      <c r="C30" s="575"/>
      <c r="D30" s="575"/>
      <c r="E30" s="575"/>
      <c r="F30" s="288"/>
      <c r="G30" s="288"/>
    </row>
  </sheetData>
  <mergeCells count="9">
    <mergeCell ref="A26:H26"/>
    <mergeCell ref="B30:E30"/>
    <mergeCell ref="A2:H2"/>
    <mergeCell ref="A1:H1"/>
    <mergeCell ref="A21:B21"/>
    <mergeCell ref="A22:C22"/>
    <mergeCell ref="A23:H23"/>
    <mergeCell ref="A24:H24"/>
    <mergeCell ref="A25:H25"/>
  </mergeCells>
  <printOptions horizontalCentered="1"/>
  <pageMargins left="0.45" right="0.1" top="0.48" bottom="0.5" header="0.3" footer="0.3"/>
  <pageSetup paperSize="11" scale="86" firstPageNumber="30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BreakPreview" topLeftCell="A7" zoomScaleSheetLayoutView="100" workbookViewId="0">
      <selection activeCell="I15" sqref="I15:K15"/>
    </sheetView>
  </sheetViews>
  <sheetFormatPr defaultRowHeight="15"/>
  <cols>
    <col min="1" max="1" width="11" style="48" customWidth="1"/>
    <col min="2" max="3" width="8.140625" style="48" customWidth="1"/>
    <col min="4" max="4" width="11.140625" style="48" customWidth="1"/>
    <col min="5" max="6" width="9.85546875" style="48" customWidth="1"/>
    <col min="7" max="7" width="7.5703125" style="48" customWidth="1"/>
    <col min="8" max="8" width="10" style="48" customWidth="1"/>
    <col min="9" max="16384" width="9.140625" style="48"/>
  </cols>
  <sheetData>
    <row r="1" spans="1:8" ht="21.75" customHeight="1">
      <c r="A1" s="576" t="s">
        <v>465</v>
      </c>
      <c r="B1" s="576"/>
      <c r="C1" s="576"/>
      <c r="D1" s="576"/>
      <c r="E1" s="576"/>
      <c r="F1" s="576"/>
      <c r="G1" s="576"/>
      <c r="H1" s="576"/>
    </row>
    <row r="2" spans="1:8" ht="22.5" customHeight="1">
      <c r="A2" s="578" t="s">
        <v>458</v>
      </c>
      <c r="B2" s="578"/>
      <c r="C2" s="578"/>
      <c r="D2" s="578"/>
      <c r="E2" s="578"/>
      <c r="F2" s="578"/>
      <c r="G2" s="578"/>
      <c r="H2" s="578"/>
    </row>
    <row r="3" spans="1:8" s="347" customFormat="1" ht="44.25" customHeight="1">
      <c r="A3" s="280" t="s">
        <v>438</v>
      </c>
      <c r="B3" s="280" t="s">
        <v>395</v>
      </c>
      <c r="C3" s="280" t="s">
        <v>414</v>
      </c>
      <c r="D3" s="280" t="s">
        <v>415</v>
      </c>
      <c r="E3" s="280" t="s">
        <v>463</v>
      </c>
      <c r="F3" s="280" t="s">
        <v>416</v>
      </c>
      <c r="G3" s="280" t="s">
        <v>110</v>
      </c>
      <c r="H3" s="280" t="s">
        <v>46</v>
      </c>
    </row>
    <row r="4" spans="1:8" ht="18.75" customHeight="1">
      <c r="A4" s="349" t="s">
        <v>60</v>
      </c>
      <c r="B4" s="351">
        <v>0.62427745664739887</v>
      </c>
      <c r="C4" s="351">
        <v>0.50474383301707781</v>
      </c>
      <c r="D4" s="351">
        <v>0.59694477085781439</v>
      </c>
      <c r="E4" s="350" t="s">
        <v>57</v>
      </c>
      <c r="F4" s="350" t="s">
        <v>57</v>
      </c>
      <c r="G4" s="350" t="s">
        <v>57</v>
      </c>
      <c r="H4" s="350" t="s">
        <v>57</v>
      </c>
    </row>
    <row r="5" spans="1:8" ht="18.75" customHeight="1">
      <c r="A5" s="349" t="s">
        <v>35</v>
      </c>
      <c r="B5" s="351">
        <v>0.69</v>
      </c>
      <c r="C5" s="351">
        <v>0.52</v>
      </c>
      <c r="D5" s="351">
        <v>0.63</v>
      </c>
      <c r="E5" s="350" t="s">
        <v>57</v>
      </c>
      <c r="F5" s="350" t="s">
        <v>57</v>
      </c>
      <c r="G5" s="350" t="s">
        <v>57</v>
      </c>
      <c r="H5" s="350" t="s">
        <v>57</v>
      </c>
    </row>
    <row r="6" spans="1:8" ht="19.5" customHeight="1">
      <c r="A6" s="349" t="s">
        <v>63</v>
      </c>
      <c r="B6" s="351">
        <v>0.7570518653321201</v>
      </c>
      <c r="C6" s="351">
        <v>0.62324929971988785</v>
      </c>
      <c r="D6" s="351">
        <v>0.72018348623853212</v>
      </c>
      <c r="E6" s="350" t="s">
        <v>57</v>
      </c>
      <c r="F6" s="350" t="s">
        <v>57</v>
      </c>
      <c r="G6" s="350" t="s">
        <v>57</v>
      </c>
      <c r="H6" s="350" t="s">
        <v>57</v>
      </c>
    </row>
    <row r="7" spans="1:8" ht="18.75" customHeight="1">
      <c r="A7" s="349" t="s">
        <v>44</v>
      </c>
      <c r="B7" s="350">
        <v>0.8</v>
      </c>
      <c r="C7" s="350">
        <v>0.7</v>
      </c>
      <c r="D7" s="351">
        <v>0.78</v>
      </c>
      <c r="E7" s="350" t="s">
        <v>57</v>
      </c>
      <c r="F7" s="350" t="s">
        <v>57</v>
      </c>
      <c r="G7" s="350" t="s">
        <v>57</v>
      </c>
      <c r="H7" s="350" t="s">
        <v>57</v>
      </c>
    </row>
    <row r="8" spans="1:8" ht="18.75" customHeight="1">
      <c r="A8" s="349" t="s">
        <v>40</v>
      </c>
      <c r="B8" s="350">
        <v>0.87</v>
      </c>
      <c r="C8" s="350">
        <v>0.8</v>
      </c>
      <c r="D8" s="350">
        <v>0.86</v>
      </c>
      <c r="E8" s="351">
        <v>0.74</v>
      </c>
      <c r="F8" s="351">
        <v>0.75</v>
      </c>
      <c r="G8" s="351">
        <v>0.74</v>
      </c>
      <c r="H8" s="351">
        <v>0.63</v>
      </c>
    </row>
    <row r="9" spans="1:8" ht="18.75" customHeight="1">
      <c r="A9" s="349" t="s">
        <v>41</v>
      </c>
      <c r="B9" s="350">
        <v>0.88</v>
      </c>
      <c r="C9" s="351">
        <v>0.81</v>
      </c>
      <c r="D9" s="350">
        <v>0.86</v>
      </c>
      <c r="E9" s="350">
        <v>0.76</v>
      </c>
      <c r="F9" s="350">
        <v>0.75</v>
      </c>
      <c r="G9" s="350">
        <v>0.76</v>
      </c>
      <c r="H9" s="351">
        <v>0.6</v>
      </c>
    </row>
    <row r="10" spans="1:8" ht="18" customHeight="1">
      <c r="A10" s="349" t="s">
        <v>42</v>
      </c>
      <c r="B10" s="352">
        <v>0.99043824701195216</v>
      </c>
      <c r="C10" s="352">
        <v>0.95127892813641901</v>
      </c>
      <c r="D10" s="352">
        <v>0.98170173833485819</v>
      </c>
      <c r="E10" s="352">
        <v>0.87779967747715459</v>
      </c>
      <c r="F10" s="352">
        <v>0.84030544488711811</v>
      </c>
      <c r="G10" s="352">
        <v>0.86856745479833097</v>
      </c>
      <c r="H10" s="351">
        <v>0.65</v>
      </c>
    </row>
    <row r="11" spans="1:8" ht="18.75" customHeight="1">
      <c r="A11" s="349" t="s">
        <v>144</v>
      </c>
      <c r="B11" s="352">
        <v>0.98864668954925916</v>
      </c>
      <c r="C11" s="352">
        <v>0.95918476415698151</v>
      </c>
      <c r="D11" s="352">
        <v>0.98127989827786422</v>
      </c>
      <c r="E11" s="352">
        <v>0.8873357476167204</v>
      </c>
      <c r="F11" s="352">
        <v>0.86356905679815565</v>
      </c>
      <c r="G11" s="352">
        <v>0.88249277788174241</v>
      </c>
      <c r="H11" s="351">
        <v>0.66</v>
      </c>
    </row>
    <row r="12" spans="1:8" ht="19.5" customHeight="1">
      <c r="A12" s="349" t="s">
        <v>163</v>
      </c>
      <c r="B12" s="352">
        <v>1.003197442046363</v>
      </c>
      <c r="C12" s="352">
        <v>0.96875</v>
      </c>
      <c r="D12" s="352">
        <v>0.9928507596067917</v>
      </c>
      <c r="E12" s="352">
        <v>0.89714949855719428</v>
      </c>
      <c r="F12" s="352">
        <v>0.90151054904025707</v>
      </c>
      <c r="G12" s="352">
        <v>0.90247297178630459</v>
      </c>
      <c r="H12" s="351">
        <v>0.69</v>
      </c>
    </row>
    <row r="13" spans="1:8" ht="19.5" customHeight="1">
      <c r="A13" s="349" t="s">
        <v>164</v>
      </c>
      <c r="B13" s="352">
        <v>1.0119402659862591</v>
      </c>
      <c r="C13" s="352">
        <v>0.96495109857301964</v>
      </c>
      <c r="D13" s="352">
        <v>0.99661239167789262</v>
      </c>
      <c r="E13" s="352">
        <v>0.91149803448782618</v>
      </c>
      <c r="F13" s="352">
        <v>0.89957541952772191</v>
      </c>
      <c r="G13" s="352">
        <v>0.91044253193311775</v>
      </c>
      <c r="H13" s="353">
        <v>0.84</v>
      </c>
    </row>
    <row r="14" spans="1:8" ht="19.5" customHeight="1">
      <c r="A14" s="349" t="s">
        <v>296</v>
      </c>
      <c r="B14" s="352">
        <v>1.0153132410951051</v>
      </c>
      <c r="C14" s="352">
        <v>1.0170092521115528</v>
      </c>
      <c r="D14" s="352">
        <v>1.0462400514882884</v>
      </c>
      <c r="E14" s="352">
        <v>0.97925358141522878</v>
      </c>
      <c r="F14" s="352">
        <v>0.99603102751395656</v>
      </c>
      <c r="G14" s="352">
        <v>0.98923939037075259</v>
      </c>
      <c r="H14" s="353">
        <v>0.88</v>
      </c>
    </row>
    <row r="15" spans="1:8" ht="19.5" customHeight="1">
      <c r="A15" s="349" t="s">
        <v>297</v>
      </c>
      <c r="B15" s="352">
        <v>1.02</v>
      </c>
      <c r="C15" s="352">
        <v>1.05</v>
      </c>
      <c r="D15" s="352">
        <v>1.03</v>
      </c>
      <c r="E15" s="352">
        <v>1</v>
      </c>
      <c r="F15" s="352">
        <v>1.01</v>
      </c>
      <c r="G15" s="352">
        <v>1.01</v>
      </c>
      <c r="H15" s="353">
        <v>0.89</v>
      </c>
    </row>
    <row r="16" spans="1:8" ht="19.5" customHeight="1">
      <c r="A16" s="349" t="s">
        <v>312</v>
      </c>
      <c r="B16" s="351">
        <v>1.01</v>
      </c>
      <c r="C16" s="351">
        <v>1.04</v>
      </c>
      <c r="D16" s="351">
        <v>1.05</v>
      </c>
      <c r="E16" s="351">
        <v>1</v>
      </c>
      <c r="F16" s="351">
        <v>1.03</v>
      </c>
      <c r="G16" s="351">
        <v>1.02</v>
      </c>
      <c r="H16" s="351" t="s">
        <v>57</v>
      </c>
    </row>
    <row r="17" spans="1:8" ht="15.75">
      <c r="A17" s="107" t="s">
        <v>73</v>
      </c>
      <c r="B17" s="108"/>
      <c r="C17" s="108"/>
      <c r="D17" s="108"/>
      <c r="E17" s="108"/>
      <c r="F17" s="108"/>
      <c r="G17" s="108"/>
    </row>
    <row r="18" spans="1:8">
      <c r="A18" s="65" t="s">
        <v>368</v>
      </c>
    </row>
    <row r="19" spans="1:8" ht="15.75">
      <c r="A19" s="552" t="s">
        <v>341</v>
      </c>
      <c r="B19" s="552"/>
      <c r="C19" s="284"/>
      <c r="D19" s="284"/>
      <c r="E19" s="284"/>
      <c r="F19" s="284"/>
      <c r="G19" s="284"/>
      <c r="H19" s="284"/>
    </row>
    <row r="20" spans="1:8" ht="15.75">
      <c r="A20" s="579" t="s">
        <v>343</v>
      </c>
      <c r="B20" s="579"/>
      <c r="C20" s="579"/>
      <c r="D20" s="282"/>
      <c r="E20" s="104"/>
      <c r="F20" s="284"/>
      <c r="G20" s="284"/>
      <c r="H20" s="284"/>
    </row>
    <row r="21" spans="1:8" ht="30.75" customHeight="1">
      <c r="A21" s="574" t="s">
        <v>466</v>
      </c>
      <c r="B21" s="574"/>
      <c r="C21" s="574"/>
      <c r="D21" s="574"/>
      <c r="E21" s="574"/>
      <c r="F21" s="574"/>
      <c r="G21" s="574"/>
      <c r="H21" s="574"/>
    </row>
    <row r="22" spans="1:8">
      <c r="A22" s="574" t="s">
        <v>345</v>
      </c>
      <c r="B22" s="574"/>
      <c r="C22" s="574"/>
      <c r="D22" s="574"/>
      <c r="E22" s="574"/>
      <c r="F22" s="574"/>
      <c r="G22" s="574"/>
      <c r="H22" s="574"/>
    </row>
    <row r="23" spans="1:8" ht="44.25" customHeight="1">
      <c r="A23" s="571" t="s">
        <v>493</v>
      </c>
      <c r="B23" s="571"/>
      <c r="C23" s="571"/>
      <c r="D23" s="571"/>
      <c r="E23" s="571"/>
      <c r="F23" s="571"/>
      <c r="G23" s="571"/>
      <c r="H23" s="571"/>
    </row>
    <row r="24" spans="1:8">
      <c r="A24" s="577" t="s">
        <v>444</v>
      </c>
      <c r="B24" s="577"/>
      <c r="C24" s="577"/>
      <c r="D24" s="577"/>
      <c r="E24" s="577"/>
      <c r="F24" s="577"/>
      <c r="G24" s="577"/>
      <c r="H24" s="577"/>
    </row>
    <row r="27" spans="1:8">
      <c r="H27" s="62"/>
    </row>
    <row r="28" spans="1:8">
      <c r="B28" s="575"/>
      <c r="C28" s="575"/>
      <c r="D28" s="575"/>
      <c r="E28" s="575"/>
      <c r="F28" s="288"/>
      <c r="G28" s="288"/>
    </row>
  </sheetData>
  <mergeCells count="9">
    <mergeCell ref="A23:H23"/>
    <mergeCell ref="A24:H24"/>
    <mergeCell ref="B28:E28"/>
    <mergeCell ref="A1:H1"/>
    <mergeCell ref="A2:H2"/>
    <mergeCell ref="A19:B19"/>
    <mergeCell ref="A20:C20"/>
    <mergeCell ref="A21:H21"/>
    <mergeCell ref="A22:H22"/>
  </mergeCells>
  <printOptions horizontalCentered="1"/>
  <pageMargins left="0.45" right="0.1" top="0.48" bottom="0.5" header="0.3" footer="0.3"/>
  <pageSetup paperSize="11" scale="86" firstPageNumber="31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BreakPreview" topLeftCell="A10" zoomScaleSheetLayoutView="100" workbookViewId="0">
      <selection activeCell="I15" sqref="I15:K15"/>
    </sheetView>
  </sheetViews>
  <sheetFormatPr defaultRowHeight="15"/>
  <cols>
    <col min="1" max="1" width="11" style="48" customWidth="1"/>
    <col min="2" max="3" width="8.140625" style="48" customWidth="1"/>
    <col min="4" max="4" width="11.140625" style="48" customWidth="1"/>
    <col min="5" max="6" width="9.85546875" style="48" customWidth="1"/>
    <col min="7" max="7" width="7.5703125" style="48" customWidth="1"/>
    <col min="8" max="8" width="10" style="48" customWidth="1"/>
    <col min="9" max="16384" width="9.140625" style="48"/>
  </cols>
  <sheetData>
    <row r="1" spans="1:8" ht="21.75" customHeight="1">
      <c r="A1" s="576" t="s">
        <v>465</v>
      </c>
      <c r="B1" s="576"/>
      <c r="C1" s="576"/>
      <c r="D1" s="576"/>
      <c r="E1" s="576"/>
      <c r="F1" s="576"/>
      <c r="G1" s="576"/>
      <c r="H1" s="576"/>
    </row>
    <row r="2" spans="1:8" ht="22.5" customHeight="1">
      <c r="A2" s="578" t="s">
        <v>459</v>
      </c>
      <c r="B2" s="578"/>
      <c r="C2" s="578"/>
      <c r="D2" s="578"/>
      <c r="E2" s="578"/>
      <c r="F2" s="578"/>
      <c r="G2" s="578"/>
      <c r="H2" s="578"/>
    </row>
    <row r="3" spans="1:8" s="347" customFormat="1" ht="44.25" customHeight="1">
      <c r="A3" s="354" t="s">
        <v>438</v>
      </c>
      <c r="B3" s="354" t="s">
        <v>395</v>
      </c>
      <c r="C3" s="354" t="s">
        <v>414</v>
      </c>
      <c r="D3" s="354" t="s">
        <v>415</v>
      </c>
      <c r="E3" s="354" t="s">
        <v>463</v>
      </c>
      <c r="F3" s="354" t="s">
        <v>416</v>
      </c>
      <c r="G3" s="354" t="s">
        <v>110</v>
      </c>
      <c r="H3" s="354" t="s">
        <v>46</v>
      </c>
    </row>
    <row r="4" spans="1:8" ht="18.75" customHeight="1">
      <c r="A4" s="349" t="s">
        <v>60</v>
      </c>
      <c r="B4" s="351">
        <v>0.61261261261261257</v>
      </c>
      <c r="C4" s="351">
        <v>0.48026315789473678</v>
      </c>
      <c r="D4" s="351">
        <v>0.58668197474167627</v>
      </c>
      <c r="E4" s="350" t="s">
        <v>57</v>
      </c>
      <c r="F4" s="350" t="s">
        <v>57</v>
      </c>
      <c r="G4" s="350" t="s">
        <v>57</v>
      </c>
      <c r="H4" s="350" t="s">
        <v>57</v>
      </c>
    </row>
    <row r="5" spans="1:8" ht="18.75" customHeight="1">
      <c r="A5" s="349" t="s">
        <v>35</v>
      </c>
      <c r="B5" s="351">
        <v>0.65</v>
      </c>
      <c r="C5" s="351">
        <v>0.5</v>
      </c>
      <c r="D5" s="351">
        <v>0.6</v>
      </c>
      <c r="E5" s="350" t="s">
        <v>57</v>
      </c>
      <c r="F5" s="350" t="s">
        <v>57</v>
      </c>
      <c r="G5" s="350" t="s">
        <v>57</v>
      </c>
      <c r="H5" s="350" t="s">
        <v>57</v>
      </c>
    </row>
    <row r="6" spans="1:8" ht="19.5" customHeight="1">
      <c r="A6" s="349" t="s">
        <v>63</v>
      </c>
      <c r="B6" s="351">
        <v>0.69928966061562736</v>
      </c>
      <c r="C6" s="351">
        <v>0.61</v>
      </c>
      <c r="D6" s="351">
        <v>0.71</v>
      </c>
      <c r="E6" s="350" t="s">
        <v>57</v>
      </c>
      <c r="F6" s="350" t="s">
        <v>57</v>
      </c>
      <c r="G6" s="350" t="s">
        <v>57</v>
      </c>
      <c r="H6" s="350" t="s">
        <v>57</v>
      </c>
    </row>
    <row r="7" spans="1:8" ht="18.75" customHeight="1">
      <c r="A7" s="349" t="s">
        <v>44</v>
      </c>
      <c r="B7" s="350">
        <v>0.73</v>
      </c>
      <c r="C7" s="350">
        <v>0.66</v>
      </c>
      <c r="D7" s="351">
        <v>0.72</v>
      </c>
      <c r="E7" s="350" t="s">
        <v>57</v>
      </c>
      <c r="F7" s="350" t="s">
        <v>57</v>
      </c>
      <c r="G7" s="350" t="s">
        <v>57</v>
      </c>
      <c r="H7" s="350" t="s">
        <v>57</v>
      </c>
    </row>
    <row r="8" spans="1:8" ht="18.75" customHeight="1">
      <c r="A8" s="349" t="s">
        <v>40</v>
      </c>
      <c r="B8" s="350">
        <v>0.91</v>
      </c>
      <c r="C8" s="350">
        <v>0.84</v>
      </c>
      <c r="D8" s="350">
        <v>0.9</v>
      </c>
      <c r="E8" s="351">
        <v>0.74</v>
      </c>
      <c r="F8" s="351">
        <v>0.61</v>
      </c>
      <c r="G8" s="351">
        <v>0.69</v>
      </c>
      <c r="H8" s="351">
        <v>0.55000000000000004</v>
      </c>
    </row>
    <row r="9" spans="1:8" ht="18.75" customHeight="1">
      <c r="A9" s="349" t="s">
        <v>41</v>
      </c>
      <c r="B9" s="350">
        <v>0.92</v>
      </c>
      <c r="C9" s="351">
        <v>0.85</v>
      </c>
      <c r="D9" s="350">
        <v>0.91</v>
      </c>
      <c r="E9" s="350">
        <v>0.75</v>
      </c>
      <c r="F9" s="350">
        <v>0.63</v>
      </c>
      <c r="G9" s="350">
        <v>0.71</v>
      </c>
      <c r="H9" s="351">
        <v>0.57999999999999996</v>
      </c>
    </row>
    <row r="10" spans="1:8" ht="18" customHeight="1">
      <c r="A10" s="349" t="s">
        <v>42</v>
      </c>
      <c r="B10" s="352">
        <v>0.95747800586510257</v>
      </c>
      <c r="C10" s="352">
        <v>0.86559802712700384</v>
      </c>
      <c r="D10" s="352">
        <v>0.93637145313843517</v>
      </c>
      <c r="E10" s="352">
        <v>0.76208026208026203</v>
      </c>
      <c r="F10" s="352">
        <v>0.66804123711340202</v>
      </c>
      <c r="G10" s="352">
        <v>0.72813430815055513</v>
      </c>
      <c r="H10" s="351">
        <v>0.54</v>
      </c>
    </row>
    <row r="11" spans="1:8" ht="18.75" customHeight="1">
      <c r="A11" s="349" t="s">
        <v>144</v>
      </c>
      <c r="B11" s="352">
        <v>0.97381818181818181</v>
      </c>
      <c r="C11" s="352">
        <v>0.89192491294413889</v>
      </c>
      <c r="D11" s="352">
        <v>0.95294117647058829</v>
      </c>
      <c r="E11" s="352">
        <v>0.78671977334613097</v>
      </c>
      <c r="F11" s="352">
        <v>0.69919562280233061</v>
      </c>
      <c r="G11" s="352">
        <v>0.75328330780361441</v>
      </c>
      <c r="H11" s="351">
        <v>0.57999999999999996</v>
      </c>
    </row>
    <row r="12" spans="1:8" ht="19.5" customHeight="1">
      <c r="A12" s="349" t="s">
        <v>163</v>
      </c>
      <c r="B12" s="352">
        <v>0.98026315789473673</v>
      </c>
      <c r="C12" s="352">
        <v>0.92906178489702518</v>
      </c>
      <c r="D12" s="352">
        <v>0.96725440806045349</v>
      </c>
      <c r="E12" s="352">
        <v>0.82856500948192269</v>
      </c>
      <c r="F12" s="352">
        <v>0.72361687239238237</v>
      </c>
      <c r="G12" s="352">
        <v>0.78844710335499613</v>
      </c>
      <c r="H12" s="351">
        <v>0.56999999999999995</v>
      </c>
    </row>
    <row r="13" spans="1:8" ht="19.5" customHeight="1">
      <c r="A13" s="349" t="s">
        <v>164</v>
      </c>
      <c r="B13" s="352">
        <v>0.9967553378157652</v>
      </c>
      <c r="C13" s="352">
        <v>0.95902088056862456</v>
      </c>
      <c r="D13" s="352">
        <v>0.98539350407413395</v>
      </c>
      <c r="E13" s="352">
        <v>0.86051131188321561</v>
      </c>
      <c r="F13" s="352">
        <v>0.75905608660370971</v>
      </c>
      <c r="G13" s="352">
        <v>0.82077834196004851</v>
      </c>
      <c r="H13" s="353">
        <v>0.74</v>
      </c>
    </row>
    <row r="14" spans="1:8" ht="19.5" customHeight="1">
      <c r="A14" s="349" t="s">
        <v>296</v>
      </c>
      <c r="B14" s="352">
        <v>0.98107768751436186</v>
      </c>
      <c r="C14" s="352">
        <v>0.96467312110989034</v>
      </c>
      <c r="D14" s="352">
        <v>0.97679624573747725</v>
      </c>
      <c r="E14" s="352">
        <v>0.89167241023132071</v>
      </c>
      <c r="F14" s="352">
        <v>0.82129112002122984</v>
      </c>
      <c r="G14" s="352">
        <v>0.8686260740671552</v>
      </c>
      <c r="H14" s="353">
        <v>0.78</v>
      </c>
    </row>
    <row r="15" spans="1:8" ht="19.5" customHeight="1">
      <c r="A15" s="349" t="s">
        <v>297</v>
      </c>
      <c r="B15" s="352">
        <v>0.98</v>
      </c>
      <c r="C15" s="352">
        <v>1</v>
      </c>
      <c r="D15" s="352">
        <v>0.99</v>
      </c>
      <c r="E15" s="352">
        <v>0.98</v>
      </c>
      <c r="F15" s="352">
        <v>0.9</v>
      </c>
      <c r="G15" s="352">
        <v>0.96</v>
      </c>
      <c r="H15" s="353">
        <v>0.79</v>
      </c>
    </row>
    <row r="16" spans="1:8" ht="19.5" customHeight="1">
      <c r="A16" s="349" t="s">
        <v>312</v>
      </c>
      <c r="B16" s="351">
        <v>0.98</v>
      </c>
      <c r="C16" s="351">
        <v>0.99</v>
      </c>
      <c r="D16" s="351">
        <v>0.98</v>
      </c>
      <c r="E16" s="351">
        <v>0.99</v>
      </c>
      <c r="F16" s="351">
        <v>0.94</v>
      </c>
      <c r="G16" s="351">
        <v>0.97</v>
      </c>
      <c r="H16" s="351" t="s">
        <v>57</v>
      </c>
    </row>
    <row r="17" spans="1:8" ht="15.75">
      <c r="A17" s="107" t="s">
        <v>73</v>
      </c>
      <c r="B17" s="108"/>
      <c r="C17" s="108"/>
      <c r="D17" s="108"/>
      <c r="E17" s="108"/>
      <c r="F17" s="108"/>
      <c r="G17" s="108"/>
    </row>
    <row r="18" spans="1:8">
      <c r="A18" s="65" t="s">
        <v>368</v>
      </c>
    </row>
    <row r="19" spans="1:8" ht="15.75">
      <c r="A19" s="552" t="s">
        <v>341</v>
      </c>
      <c r="B19" s="552"/>
      <c r="C19" s="284"/>
      <c r="D19" s="284"/>
      <c r="E19" s="284"/>
      <c r="F19" s="284"/>
      <c r="G19" s="284"/>
      <c r="H19" s="284"/>
    </row>
    <row r="20" spans="1:8" ht="15.75">
      <c r="A20" s="579" t="s">
        <v>343</v>
      </c>
      <c r="B20" s="579"/>
      <c r="C20" s="579"/>
      <c r="D20" s="282"/>
      <c r="E20" s="104"/>
      <c r="F20" s="284"/>
      <c r="G20" s="284"/>
      <c r="H20" s="284"/>
    </row>
    <row r="21" spans="1:8" ht="30.75" customHeight="1">
      <c r="A21" s="574" t="s">
        <v>466</v>
      </c>
      <c r="B21" s="574"/>
      <c r="C21" s="574"/>
      <c r="D21" s="574"/>
      <c r="E21" s="574"/>
      <c r="F21" s="574"/>
      <c r="G21" s="574"/>
      <c r="H21" s="574"/>
    </row>
    <row r="22" spans="1:8">
      <c r="A22" s="574" t="s">
        <v>345</v>
      </c>
      <c r="B22" s="574"/>
      <c r="C22" s="574"/>
      <c r="D22" s="574"/>
      <c r="E22" s="574"/>
      <c r="F22" s="574"/>
      <c r="G22" s="574"/>
      <c r="H22" s="574"/>
    </row>
    <row r="23" spans="1:8" ht="44.25" customHeight="1">
      <c r="A23" s="571" t="s">
        <v>493</v>
      </c>
      <c r="B23" s="571"/>
      <c r="C23" s="571"/>
      <c r="D23" s="571"/>
      <c r="E23" s="571"/>
      <c r="F23" s="571"/>
      <c r="G23" s="571"/>
      <c r="H23" s="571"/>
    </row>
    <row r="24" spans="1:8">
      <c r="A24" s="577" t="s">
        <v>444</v>
      </c>
      <c r="B24" s="577"/>
      <c r="C24" s="577"/>
      <c r="D24" s="577"/>
      <c r="E24" s="577"/>
      <c r="F24" s="577"/>
      <c r="G24" s="577"/>
      <c r="H24" s="577"/>
    </row>
    <row r="27" spans="1:8">
      <c r="H27" s="62"/>
    </row>
    <row r="28" spans="1:8">
      <c r="B28" s="575"/>
      <c r="C28" s="575"/>
      <c r="D28" s="575"/>
      <c r="E28" s="575"/>
      <c r="F28" s="288"/>
      <c r="G28" s="288"/>
    </row>
  </sheetData>
  <mergeCells count="9">
    <mergeCell ref="A23:H23"/>
    <mergeCell ref="A24:H24"/>
    <mergeCell ref="B28:E28"/>
    <mergeCell ref="A1:H1"/>
    <mergeCell ref="A2:H2"/>
    <mergeCell ref="A19:B19"/>
    <mergeCell ref="A20:C20"/>
    <mergeCell ref="A21:H21"/>
    <mergeCell ref="A22:H22"/>
  </mergeCells>
  <pageMargins left="0.45" right="0.1" top="0.48" bottom="0.5" header="0.3" footer="0.3"/>
  <pageSetup paperSize="11" scale="86" firstPageNumber="32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N23"/>
  <sheetViews>
    <sheetView tabSelected="1" view="pageBreakPreview" zoomScaleSheetLayoutView="100" workbookViewId="0">
      <selection activeCell="I15" sqref="I15:K15"/>
    </sheetView>
  </sheetViews>
  <sheetFormatPr defaultRowHeight="15"/>
  <cols>
    <col min="1" max="1" width="11" style="1" customWidth="1"/>
    <col min="2" max="2" width="6.140625" style="1" customWidth="1"/>
    <col min="3" max="3" width="6" style="1" customWidth="1"/>
    <col min="4" max="4" width="6.7109375" style="1" customWidth="1"/>
    <col min="5" max="5" width="6.140625" style="1" customWidth="1"/>
    <col min="6" max="6" width="6" style="1" customWidth="1"/>
    <col min="7" max="7" width="6.7109375" style="1" customWidth="1"/>
    <col min="8" max="8" width="6.140625" style="1" customWidth="1"/>
    <col min="9" max="9" width="6" style="1" customWidth="1"/>
    <col min="10" max="10" width="6.7109375" style="1" customWidth="1"/>
    <col min="11" max="12" width="5.28515625" style="1" customWidth="1"/>
    <col min="13" max="13" width="5.42578125" style="1" customWidth="1"/>
    <col min="14" max="14" width="6.7109375" style="1" customWidth="1"/>
    <col min="15" max="16" width="5.42578125" style="1" customWidth="1"/>
    <col min="17" max="17" width="5.140625" style="1" customWidth="1"/>
    <col min="18" max="16384" width="9.140625" style="1"/>
  </cols>
  <sheetData>
    <row r="1" spans="1:14" ht="24.75" customHeight="1">
      <c r="A1" s="581" t="s">
        <v>467</v>
      </c>
      <c r="B1" s="581"/>
      <c r="C1" s="581"/>
      <c r="D1" s="581"/>
      <c r="E1" s="581"/>
      <c r="F1" s="581"/>
      <c r="G1" s="581"/>
      <c r="H1" s="581"/>
      <c r="I1" s="581"/>
      <c r="J1" s="581"/>
    </row>
    <row r="2" spans="1:14" ht="18.75" customHeight="1">
      <c r="A2" s="527" t="s">
        <v>457</v>
      </c>
      <c r="B2" s="527"/>
      <c r="C2" s="527"/>
      <c r="D2" s="527"/>
      <c r="E2" s="527"/>
      <c r="F2" s="527"/>
      <c r="G2" s="527"/>
      <c r="H2" s="527"/>
      <c r="I2" s="527"/>
      <c r="J2" s="527"/>
    </row>
    <row r="3" spans="1:14" ht="34.5" customHeight="1">
      <c r="A3" s="580" t="s">
        <v>468</v>
      </c>
      <c r="B3" s="580" t="s">
        <v>251</v>
      </c>
      <c r="C3" s="580"/>
      <c r="D3" s="580"/>
      <c r="E3" s="580" t="s">
        <v>252</v>
      </c>
      <c r="F3" s="580"/>
      <c r="G3" s="580"/>
      <c r="H3" s="580" t="s">
        <v>253</v>
      </c>
      <c r="I3" s="580"/>
      <c r="J3" s="580"/>
      <c r="N3" s="39"/>
    </row>
    <row r="4" spans="1:14" ht="25.5" customHeight="1">
      <c r="A4" s="580"/>
      <c r="B4" s="355" t="s">
        <v>8</v>
      </c>
      <c r="C4" s="356" t="s">
        <v>9</v>
      </c>
      <c r="D4" s="357" t="s">
        <v>0</v>
      </c>
      <c r="E4" s="355" t="s">
        <v>8</v>
      </c>
      <c r="F4" s="356" t="s">
        <v>9</v>
      </c>
      <c r="G4" s="357" t="s">
        <v>0</v>
      </c>
      <c r="H4" s="355" t="s">
        <v>8</v>
      </c>
      <c r="I4" s="356" t="s">
        <v>9</v>
      </c>
      <c r="J4" s="357" t="s">
        <v>0</v>
      </c>
    </row>
    <row r="5" spans="1:14" ht="18.75" customHeight="1">
      <c r="A5" s="358" t="s">
        <v>33</v>
      </c>
      <c r="B5" s="359">
        <v>61.7</v>
      </c>
      <c r="C5" s="359">
        <v>70.900000000000006</v>
      </c>
      <c r="D5" s="359">
        <v>64.900000000000006</v>
      </c>
      <c r="E5" s="359">
        <v>75</v>
      </c>
      <c r="F5" s="359">
        <v>85</v>
      </c>
      <c r="G5" s="359">
        <v>78.3</v>
      </c>
      <c r="H5" s="359" t="s">
        <v>57</v>
      </c>
      <c r="I5" s="359" t="s">
        <v>57</v>
      </c>
      <c r="J5" s="359" t="s">
        <v>57</v>
      </c>
    </row>
    <row r="6" spans="1:14" ht="15.75" customHeight="1">
      <c r="A6" s="358" t="s">
        <v>34</v>
      </c>
      <c r="B6" s="359">
        <v>64.5</v>
      </c>
      <c r="C6" s="359">
        <v>70.900000000000006</v>
      </c>
      <c r="D6" s="359">
        <v>67</v>
      </c>
      <c r="E6" s="359">
        <v>74.599999999999994</v>
      </c>
      <c r="F6" s="359">
        <v>83.4</v>
      </c>
      <c r="G6" s="359">
        <v>77.900000000000006</v>
      </c>
      <c r="H6" s="359" t="s">
        <v>57</v>
      </c>
      <c r="I6" s="359" t="s">
        <v>57</v>
      </c>
      <c r="J6" s="359" t="s">
        <v>57</v>
      </c>
    </row>
    <row r="7" spans="1:14">
      <c r="A7" s="358" t="s">
        <v>43</v>
      </c>
      <c r="B7" s="359">
        <v>56.2</v>
      </c>
      <c r="C7" s="359">
        <v>62.5</v>
      </c>
      <c r="D7" s="359">
        <v>58.7</v>
      </c>
      <c r="E7" s="359">
        <v>68</v>
      </c>
      <c r="F7" s="359">
        <v>79.400000000000006</v>
      </c>
      <c r="G7" s="359">
        <v>72.7</v>
      </c>
      <c r="H7" s="359">
        <v>79.8</v>
      </c>
      <c r="I7" s="359">
        <v>86.6</v>
      </c>
      <c r="J7" s="359">
        <v>82.5</v>
      </c>
    </row>
    <row r="8" spans="1:14">
      <c r="A8" s="358" t="s">
        <v>35</v>
      </c>
      <c r="B8" s="359">
        <v>40.1</v>
      </c>
      <c r="C8" s="359">
        <v>46</v>
      </c>
      <c r="D8" s="359">
        <v>42.6</v>
      </c>
      <c r="E8" s="359">
        <v>59.1</v>
      </c>
      <c r="F8" s="359">
        <v>65.099999999999994</v>
      </c>
      <c r="G8" s="359">
        <v>60.9</v>
      </c>
      <c r="H8" s="359">
        <v>67.5</v>
      </c>
      <c r="I8" s="359">
        <v>76.599999999999994</v>
      </c>
      <c r="J8" s="359">
        <v>71.3</v>
      </c>
    </row>
    <row r="9" spans="1:14" ht="15" customHeight="1">
      <c r="A9" s="360" t="s">
        <v>44</v>
      </c>
      <c r="B9" s="359">
        <v>39.700000000000003</v>
      </c>
      <c r="C9" s="359">
        <v>41.9</v>
      </c>
      <c r="D9" s="359">
        <v>40.700000000000003</v>
      </c>
      <c r="E9" s="359">
        <v>50.3</v>
      </c>
      <c r="F9" s="359">
        <v>57.7</v>
      </c>
      <c r="G9" s="359">
        <v>53.7</v>
      </c>
      <c r="H9" s="359">
        <v>66.400000000000006</v>
      </c>
      <c r="I9" s="359">
        <v>71.5</v>
      </c>
      <c r="J9" s="359">
        <v>68.599999999999994</v>
      </c>
    </row>
    <row r="10" spans="1:14">
      <c r="A10" s="360" t="s">
        <v>40</v>
      </c>
      <c r="B10" s="359">
        <v>28.7</v>
      </c>
      <c r="C10" s="359">
        <v>21.8</v>
      </c>
      <c r="D10" s="359">
        <v>25.7</v>
      </c>
      <c r="E10" s="359">
        <v>48.7</v>
      </c>
      <c r="F10" s="359">
        <v>49</v>
      </c>
      <c r="G10" s="359">
        <v>48.8</v>
      </c>
      <c r="H10" s="359">
        <v>60.1</v>
      </c>
      <c r="I10" s="359">
        <v>63.6</v>
      </c>
      <c r="J10" s="359">
        <v>61.6</v>
      </c>
    </row>
    <row r="11" spans="1:14">
      <c r="A11" s="360" t="s">
        <v>41</v>
      </c>
      <c r="B11" s="359">
        <v>24.57</v>
      </c>
      <c r="C11" s="359">
        <v>26.75</v>
      </c>
      <c r="D11" s="359">
        <v>25.6</v>
      </c>
      <c r="E11" s="359">
        <v>46.44</v>
      </c>
      <c r="F11" s="359">
        <v>45.22</v>
      </c>
      <c r="G11" s="359">
        <v>45.9</v>
      </c>
      <c r="H11" s="359">
        <v>58.61</v>
      </c>
      <c r="I11" s="359">
        <v>61.5</v>
      </c>
      <c r="J11" s="359">
        <v>59.88</v>
      </c>
    </row>
    <row r="12" spans="1:14">
      <c r="A12" s="360" t="s">
        <v>42</v>
      </c>
      <c r="B12" s="359">
        <v>25.7</v>
      </c>
      <c r="C12" s="359">
        <v>24.41</v>
      </c>
      <c r="D12" s="359">
        <v>25.09</v>
      </c>
      <c r="E12" s="359">
        <v>43.72</v>
      </c>
      <c r="F12" s="359">
        <v>41.34</v>
      </c>
      <c r="G12" s="359">
        <v>42.68</v>
      </c>
      <c r="H12" s="359">
        <v>56.55</v>
      </c>
      <c r="I12" s="359">
        <v>57.33</v>
      </c>
      <c r="J12" s="359">
        <v>56.71</v>
      </c>
    </row>
    <row r="13" spans="1:14">
      <c r="A13" s="360" t="s">
        <v>144</v>
      </c>
      <c r="B13" s="359">
        <v>29.572057825788445</v>
      </c>
      <c r="C13" s="359">
        <v>25.847689855810685</v>
      </c>
      <c r="D13" s="359">
        <v>27.843971322666107</v>
      </c>
      <c r="E13" s="359">
        <v>41.091950370699358</v>
      </c>
      <c r="F13" s="359">
        <v>36.945423141650835</v>
      </c>
      <c r="G13" s="359">
        <v>39.275271092795414</v>
      </c>
      <c r="H13" s="359">
        <v>53.976085534244689</v>
      </c>
      <c r="I13" s="359">
        <v>54.427978050907669</v>
      </c>
      <c r="J13" s="359">
        <v>54.174793793826083</v>
      </c>
    </row>
    <row r="14" spans="1:14">
      <c r="A14" s="360" t="s">
        <v>163</v>
      </c>
      <c r="B14" s="359">
        <v>31.8</v>
      </c>
      <c r="C14" s="359">
        <v>28.5</v>
      </c>
      <c r="D14" s="359">
        <v>30.3</v>
      </c>
      <c r="E14" s="359">
        <v>41.1</v>
      </c>
      <c r="F14" s="359">
        <v>44.2</v>
      </c>
      <c r="G14" s="359">
        <v>42.5</v>
      </c>
      <c r="H14" s="359">
        <v>53.3</v>
      </c>
      <c r="I14" s="359">
        <v>51.8</v>
      </c>
      <c r="J14" s="359">
        <v>52.7</v>
      </c>
    </row>
    <row r="15" spans="1:14">
      <c r="A15" s="360" t="s">
        <v>164</v>
      </c>
      <c r="B15" s="359">
        <v>29.04589774802464</v>
      </c>
      <c r="C15" s="359">
        <v>25.387256661044834</v>
      </c>
      <c r="D15" s="359">
        <v>27.353880982600622</v>
      </c>
      <c r="E15" s="359">
        <v>40.561912811257862</v>
      </c>
      <c r="F15" s="359">
        <v>41.168919515675242</v>
      </c>
      <c r="G15" s="359">
        <v>40.846941074157442</v>
      </c>
      <c r="H15" s="359">
        <v>50.247454649401568</v>
      </c>
      <c r="I15" s="359">
        <v>47.746377966026628</v>
      </c>
      <c r="J15" s="359">
        <v>49.151681263107285</v>
      </c>
    </row>
    <row r="16" spans="1:14">
      <c r="A16" s="360" t="s">
        <v>296</v>
      </c>
      <c r="B16" s="359">
        <v>23.415444682151232</v>
      </c>
      <c r="C16" s="359">
        <v>20.954573849994507</v>
      </c>
      <c r="D16" s="359">
        <v>22.261134222197597</v>
      </c>
      <c r="E16" s="359">
        <v>41.453043986003856</v>
      </c>
      <c r="F16" s="359">
        <v>40.030654672249689</v>
      </c>
      <c r="G16" s="359">
        <v>40.793063072437278</v>
      </c>
      <c r="H16" s="359">
        <v>48.635977195512645</v>
      </c>
      <c r="I16" s="359">
        <v>52.161239540287404</v>
      </c>
      <c r="J16" s="359">
        <v>50.308769535922295</v>
      </c>
    </row>
    <row r="17" spans="1:10">
      <c r="A17" s="360" t="s">
        <v>297</v>
      </c>
      <c r="B17" s="359">
        <v>23.038533080820713</v>
      </c>
      <c r="C17" s="359">
        <v>19.407809094269759</v>
      </c>
      <c r="D17" s="359">
        <v>21.315860564446719</v>
      </c>
      <c r="E17" s="359">
        <v>41.784677120231507</v>
      </c>
      <c r="F17" s="359">
        <v>35.672518977703291</v>
      </c>
      <c r="G17" s="359">
        <v>38.955053372516034</v>
      </c>
      <c r="H17" s="359">
        <v>50.379741538793112</v>
      </c>
      <c r="I17" s="359">
        <v>50.319797159413341</v>
      </c>
      <c r="J17" s="359">
        <v>50.351593839268752</v>
      </c>
    </row>
    <row r="18" spans="1:10">
      <c r="A18" s="360" t="s">
        <v>312</v>
      </c>
      <c r="B18" s="359">
        <v>21.164013913563949</v>
      </c>
      <c r="C18" s="359">
        <v>18.283506031836982</v>
      </c>
      <c r="D18" s="359">
        <v>19.792592202298309</v>
      </c>
      <c r="E18" s="359">
        <v>39.245839412725161</v>
      </c>
      <c r="F18" s="359">
        <v>32.886331233616396</v>
      </c>
      <c r="G18" s="359">
        <v>36.304748935936729</v>
      </c>
      <c r="H18" s="359">
        <v>48.055925819484038</v>
      </c>
      <c r="I18" s="359">
        <v>46.678601437959401</v>
      </c>
      <c r="J18" s="359">
        <v>47.416854789628658</v>
      </c>
    </row>
    <row r="19" spans="1:10" ht="19.5" customHeight="1">
      <c r="A19" s="307" t="s">
        <v>142</v>
      </c>
      <c r="B19" s="307"/>
      <c r="C19" s="307"/>
      <c r="D19" s="307"/>
    </row>
    <row r="20" spans="1:10" ht="15.75">
      <c r="A20" s="552" t="s">
        <v>341</v>
      </c>
      <c r="B20" s="552"/>
      <c r="C20" s="75"/>
      <c r="D20" s="104"/>
      <c r="E20" s="76"/>
      <c r="F20" s="76"/>
      <c r="G20" s="76"/>
      <c r="H20" s="106"/>
      <c r="I20" s="106"/>
      <c r="J20" s="106"/>
    </row>
    <row r="21" spans="1:10">
      <c r="A21" s="579" t="s">
        <v>343</v>
      </c>
      <c r="B21" s="579"/>
      <c r="C21" s="579"/>
      <c r="D21" s="579"/>
      <c r="E21" s="75"/>
      <c r="F21" s="75"/>
      <c r="G21" s="75"/>
    </row>
    <row r="22" spans="1:10" ht="30" customHeight="1">
      <c r="A22" s="574" t="s">
        <v>470</v>
      </c>
      <c r="B22" s="574"/>
      <c r="C22" s="574"/>
      <c r="D22" s="574"/>
      <c r="E22" s="574"/>
      <c r="F22" s="574"/>
      <c r="G22" s="574"/>
      <c r="H22" s="574"/>
      <c r="I22" s="574"/>
      <c r="J22" s="574"/>
    </row>
    <row r="23" spans="1:10" ht="30.75" customHeight="1">
      <c r="A23" s="574" t="s">
        <v>469</v>
      </c>
      <c r="B23" s="574"/>
      <c r="C23" s="574"/>
      <c r="D23" s="574"/>
      <c r="E23" s="574"/>
      <c r="F23" s="574"/>
      <c r="G23" s="574"/>
      <c r="H23" s="574"/>
      <c r="I23" s="574"/>
      <c r="J23" s="574"/>
    </row>
  </sheetData>
  <mergeCells count="10">
    <mergeCell ref="A1:J1"/>
    <mergeCell ref="A2:J2"/>
    <mergeCell ref="A21:D21"/>
    <mergeCell ref="A22:J22"/>
    <mergeCell ref="A20:B20"/>
    <mergeCell ref="A23:J23"/>
    <mergeCell ref="B3:D3"/>
    <mergeCell ref="E3:G3"/>
    <mergeCell ref="H3:J3"/>
    <mergeCell ref="A3:A4"/>
  </mergeCells>
  <printOptions horizontalCentered="1"/>
  <pageMargins left="0.45" right="0.1" top="0.48" bottom="0.5" header="0.3" footer="0.3"/>
  <pageSetup paperSize="11" scale="96" firstPageNumber="33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tabSelected="1" view="pageBreakPreview" topLeftCell="A10" zoomScaleSheetLayoutView="100" workbookViewId="0">
      <selection activeCell="I15" sqref="I15:K15"/>
    </sheetView>
  </sheetViews>
  <sheetFormatPr defaultRowHeight="15"/>
  <cols>
    <col min="1" max="1" width="12.28515625" style="1" customWidth="1"/>
    <col min="2" max="2" width="14" style="1" customWidth="1"/>
    <col min="3" max="3" width="23.85546875" style="1" customWidth="1"/>
    <col min="4" max="4" width="14.28515625" style="1" customWidth="1"/>
    <col min="5" max="16384" width="9.140625" style="1"/>
  </cols>
  <sheetData>
    <row r="1" spans="1:4" ht="22.5" customHeight="1">
      <c r="A1" s="470" t="s">
        <v>305</v>
      </c>
      <c r="B1" s="470"/>
      <c r="C1" s="470"/>
      <c r="D1" s="470"/>
    </row>
    <row r="2" spans="1:4" ht="15" customHeight="1">
      <c r="A2" s="473" t="s">
        <v>97</v>
      </c>
      <c r="B2" s="474" t="s">
        <v>84</v>
      </c>
      <c r="C2" s="474"/>
      <c r="D2" s="138" t="s">
        <v>85</v>
      </c>
    </row>
    <row r="3" spans="1:4">
      <c r="A3" s="473"/>
      <c r="B3" s="471" t="s">
        <v>5</v>
      </c>
      <c r="C3" s="471"/>
      <c r="D3" s="140">
        <v>790640</v>
      </c>
    </row>
    <row r="4" spans="1:4">
      <c r="A4" s="473"/>
      <c r="B4" s="471" t="s">
        <v>96</v>
      </c>
      <c r="C4" s="471"/>
      <c r="D4" s="140">
        <v>401079</v>
      </c>
    </row>
    <row r="5" spans="1:4">
      <c r="A5" s="473"/>
      <c r="B5" s="471" t="s">
        <v>6</v>
      </c>
      <c r="C5" s="471"/>
      <c r="D5" s="140">
        <v>131287</v>
      </c>
    </row>
    <row r="6" spans="1:4">
      <c r="A6" s="473"/>
      <c r="B6" s="471" t="s">
        <v>7</v>
      </c>
      <c r="C6" s="471"/>
      <c r="D6" s="140">
        <v>102558</v>
      </c>
    </row>
    <row r="7" spans="1:4">
      <c r="A7" s="473"/>
      <c r="B7" s="472" t="s">
        <v>0</v>
      </c>
      <c r="C7" s="472"/>
      <c r="D7" s="143">
        <f>SUM(D2:D6)</f>
        <v>1425564</v>
      </c>
    </row>
    <row r="8" spans="1:4">
      <c r="A8" s="473" t="s">
        <v>46</v>
      </c>
      <c r="B8" s="472" t="s">
        <v>146</v>
      </c>
      <c r="C8" s="139" t="s">
        <v>139</v>
      </c>
      <c r="D8" s="140">
        <v>42</v>
      </c>
    </row>
    <row r="9" spans="1:4">
      <c r="A9" s="473"/>
      <c r="B9" s="472"/>
      <c r="C9" s="139" t="s">
        <v>161</v>
      </c>
      <c r="D9" s="140">
        <v>310</v>
      </c>
    </row>
    <row r="10" spans="1:4">
      <c r="A10" s="473"/>
      <c r="B10" s="472"/>
      <c r="C10" s="139" t="s">
        <v>147</v>
      </c>
      <c r="D10" s="140">
        <v>127</v>
      </c>
    </row>
    <row r="11" spans="1:4">
      <c r="A11" s="473"/>
      <c r="B11" s="472"/>
      <c r="C11" s="139" t="s">
        <v>162</v>
      </c>
      <c r="D11" s="140">
        <v>143</v>
      </c>
    </row>
    <row r="12" spans="1:4">
      <c r="A12" s="473"/>
      <c r="B12" s="472"/>
      <c r="C12" s="139" t="s">
        <v>148</v>
      </c>
      <c r="D12" s="140">
        <v>1</v>
      </c>
    </row>
    <row r="13" spans="1:4">
      <c r="A13" s="473"/>
      <c r="B13" s="472"/>
      <c r="C13" s="139" t="s">
        <v>149</v>
      </c>
      <c r="D13" s="140">
        <v>13</v>
      </c>
    </row>
    <row r="14" spans="1:4" ht="30" customHeight="1">
      <c r="A14" s="473"/>
      <c r="B14" s="472"/>
      <c r="C14" s="139" t="s">
        <v>86</v>
      </c>
      <c r="D14" s="140">
        <v>68</v>
      </c>
    </row>
    <row r="15" spans="1:4" ht="32.25" customHeight="1">
      <c r="A15" s="473"/>
      <c r="B15" s="472"/>
      <c r="C15" s="139" t="s">
        <v>150</v>
      </c>
      <c r="D15" s="140">
        <v>5</v>
      </c>
    </row>
    <row r="16" spans="1:4">
      <c r="A16" s="473"/>
      <c r="B16" s="472"/>
      <c r="C16" s="139" t="s">
        <v>75</v>
      </c>
      <c r="D16" s="140">
        <v>3</v>
      </c>
    </row>
    <row r="17" spans="1:4">
      <c r="A17" s="473"/>
      <c r="B17" s="472"/>
      <c r="C17" s="141" t="s">
        <v>0</v>
      </c>
      <c r="D17" s="143">
        <f>SUM(D8:D16)</f>
        <v>712</v>
      </c>
    </row>
    <row r="18" spans="1:4">
      <c r="A18" s="473"/>
      <c r="B18" s="475" t="s">
        <v>279</v>
      </c>
      <c r="C18" s="476"/>
      <c r="D18" s="601">
        <v>36671</v>
      </c>
    </row>
    <row r="19" spans="1:4" ht="15.75" customHeight="1">
      <c r="A19" s="473"/>
      <c r="B19" s="472" t="s">
        <v>255</v>
      </c>
      <c r="C19" s="139" t="s">
        <v>276</v>
      </c>
      <c r="D19" s="140">
        <v>3541</v>
      </c>
    </row>
    <row r="20" spans="1:4">
      <c r="A20" s="473"/>
      <c r="B20" s="472"/>
      <c r="C20" s="139" t="s">
        <v>256</v>
      </c>
      <c r="D20" s="140">
        <v>392</v>
      </c>
    </row>
    <row r="21" spans="1:4" ht="15.75" customHeight="1">
      <c r="A21" s="473"/>
      <c r="B21" s="472"/>
      <c r="C21" s="139" t="s">
        <v>270</v>
      </c>
      <c r="D21" s="140">
        <v>2674</v>
      </c>
    </row>
    <row r="22" spans="1:4" ht="32.25" customHeight="1">
      <c r="A22" s="473"/>
      <c r="B22" s="472"/>
      <c r="C22" s="139" t="s">
        <v>271</v>
      </c>
      <c r="D22" s="140">
        <v>4706</v>
      </c>
    </row>
    <row r="23" spans="1:4" ht="15" customHeight="1">
      <c r="A23" s="473"/>
      <c r="B23" s="472"/>
      <c r="C23" s="139" t="s">
        <v>288</v>
      </c>
      <c r="D23" s="140">
        <v>132</v>
      </c>
    </row>
    <row r="24" spans="1:4">
      <c r="A24" s="473"/>
      <c r="B24" s="472"/>
      <c r="C24" s="141" t="s">
        <v>0</v>
      </c>
      <c r="D24" s="142">
        <f>SUM(D19:D23)</f>
        <v>11445</v>
      </c>
    </row>
    <row r="25" spans="1:4" ht="15" customHeight="1">
      <c r="A25" s="468" t="s">
        <v>302</v>
      </c>
      <c r="B25" s="468"/>
      <c r="C25" s="468"/>
      <c r="D25" s="468"/>
    </row>
    <row r="26" spans="1:4" ht="18" customHeight="1">
      <c r="A26" s="468" t="s">
        <v>329</v>
      </c>
      <c r="B26" s="468"/>
      <c r="C26" s="468"/>
      <c r="D26" s="468"/>
    </row>
    <row r="27" spans="1:4" ht="17.25" customHeight="1">
      <c r="A27" s="468" t="s">
        <v>304</v>
      </c>
      <c r="B27" s="468"/>
      <c r="C27" s="468"/>
      <c r="D27" s="468"/>
    </row>
    <row r="28" spans="1:4" ht="15" customHeight="1">
      <c r="A28" s="469" t="s">
        <v>314</v>
      </c>
      <c r="B28" s="469"/>
      <c r="C28" s="73"/>
      <c r="D28" s="73"/>
    </row>
  </sheetData>
  <mergeCells count="16">
    <mergeCell ref="A25:D25"/>
    <mergeCell ref="A27:D27"/>
    <mergeCell ref="A28:B28"/>
    <mergeCell ref="A26:D26"/>
    <mergeCell ref="A1:D1"/>
    <mergeCell ref="B6:C6"/>
    <mergeCell ref="B7:C7"/>
    <mergeCell ref="B8:B17"/>
    <mergeCell ref="A2:A7"/>
    <mergeCell ref="B2:C2"/>
    <mergeCell ref="B3:C3"/>
    <mergeCell ref="B4:C4"/>
    <mergeCell ref="B5:C5"/>
    <mergeCell ref="A8:A24"/>
    <mergeCell ref="B19:B24"/>
    <mergeCell ref="B18:C18"/>
  </mergeCells>
  <pageMargins left="0.43307086614173229" right="0.11811023622047245" top="0.47244094488188981" bottom="0.51181102362204722" header="0.31496062992125984" footer="0.31496062992125984"/>
  <pageSetup paperSize="186" firstPageNumber="3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N29"/>
  <sheetViews>
    <sheetView tabSelected="1" view="pageBreakPreview" topLeftCell="A16" zoomScaleSheetLayoutView="100" workbookViewId="0">
      <selection activeCell="I15" sqref="I15:K15"/>
    </sheetView>
  </sheetViews>
  <sheetFormatPr defaultRowHeight="15"/>
  <cols>
    <col min="1" max="1" width="11" style="1" customWidth="1"/>
    <col min="2" max="2" width="6.140625" style="1" customWidth="1"/>
    <col min="3" max="3" width="6" style="1" customWidth="1"/>
    <col min="4" max="4" width="6.7109375" style="1" customWidth="1"/>
    <col min="5" max="5" width="6.140625" style="1" customWidth="1"/>
    <col min="6" max="6" width="6" style="1" customWidth="1"/>
    <col min="7" max="7" width="6.7109375" style="1" customWidth="1"/>
    <col min="8" max="8" width="6.140625" style="1" customWidth="1"/>
    <col min="9" max="9" width="6" style="1" customWidth="1"/>
    <col min="10" max="10" width="6.7109375" style="1" customWidth="1"/>
    <col min="11" max="12" width="5.28515625" style="1" customWidth="1"/>
    <col min="13" max="13" width="5.42578125" style="1" customWidth="1"/>
    <col min="14" max="14" width="6.7109375" style="1" customWidth="1"/>
    <col min="15" max="16" width="5.42578125" style="1" customWidth="1"/>
    <col min="17" max="17" width="5.140625" style="1" customWidth="1"/>
    <col min="18" max="16384" width="9.140625" style="1"/>
  </cols>
  <sheetData>
    <row r="1" spans="1:14" ht="23.25" customHeight="1">
      <c r="A1" s="581" t="s">
        <v>467</v>
      </c>
      <c r="B1" s="581"/>
      <c r="C1" s="581"/>
      <c r="D1" s="581"/>
      <c r="E1" s="581"/>
      <c r="F1" s="581"/>
      <c r="G1" s="581"/>
      <c r="H1" s="581"/>
      <c r="I1" s="581"/>
      <c r="J1" s="581"/>
    </row>
    <row r="2" spans="1:14" ht="16.5" customHeight="1">
      <c r="A2" s="527" t="s">
        <v>458</v>
      </c>
      <c r="B2" s="527"/>
      <c r="C2" s="527"/>
      <c r="D2" s="527"/>
      <c r="E2" s="527"/>
      <c r="F2" s="527"/>
      <c r="G2" s="527"/>
      <c r="H2" s="527"/>
      <c r="I2" s="527"/>
      <c r="J2" s="527"/>
    </row>
    <row r="3" spans="1:14" ht="34.5" customHeight="1">
      <c r="A3" s="582" t="s">
        <v>83</v>
      </c>
      <c r="B3" s="583" t="s">
        <v>482</v>
      </c>
      <c r="C3" s="583"/>
      <c r="D3" s="583"/>
      <c r="E3" s="583" t="s">
        <v>252</v>
      </c>
      <c r="F3" s="583"/>
      <c r="G3" s="583"/>
      <c r="H3" s="583" t="s">
        <v>253</v>
      </c>
      <c r="I3" s="583"/>
      <c r="J3" s="583"/>
      <c r="N3" s="39"/>
    </row>
    <row r="4" spans="1:14" ht="25.5" customHeight="1">
      <c r="A4" s="582"/>
      <c r="B4" s="246" t="s">
        <v>8</v>
      </c>
      <c r="C4" s="361" t="s">
        <v>9</v>
      </c>
      <c r="D4" s="245" t="s">
        <v>0</v>
      </c>
      <c r="E4" s="246" t="s">
        <v>8</v>
      </c>
      <c r="F4" s="361" t="s">
        <v>9</v>
      </c>
      <c r="G4" s="245" t="s">
        <v>0</v>
      </c>
      <c r="H4" s="246" t="s">
        <v>8</v>
      </c>
      <c r="I4" s="361" t="s">
        <v>9</v>
      </c>
      <c r="J4" s="245" t="s">
        <v>0</v>
      </c>
    </row>
    <row r="5" spans="1:14" ht="18.75" customHeight="1">
      <c r="A5" s="300" t="s">
        <v>35</v>
      </c>
      <c r="B5" s="362">
        <v>46.3</v>
      </c>
      <c r="C5" s="362">
        <v>54</v>
      </c>
      <c r="D5" s="362">
        <v>49.4</v>
      </c>
      <c r="E5" s="362">
        <v>64.3</v>
      </c>
      <c r="F5" s="362">
        <v>73.2</v>
      </c>
      <c r="G5" s="362">
        <v>67.8</v>
      </c>
      <c r="H5" s="362">
        <v>74.3</v>
      </c>
      <c r="I5" s="362">
        <v>83.4</v>
      </c>
      <c r="J5" s="362">
        <v>85</v>
      </c>
    </row>
    <row r="6" spans="1:14" ht="15.75" customHeight="1">
      <c r="A6" s="300" t="s">
        <v>67</v>
      </c>
      <c r="B6" s="362">
        <v>45.1</v>
      </c>
      <c r="C6" s="362">
        <v>49.8</v>
      </c>
      <c r="D6" s="362">
        <v>47</v>
      </c>
      <c r="E6" s="362">
        <v>66.400000000000006</v>
      </c>
      <c r="F6" s="362">
        <v>72.2</v>
      </c>
      <c r="G6" s="362">
        <v>68.7</v>
      </c>
      <c r="H6" s="363" t="s">
        <v>57</v>
      </c>
      <c r="I6" s="363" t="s">
        <v>57</v>
      </c>
      <c r="J6" s="363" t="s">
        <v>57</v>
      </c>
    </row>
    <row r="7" spans="1:14">
      <c r="A7" s="300" t="s">
        <v>63</v>
      </c>
      <c r="B7" s="363">
        <v>43.7</v>
      </c>
      <c r="C7" s="363">
        <v>48.5</v>
      </c>
      <c r="D7" s="363">
        <v>45.7</v>
      </c>
      <c r="E7" s="363">
        <v>64.7</v>
      </c>
      <c r="F7" s="363">
        <v>70.5</v>
      </c>
      <c r="G7" s="362">
        <v>67</v>
      </c>
      <c r="H7" s="363" t="s">
        <v>57</v>
      </c>
      <c r="I7" s="363" t="s">
        <v>57</v>
      </c>
      <c r="J7" s="363" t="s">
        <v>57</v>
      </c>
    </row>
    <row r="8" spans="1:14">
      <c r="A8" s="300" t="s">
        <v>64</v>
      </c>
      <c r="B8" s="362">
        <v>41</v>
      </c>
      <c r="C8" s="362">
        <v>45.2</v>
      </c>
      <c r="D8" s="362">
        <v>42.7</v>
      </c>
      <c r="E8" s="362">
        <v>61.9</v>
      </c>
      <c r="F8" s="362">
        <v>68.3</v>
      </c>
      <c r="G8" s="362">
        <v>64.5</v>
      </c>
      <c r="H8" s="362">
        <v>75.5</v>
      </c>
      <c r="I8" s="362">
        <v>81</v>
      </c>
      <c r="J8" s="362">
        <f t="shared" ref="J8:J10" si="0">SUM(H8:I8)/2</f>
        <v>78.25</v>
      </c>
    </row>
    <row r="9" spans="1:14" ht="15" customHeight="1">
      <c r="A9" s="300" t="s">
        <v>65</v>
      </c>
      <c r="B9" s="362">
        <v>43.4</v>
      </c>
      <c r="C9" s="362">
        <v>46.4</v>
      </c>
      <c r="D9" s="362">
        <v>44.7</v>
      </c>
      <c r="E9" s="362">
        <v>60.6</v>
      </c>
      <c r="F9" s="362">
        <v>67.2</v>
      </c>
      <c r="G9" s="362">
        <v>63.3</v>
      </c>
      <c r="H9" s="362">
        <v>68.099999999999994</v>
      </c>
      <c r="I9" s="362">
        <v>77.7</v>
      </c>
      <c r="J9" s="362">
        <f t="shared" si="0"/>
        <v>72.900000000000006</v>
      </c>
    </row>
    <row r="10" spans="1:14">
      <c r="A10" s="300" t="s">
        <v>66</v>
      </c>
      <c r="B10" s="362">
        <v>40.5</v>
      </c>
      <c r="C10" s="362">
        <v>42.8</v>
      </c>
      <c r="D10" s="362">
        <v>41.4</v>
      </c>
      <c r="E10" s="362">
        <v>59.9</v>
      </c>
      <c r="F10" s="362">
        <v>65.400000000000006</v>
      </c>
      <c r="G10" s="362">
        <v>62.2</v>
      </c>
      <c r="H10" s="362">
        <v>72.2</v>
      </c>
      <c r="I10" s="362">
        <v>78.2</v>
      </c>
      <c r="J10" s="362">
        <f t="shared" si="0"/>
        <v>75.2</v>
      </c>
    </row>
    <row r="11" spans="1:14">
      <c r="A11" s="300" t="s">
        <v>44</v>
      </c>
      <c r="B11" s="362" t="s">
        <v>57</v>
      </c>
      <c r="C11" s="362" t="s">
        <v>57</v>
      </c>
      <c r="D11" s="362" t="s">
        <v>57</v>
      </c>
      <c r="E11" s="362" t="s">
        <v>57</v>
      </c>
      <c r="F11" s="362" t="s">
        <v>57</v>
      </c>
      <c r="G11" s="362" t="s">
        <v>57</v>
      </c>
      <c r="H11" s="362" t="s">
        <v>57</v>
      </c>
      <c r="I11" s="362" t="s">
        <v>57</v>
      </c>
      <c r="J11" s="362" t="s">
        <v>57</v>
      </c>
    </row>
    <row r="12" spans="1:14">
      <c r="A12" s="300" t="s">
        <v>45</v>
      </c>
      <c r="B12" s="362">
        <v>43.7</v>
      </c>
      <c r="C12" s="362">
        <v>47.1</v>
      </c>
      <c r="D12" s="362">
        <v>45.2</v>
      </c>
      <c r="E12" s="362">
        <v>58.6</v>
      </c>
      <c r="F12" s="362">
        <v>63.6</v>
      </c>
      <c r="G12" s="362">
        <v>60.7</v>
      </c>
      <c r="H12" s="362">
        <v>71.099999999999994</v>
      </c>
      <c r="I12" s="362">
        <v>74.900000000000006</v>
      </c>
      <c r="J12" s="362">
        <v>72.7</v>
      </c>
    </row>
    <row r="13" spans="1:14">
      <c r="A13" s="300" t="s">
        <v>36</v>
      </c>
      <c r="B13" s="362">
        <v>41.1</v>
      </c>
      <c r="C13" s="362">
        <v>41.9</v>
      </c>
      <c r="D13" s="362">
        <v>41.5</v>
      </c>
      <c r="E13" s="362">
        <v>58.2</v>
      </c>
      <c r="F13" s="362">
        <v>62.2</v>
      </c>
      <c r="G13" s="362">
        <v>59.9</v>
      </c>
      <c r="H13" s="362">
        <v>69.7</v>
      </c>
      <c r="I13" s="362">
        <v>74.900000000000006</v>
      </c>
      <c r="J13" s="362">
        <v>71.900000000000006</v>
      </c>
    </row>
    <row r="14" spans="1:14">
      <c r="A14" s="300" t="s">
        <v>37</v>
      </c>
      <c r="B14" s="362">
        <v>36.799999999999997</v>
      </c>
      <c r="C14" s="362">
        <v>36.200000000000003</v>
      </c>
      <c r="D14" s="362">
        <v>36.6</v>
      </c>
      <c r="E14" s="362">
        <v>57.3</v>
      </c>
      <c r="F14" s="362">
        <v>62.2</v>
      </c>
      <c r="G14" s="362">
        <v>59.4</v>
      </c>
      <c r="H14" s="362">
        <v>71.400000000000006</v>
      </c>
      <c r="I14" s="362">
        <v>75.5</v>
      </c>
      <c r="J14" s="362">
        <v>73.099999999999994</v>
      </c>
    </row>
    <row r="15" spans="1:14">
      <c r="A15" s="300" t="s">
        <v>38</v>
      </c>
      <c r="B15" s="362">
        <v>32.700000000000003</v>
      </c>
      <c r="C15" s="363">
        <v>36.1</v>
      </c>
      <c r="D15" s="363">
        <v>34.200000000000003</v>
      </c>
      <c r="E15" s="363">
        <v>55.2</v>
      </c>
      <c r="F15" s="362">
        <v>60</v>
      </c>
      <c r="G15" s="363">
        <v>57.3</v>
      </c>
      <c r="H15" s="362">
        <v>69.099999999999994</v>
      </c>
      <c r="I15" s="363">
        <v>74.2</v>
      </c>
      <c r="J15" s="362">
        <v>71.3</v>
      </c>
    </row>
    <row r="16" spans="1:14">
      <c r="A16" s="300" t="s">
        <v>40</v>
      </c>
      <c r="B16" s="362">
        <v>32.1</v>
      </c>
      <c r="C16" s="363">
        <v>33.799999999999997</v>
      </c>
      <c r="D16" s="363">
        <v>32.9</v>
      </c>
      <c r="E16" s="363">
        <v>53.7</v>
      </c>
      <c r="F16" s="363">
        <v>57.1</v>
      </c>
      <c r="G16" s="363">
        <v>55.2</v>
      </c>
      <c r="H16" s="362">
        <v>68.2</v>
      </c>
      <c r="I16" s="363">
        <v>73.7</v>
      </c>
      <c r="J16" s="362">
        <v>70.599999999999994</v>
      </c>
    </row>
    <row r="17" spans="1:10">
      <c r="A17" s="300" t="s">
        <v>41</v>
      </c>
      <c r="B17" s="362">
        <v>32.33</v>
      </c>
      <c r="C17" s="362">
        <v>39.89</v>
      </c>
      <c r="D17" s="362">
        <v>35.909999999999997</v>
      </c>
      <c r="E17" s="362">
        <v>51.56</v>
      </c>
      <c r="F17" s="362">
        <v>54.98</v>
      </c>
      <c r="G17" s="362">
        <v>53.05</v>
      </c>
      <c r="H17" s="362">
        <v>66.58</v>
      </c>
      <c r="I17" s="362">
        <v>72.17</v>
      </c>
      <c r="J17" s="362">
        <v>69.010000000000005</v>
      </c>
    </row>
    <row r="18" spans="1:10">
      <c r="A18" s="300" t="s">
        <v>42</v>
      </c>
      <c r="B18" s="362">
        <v>34.369999999999997</v>
      </c>
      <c r="C18" s="362">
        <v>24.52</v>
      </c>
      <c r="D18" s="362">
        <v>30.09</v>
      </c>
      <c r="E18" s="362">
        <v>53.56</v>
      </c>
      <c r="F18" s="362">
        <v>51.12</v>
      </c>
      <c r="G18" s="362">
        <v>52.47</v>
      </c>
      <c r="H18" s="362">
        <v>68.05</v>
      </c>
      <c r="I18" s="362">
        <v>68.900000000000006</v>
      </c>
      <c r="J18" s="362">
        <v>68.42</v>
      </c>
    </row>
    <row r="19" spans="1:10">
      <c r="A19" s="300" t="s">
        <v>144</v>
      </c>
      <c r="B19" s="362">
        <v>29.626187725492159</v>
      </c>
      <c r="C19" s="362">
        <v>23.011170545434556</v>
      </c>
      <c r="D19" s="362">
        <v>26.626505587003258</v>
      </c>
      <c r="E19" s="362">
        <v>50.335902209835041</v>
      </c>
      <c r="F19" s="362">
        <v>43.292186510614904</v>
      </c>
      <c r="G19" s="362">
        <v>47.32234781370429</v>
      </c>
      <c r="H19" s="362">
        <v>59.574996505150068</v>
      </c>
      <c r="I19" s="362">
        <v>60.083081556367112</v>
      </c>
      <c r="J19" s="362">
        <v>59.795666089949393</v>
      </c>
    </row>
    <row r="20" spans="1:10">
      <c r="A20" s="300" t="s">
        <v>163</v>
      </c>
      <c r="B20" s="362">
        <v>33.700000000000003</v>
      </c>
      <c r="C20" s="362">
        <v>25.6</v>
      </c>
      <c r="D20" s="362">
        <v>30</v>
      </c>
      <c r="E20" s="362">
        <v>50.8</v>
      </c>
      <c r="F20" s="362">
        <v>51.5</v>
      </c>
      <c r="G20" s="362">
        <v>51.2</v>
      </c>
      <c r="H20" s="362">
        <v>58.5</v>
      </c>
      <c r="I20" s="362">
        <v>59.7</v>
      </c>
      <c r="J20" s="362">
        <v>59</v>
      </c>
    </row>
    <row r="21" spans="1:10">
      <c r="A21" s="300" t="s">
        <v>164</v>
      </c>
      <c r="B21" s="362">
        <v>30.22317065188329</v>
      </c>
      <c r="C21" s="362">
        <v>23.398286906771094</v>
      </c>
      <c r="D21" s="362">
        <v>27.108604500800958</v>
      </c>
      <c r="E21" s="362">
        <v>46.781809424397167</v>
      </c>
      <c r="F21" s="362">
        <v>39.105790741696779</v>
      </c>
      <c r="G21" s="362">
        <v>43.449646568441594</v>
      </c>
      <c r="H21" s="362">
        <v>57.445507125474315</v>
      </c>
      <c r="I21" s="362">
        <v>54.244222860840694</v>
      </c>
      <c r="J21" s="362">
        <v>56.075882813405762</v>
      </c>
    </row>
    <row r="22" spans="1:10">
      <c r="A22" s="300" t="s">
        <v>296</v>
      </c>
      <c r="B22" s="362">
        <v>22.265342901952213</v>
      </c>
      <c r="C22" s="362">
        <v>24.717883925561036</v>
      </c>
      <c r="D22" s="362">
        <v>23.470095496738196</v>
      </c>
      <c r="E22" s="362">
        <v>43.34401852163441</v>
      </c>
      <c r="F22" s="362">
        <v>36.403928926474208</v>
      </c>
      <c r="G22" s="362">
        <v>40.196927254679679</v>
      </c>
      <c r="H22" s="362">
        <v>55.048690582431348</v>
      </c>
      <c r="I22" s="362">
        <v>55.604640070411079</v>
      </c>
      <c r="J22" s="362">
        <v>55.311922755577591</v>
      </c>
    </row>
    <row r="23" spans="1:10">
      <c r="A23" s="300" t="s">
        <v>297</v>
      </c>
      <c r="B23" s="362">
        <v>20.907494116672598</v>
      </c>
      <c r="C23" s="362">
        <v>17.390213911399432</v>
      </c>
      <c r="D23" s="362">
        <v>19.241689812302742</v>
      </c>
      <c r="E23" s="362">
        <v>43.301995604257385</v>
      </c>
      <c r="F23" s="362">
        <v>35.319459924736329</v>
      </c>
      <c r="G23" s="362">
        <v>39.671837472258801</v>
      </c>
      <c r="H23" s="362">
        <v>55.611374415672984</v>
      </c>
      <c r="I23" s="362">
        <v>48.445019552691392</v>
      </c>
      <c r="J23" s="362">
        <v>52.500456832728382</v>
      </c>
    </row>
    <row r="24" spans="1:10">
      <c r="A24" s="300" t="s">
        <v>312</v>
      </c>
      <c r="B24" s="362">
        <v>17.682024711975231</v>
      </c>
      <c r="C24" s="362">
        <v>15.378354327393595</v>
      </c>
      <c r="D24" s="362">
        <v>16.581884416688464</v>
      </c>
      <c r="E24" s="362">
        <v>42.438452227879019</v>
      </c>
      <c r="F24" s="362">
        <v>34.443489201644631</v>
      </c>
      <c r="G24" s="362">
        <v>38.789915175728098</v>
      </c>
      <c r="H24" s="362">
        <v>51.79367725844255</v>
      </c>
      <c r="I24" s="362">
        <v>47.956090023868803</v>
      </c>
      <c r="J24" s="362">
        <v>50.053463806367482</v>
      </c>
    </row>
    <row r="25" spans="1:10" ht="15.75" customHeight="1">
      <c r="A25" s="307" t="s">
        <v>142</v>
      </c>
      <c r="B25" s="307"/>
      <c r="C25" s="307"/>
      <c r="D25" s="307"/>
    </row>
    <row r="26" spans="1:10" ht="15" customHeight="1">
      <c r="A26" s="552" t="s">
        <v>341</v>
      </c>
      <c r="B26" s="552"/>
      <c r="C26" s="282"/>
      <c r="D26" s="104"/>
      <c r="E26" s="284"/>
      <c r="F26" s="284"/>
      <c r="G26" s="284"/>
      <c r="H26" s="287"/>
      <c r="I26" s="287"/>
      <c r="J26" s="287"/>
    </row>
    <row r="27" spans="1:10">
      <c r="A27" s="579" t="s">
        <v>343</v>
      </c>
      <c r="B27" s="579"/>
      <c r="C27" s="579"/>
      <c r="D27" s="579"/>
      <c r="E27" s="282"/>
      <c r="F27" s="282"/>
      <c r="G27" s="282"/>
    </row>
    <row r="28" spans="1:10" ht="30" customHeight="1">
      <c r="A28" s="574" t="s">
        <v>471</v>
      </c>
      <c r="B28" s="574"/>
      <c r="C28" s="574"/>
      <c r="D28" s="574"/>
      <c r="E28" s="574"/>
      <c r="F28" s="574"/>
      <c r="G28" s="574"/>
      <c r="H28" s="574"/>
      <c r="I28" s="574"/>
      <c r="J28" s="574"/>
    </row>
    <row r="29" spans="1:10" ht="30.75" customHeight="1">
      <c r="A29" s="574" t="s">
        <v>469</v>
      </c>
      <c r="B29" s="574"/>
      <c r="C29" s="574"/>
      <c r="D29" s="574"/>
      <c r="E29" s="574"/>
      <c r="F29" s="574"/>
      <c r="G29" s="574"/>
      <c r="H29" s="574"/>
      <c r="I29" s="574"/>
      <c r="J29" s="574"/>
    </row>
  </sheetData>
  <mergeCells count="10">
    <mergeCell ref="A26:B26"/>
    <mergeCell ref="A27:D27"/>
    <mergeCell ref="A28:J28"/>
    <mergeCell ref="A29:J29"/>
    <mergeCell ref="A1:J1"/>
    <mergeCell ref="A2:J2"/>
    <mergeCell ref="A3:A4"/>
    <mergeCell ref="B3:D3"/>
    <mergeCell ref="E3:G3"/>
    <mergeCell ref="H3:J3"/>
  </mergeCells>
  <printOptions horizontalCentered="1"/>
  <pageMargins left="0.45" right="0.1" top="0.48" bottom="0.5" header="0.3" footer="0.3"/>
  <pageSetup paperSize="11" scale="96" firstPageNumber="34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N29"/>
  <sheetViews>
    <sheetView tabSelected="1" view="pageBreakPreview" topLeftCell="A10" zoomScaleSheetLayoutView="100" workbookViewId="0">
      <selection activeCell="I15" sqref="I15:K15"/>
    </sheetView>
  </sheetViews>
  <sheetFormatPr defaultRowHeight="15"/>
  <cols>
    <col min="1" max="1" width="11" style="1" customWidth="1"/>
    <col min="2" max="2" width="6.140625" style="1" customWidth="1"/>
    <col min="3" max="3" width="6" style="1" customWidth="1"/>
    <col min="4" max="4" width="6.7109375" style="1" customWidth="1"/>
    <col min="5" max="5" width="6.140625" style="1" customWidth="1"/>
    <col min="6" max="6" width="6" style="1" customWidth="1"/>
    <col min="7" max="7" width="6.7109375" style="1" customWidth="1"/>
    <col min="8" max="8" width="6.140625" style="1" customWidth="1"/>
    <col min="9" max="9" width="6" style="1" customWidth="1"/>
    <col min="10" max="10" width="6.7109375" style="1" customWidth="1"/>
    <col min="11" max="12" width="5.28515625" style="1" customWidth="1"/>
    <col min="13" max="13" width="5.42578125" style="1" customWidth="1"/>
    <col min="14" max="14" width="6.7109375" style="1" customWidth="1"/>
    <col min="15" max="16" width="5.42578125" style="1" customWidth="1"/>
    <col min="17" max="17" width="5.140625" style="1" customWidth="1"/>
    <col min="18" max="16384" width="9.140625" style="1"/>
  </cols>
  <sheetData>
    <row r="1" spans="1:14" ht="20.25" customHeight="1">
      <c r="A1" s="581" t="s">
        <v>467</v>
      </c>
      <c r="B1" s="581"/>
      <c r="C1" s="581"/>
      <c r="D1" s="581"/>
      <c r="E1" s="581"/>
      <c r="F1" s="581"/>
      <c r="G1" s="581"/>
      <c r="H1" s="581"/>
      <c r="I1" s="581"/>
      <c r="J1" s="581"/>
    </row>
    <row r="2" spans="1:14" ht="16.5" customHeight="1">
      <c r="A2" s="527" t="s">
        <v>460</v>
      </c>
      <c r="B2" s="527"/>
      <c r="C2" s="527"/>
      <c r="D2" s="527"/>
      <c r="E2" s="527"/>
      <c r="F2" s="527"/>
      <c r="G2" s="527"/>
      <c r="H2" s="527"/>
      <c r="I2" s="527"/>
      <c r="J2" s="527"/>
    </row>
    <row r="3" spans="1:14" ht="30.75" customHeight="1">
      <c r="A3" s="582" t="s">
        <v>83</v>
      </c>
      <c r="B3" s="583" t="s">
        <v>483</v>
      </c>
      <c r="C3" s="583"/>
      <c r="D3" s="583"/>
      <c r="E3" s="583" t="s">
        <v>484</v>
      </c>
      <c r="F3" s="583"/>
      <c r="G3" s="583"/>
      <c r="H3" s="583" t="s">
        <v>253</v>
      </c>
      <c r="I3" s="583"/>
      <c r="J3" s="583"/>
      <c r="N3" s="39"/>
    </row>
    <row r="4" spans="1:14" ht="20.25" customHeight="1">
      <c r="A4" s="582"/>
      <c r="B4" s="246" t="s">
        <v>8</v>
      </c>
      <c r="C4" s="361" t="s">
        <v>9</v>
      </c>
      <c r="D4" s="245" t="s">
        <v>0</v>
      </c>
      <c r="E4" s="246" t="s">
        <v>8</v>
      </c>
      <c r="F4" s="361" t="s">
        <v>9</v>
      </c>
      <c r="G4" s="245" t="s">
        <v>0</v>
      </c>
      <c r="H4" s="246" t="s">
        <v>8</v>
      </c>
      <c r="I4" s="361" t="s">
        <v>9</v>
      </c>
      <c r="J4" s="245" t="s">
        <v>0</v>
      </c>
    </row>
    <row r="5" spans="1:14" ht="18.75" customHeight="1">
      <c r="A5" s="300" t="s">
        <v>35</v>
      </c>
      <c r="B5" s="362">
        <v>60.3</v>
      </c>
      <c r="C5" s="362">
        <v>66.099999999999994</v>
      </c>
      <c r="D5" s="362">
        <v>62.5</v>
      </c>
      <c r="E5" s="362">
        <v>75.7</v>
      </c>
      <c r="F5" s="362">
        <v>82.2</v>
      </c>
      <c r="G5" s="362">
        <v>78.599999999999994</v>
      </c>
      <c r="H5" s="362">
        <v>83.3</v>
      </c>
      <c r="I5" s="362">
        <v>87.7</v>
      </c>
      <c r="J5" s="362">
        <v>85</v>
      </c>
    </row>
    <row r="6" spans="1:14" ht="15.75" customHeight="1">
      <c r="A6" s="300" t="s">
        <v>67</v>
      </c>
      <c r="B6" s="362">
        <v>56.9</v>
      </c>
      <c r="C6" s="362">
        <v>61.3</v>
      </c>
      <c r="D6" s="362">
        <v>58.6</v>
      </c>
      <c r="E6" s="362">
        <v>74.5</v>
      </c>
      <c r="F6" s="362">
        <v>80</v>
      </c>
      <c r="G6" s="362">
        <v>76.7</v>
      </c>
      <c r="H6" s="363" t="s">
        <v>57</v>
      </c>
      <c r="I6" s="363" t="s">
        <v>57</v>
      </c>
      <c r="J6" s="363" t="s">
        <v>57</v>
      </c>
    </row>
    <row r="7" spans="1:14">
      <c r="A7" s="300" t="s">
        <v>63</v>
      </c>
      <c r="B7" s="363">
        <v>55</v>
      </c>
      <c r="C7" s="363">
        <v>58.9</v>
      </c>
      <c r="D7" s="363">
        <v>56.6</v>
      </c>
      <c r="E7" s="363">
        <v>62.3</v>
      </c>
      <c r="F7" s="363">
        <v>71.2</v>
      </c>
      <c r="G7" s="362">
        <v>66</v>
      </c>
      <c r="H7" s="363" t="s">
        <v>57</v>
      </c>
      <c r="I7" s="363" t="s">
        <v>57</v>
      </c>
      <c r="J7" s="363" t="s">
        <v>57</v>
      </c>
    </row>
    <row r="8" spans="1:14">
      <c r="A8" s="300" t="s">
        <v>64</v>
      </c>
      <c r="B8" s="362">
        <v>54.4</v>
      </c>
      <c r="C8" s="362">
        <v>60</v>
      </c>
      <c r="D8" s="362">
        <v>56.5</v>
      </c>
      <c r="E8" s="362">
        <v>73</v>
      </c>
      <c r="F8" s="362">
        <v>78.3</v>
      </c>
      <c r="G8" s="362">
        <v>75.2</v>
      </c>
      <c r="H8" s="362">
        <v>82.5</v>
      </c>
      <c r="I8" s="362">
        <v>86.8</v>
      </c>
      <c r="J8" s="362">
        <v>84.2</v>
      </c>
    </row>
    <row r="9" spans="1:14" ht="15" customHeight="1">
      <c r="A9" s="300" t="s">
        <v>65</v>
      </c>
      <c r="B9" s="362">
        <v>52.9</v>
      </c>
      <c r="C9" s="362">
        <v>58.1</v>
      </c>
      <c r="D9" s="362">
        <v>55.1</v>
      </c>
      <c r="E9" s="362">
        <v>71.3</v>
      </c>
      <c r="F9" s="362">
        <v>75.5</v>
      </c>
      <c r="G9" s="362">
        <v>73</v>
      </c>
      <c r="H9" s="362">
        <v>72.5</v>
      </c>
      <c r="I9" s="362">
        <v>80.400000000000006</v>
      </c>
      <c r="J9" s="362">
        <v>75.8</v>
      </c>
    </row>
    <row r="10" spans="1:14">
      <c r="A10" s="300" t="s">
        <v>66</v>
      </c>
      <c r="B10" s="362">
        <v>54.8</v>
      </c>
      <c r="C10" s="362">
        <v>56.8</v>
      </c>
      <c r="D10" s="362">
        <v>55.7</v>
      </c>
      <c r="E10" s="362">
        <v>70.099999999999994</v>
      </c>
      <c r="F10" s="362">
        <v>75.7</v>
      </c>
      <c r="G10" s="362">
        <v>72.400000000000006</v>
      </c>
      <c r="H10" s="362">
        <v>79.8</v>
      </c>
      <c r="I10" s="362">
        <v>85.1</v>
      </c>
      <c r="J10" s="362">
        <v>82.2</v>
      </c>
    </row>
    <row r="11" spans="1:14">
      <c r="A11" s="300" t="s">
        <v>44</v>
      </c>
      <c r="B11" s="362" t="s">
        <v>57</v>
      </c>
      <c r="C11" s="362" t="s">
        <v>57</v>
      </c>
      <c r="D11" s="362" t="s">
        <v>57</v>
      </c>
      <c r="E11" s="362" t="s">
        <v>57</v>
      </c>
      <c r="F11" s="362" t="s">
        <v>57</v>
      </c>
      <c r="G11" s="362" t="s">
        <v>57</v>
      </c>
      <c r="H11" s="362" t="s">
        <v>57</v>
      </c>
      <c r="I11" s="362" t="s">
        <v>57</v>
      </c>
      <c r="J11" s="362" t="s">
        <v>57</v>
      </c>
    </row>
    <row r="12" spans="1:14">
      <c r="A12" s="300" t="s">
        <v>45</v>
      </c>
      <c r="B12" s="362">
        <v>51</v>
      </c>
      <c r="C12" s="362">
        <v>54.1</v>
      </c>
      <c r="D12" s="362">
        <v>52.3</v>
      </c>
      <c r="E12" s="362">
        <v>67.3</v>
      </c>
      <c r="F12" s="362">
        <v>72.7</v>
      </c>
      <c r="G12" s="362">
        <v>68.7</v>
      </c>
      <c r="H12" s="362">
        <v>79.900000000000006</v>
      </c>
      <c r="I12" s="362">
        <v>82.9</v>
      </c>
      <c r="J12" s="362">
        <v>81.2</v>
      </c>
    </row>
    <row r="13" spans="1:14">
      <c r="A13" s="300" t="s">
        <v>36</v>
      </c>
      <c r="B13" s="362">
        <v>50.8</v>
      </c>
      <c r="C13" s="362">
        <v>52.1</v>
      </c>
      <c r="D13" s="362">
        <v>51.4</v>
      </c>
      <c r="E13" s="362">
        <v>66.900000000000006</v>
      </c>
      <c r="F13" s="362">
        <v>71.2</v>
      </c>
      <c r="G13" s="362">
        <v>68.7</v>
      </c>
      <c r="H13" s="362">
        <v>78.400000000000006</v>
      </c>
      <c r="I13" s="362">
        <v>83</v>
      </c>
      <c r="J13" s="362">
        <v>80.3</v>
      </c>
    </row>
    <row r="14" spans="1:14">
      <c r="A14" s="300" t="s">
        <v>37</v>
      </c>
      <c r="B14" s="362">
        <v>49.1</v>
      </c>
      <c r="C14" s="362">
        <v>48.7</v>
      </c>
      <c r="D14" s="362">
        <v>48.9</v>
      </c>
      <c r="E14" s="362">
        <v>69</v>
      </c>
      <c r="F14" s="362">
        <v>71.400000000000006</v>
      </c>
      <c r="G14" s="362">
        <v>70.099999999999994</v>
      </c>
      <c r="H14" s="362">
        <v>77.900000000000006</v>
      </c>
      <c r="I14" s="362">
        <v>81.2</v>
      </c>
      <c r="J14" s="362">
        <v>79.3</v>
      </c>
    </row>
    <row r="15" spans="1:14">
      <c r="A15" s="300" t="s">
        <v>38</v>
      </c>
      <c r="B15" s="362">
        <v>42.6</v>
      </c>
      <c r="C15" s="363">
        <v>42</v>
      </c>
      <c r="D15" s="363">
        <v>42.3</v>
      </c>
      <c r="E15" s="363">
        <v>65</v>
      </c>
      <c r="F15" s="362">
        <v>67.099999999999994</v>
      </c>
      <c r="G15" s="363">
        <v>65.900000000000006</v>
      </c>
      <c r="H15" s="362">
        <v>77.8</v>
      </c>
      <c r="I15" s="363">
        <v>80.7</v>
      </c>
      <c r="J15" s="362">
        <v>79</v>
      </c>
    </row>
    <row r="16" spans="1:14">
      <c r="A16" s="300" t="s">
        <v>40</v>
      </c>
      <c r="B16" s="362">
        <v>40.200000000000003</v>
      </c>
      <c r="C16" s="363">
        <v>39.299999999999997</v>
      </c>
      <c r="D16" s="363">
        <v>39.799999999999997</v>
      </c>
      <c r="E16" s="363">
        <v>62.9</v>
      </c>
      <c r="F16" s="363">
        <v>62.9</v>
      </c>
      <c r="G16" s="363">
        <v>62.9</v>
      </c>
      <c r="H16" s="362">
        <v>78</v>
      </c>
      <c r="I16" s="363">
        <v>79.2</v>
      </c>
      <c r="J16" s="362">
        <v>78.5</v>
      </c>
    </row>
    <row r="17" spans="1:10">
      <c r="A17" s="300" t="s">
        <v>41</v>
      </c>
      <c r="B17" s="362">
        <v>30.57</v>
      </c>
      <c r="C17" s="362">
        <v>35.82</v>
      </c>
      <c r="D17" s="362">
        <v>33.090000000000003</v>
      </c>
      <c r="E17" s="362">
        <v>62.78</v>
      </c>
      <c r="F17" s="362">
        <v>62.22</v>
      </c>
      <c r="G17" s="362">
        <v>62.54</v>
      </c>
      <c r="H17" s="362">
        <v>77.319999999999993</v>
      </c>
      <c r="I17" s="362">
        <v>79.08</v>
      </c>
      <c r="J17" s="362">
        <v>78.069999999999993</v>
      </c>
    </row>
    <row r="18" spans="1:10">
      <c r="A18" s="300" t="s">
        <v>42</v>
      </c>
      <c r="B18" s="362">
        <v>31.04</v>
      </c>
      <c r="C18" s="362">
        <v>31.68</v>
      </c>
      <c r="D18" s="362">
        <v>31.34</v>
      </c>
      <c r="E18" s="362">
        <v>62.62</v>
      </c>
      <c r="F18" s="362">
        <v>62.31</v>
      </c>
      <c r="G18" s="362">
        <v>62.48</v>
      </c>
      <c r="H18" s="362">
        <v>76.02</v>
      </c>
      <c r="I18" s="362">
        <v>77.97</v>
      </c>
      <c r="J18" s="362">
        <v>76.849999999999994</v>
      </c>
    </row>
    <row r="19" spans="1:10">
      <c r="A19" s="300" t="s">
        <v>144</v>
      </c>
      <c r="B19" s="362">
        <v>36.03827563094859</v>
      </c>
      <c r="C19" s="362">
        <v>35.127669951821794</v>
      </c>
      <c r="D19" s="362">
        <v>35.610756029511329</v>
      </c>
      <c r="E19" s="362">
        <v>58.519070670474591</v>
      </c>
      <c r="F19" s="362">
        <v>60.041942354073385</v>
      </c>
      <c r="G19" s="362">
        <v>59.209640449052316</v>
      </c>
      <c r="H19" s="362">
        <v>75.392309363120049</v>
      </c>
      <c r="I19" s="362">
        <v>76.766398359534136</v>
      </c>
      <c r="J19" s="362">
        <v>75.982913506499344</v>
      </c>
    </row>
    <row r="20" spans="1:10">
      <c r="A20" s="300" t="s">
        <v>163</v>
      </c>
      <c r="B20" s="362">
        <v>38.1</v>
      </c>
      <c r="C20" s="362">
        <v>35.4</v>
      </c>
      <c r="D20" s="362">
        <v>36.799999999999997</v>
      </c>
      <c r="E20" s="362">
        <v>54.6</v>
      </c>
      <c r="F20" s="362">
        <v>59.1</v>
      </c>
      <c r="G20" s="362">
        <v>56.8</v>
      </c>
      <c r="H20" s="362">
        <v>74.5</v>
      </c>
      <c r="I20" s="362">
        <v>75.3</v>
      </c>
      <c r="J20" s="362">
        <v>74.900000000000006</v>
      </c>
    </row>
    <row r="21" spans="1:10">
      <c r="A21" s="300" t="s">
        <v>164</v>
      </c>
      <c r="B21" s="362">
        <v>37.171682238499002</v>
      </c>
      <c r="C21" s="362">
        <v>33.896803364529482</v>
      </c>
      <c r="D21" s="362">
        <v>35.62571818767033</v>
      </c>
      <c r="E21" s="362">
        <v>54.740728723993136</v>
      </c>
      <c r="F21" s="362">
        <v>55.369166014916637</v>
      </c>
      <c r="G21" s="362">
        <v>55.036405689096291</v>
      </c>
      <c r="H21" s="362">
        <v>70.624987862323138</v>
      </c>
      <c r="I21" s="362">
        <v>71.31612924207684</v>
      </c>
      <c r="J21" s="362">
        <v>70.938325769051687</v>
      </c>
    </row>
    <row r="22" spans="1:10">
      <c r="A22" s="300" t="s">
        <v>296</v>
      </c>
      <c r="B22" s="362">
        <v>36.113100786925692</v>
      </c>
      <c r="C22" s="362">
        <v>34.42238041713501</v>
      </c>
      <c r="D22" s="362">
        <v>35.299495776656379</v>
      </c>
      <c r="E22" s="362">
        <v>57.349714498202275</v>
      </c>
      <c r="F22" s="362">
        <v>57.120539394383485</v>
      </c>
      <c r="G22" s="362">
        <v>57.242119244526826</v>
      </c>
      <c r="H22" s="362">
        <v>64.432753783700903</v>
      </c>
      <c r="I22" s="362">
        <v>67.600622955925871</v>
      </c>
      <c r="J22" s="362">
        <v>65.949248406184523</v>
      </c>
    </row>
    <row r="23" spans="1:10">
      <c r="A23" s="300" t="s">
        <v>297</v>
      </c>
      <c r="B23" s="362">
        <v>33.320445930505912</v>
      </c>
      <c r="C23" s="362">
        <v>31.241256107272765</v>
      </c>
      <c r="D23" s="362">
        <v>32.324835799867415</v>
      </c>
      <c r="E23" s="362">
        <v>50.634149122824567</v>
      </c>
      <c r="F23" s="362">
        <v>47.527117570399632</v>
      </c>
      <c r="G23" s="362">
        <v>49.16571861464211</v>
      </c>
      <c r="H23" s="362">
        <v>63.221262140924054</v>
      </c>
      <c r="I23" s="362">
        <v>62.162827303926036</v>
      </c>
      <c r="J23" s="362">
        <v>62.723273232749733</v>
      </c>
    </row>
    <row r="24" spans="1:10">
      <c r="A24" s="300" t="s">
        <v>312</v>
      </c>
      <c r="B24" s="362">
        <v>31.933838370494961</v>
      </c>
      <c r="C24" s="362">
        <v>30.650420206197595</v>
      </c>
      <c r="D24" s="362">
        <v>31.317886050080222</v>
      </c>
      <c r="E24" s="362">
        <v>49.758680778345536</v>
      </c>
      <c r="F24" s="362">
        <v>46.436269539150331</v>
      </c>
      <c r="G24" s="362">
        <v>48.190278240257435</v>
      </c>
      <c r="H24" s="362">
        <v>63.170800038299944</v>
      </c>
      <c r="I24" s="362">
        <v>61.43213376321237</v>
      </c>
      <c r="J24" s="362">
        <v>62.354514866796698</v>
      </c>
    </row>
    <row r="25" spans="1:10" ht="19.5" customHeight="1">
      <c r="A25" s="307" t="s">
        <v>142</v>
      </c>
      <c r="B25" s="307"/>
      <c r="C25" s="307"/>
      <c r="D25" s="307"/>
    </row>
    <row r="26" spans="1:10" ht="15.75">
      <c r="A26" s="552" t="s">
        <v>341</v>
      </c>
      <c r="B26" s="552"/>
      <c r="C26" s="282"/>
      <c r="D26" s="104"/>
      <c r="E26" s="284"/>
      <c r="F26" s="284"/>
      <c r="G26" s="284"/>
      <c r="H26" s="287"/>
      <c r="I26" s="287"/>
      <c r="J26" s="287"/>
    </row>
    <row r="27" spans="1:10">
      <c r="A27" s="579" t="s">
        <v>343</v>
      </c>
      <c r="B27" s="579"/>
      <c r="C27" s="579"/>
      <c r="D27" s="579"/>
      <c r="E27" s="282"/>
      <c r="F27" s="282"/>
      <c r="G27" s="282"/>
    </row>
    <row r="28" spans="1:10" ht="30" customHeight="1">
      <c r="A28" s="574" t="s">
        <v>471</v>
      </c>
      <c r="B28" s="574"/>
      <c r="C28" s="574"/>
      <c r="D28" s="574"/>
      <c r="E28" s="574"/>
      <c r="F28" s="574"/>
      <c r="G28" s="574"/>
      <c r="H28" s="574"/>
      <c r="I28" s="574"/>
      <c r="J28" s="574"/>
    </row>
    <row r="29" spans="1:10" ht="30.75" customHeight="1">
      <c r="A29" s="574" t="s">
        <v>469</v>
      </c>
      <c r="B29" s="574"/>
      <c r="C29" s="574"/>
      <c r="D29" s="574"/>
      <c r="E29" s="574"/>
      <c r="F29" s="574"/>
      <c r="G29" s="574"/>
      <c r="H29" s="574"/>
      <c r="I29" s="574"/>
      <c r="J29" s="574"/>
    </row>
  </sheetData>
  <mergeCells count="10">
    <mergeCell ref="A26:B26"/>
    <mergeCell ref="A27:D27"/>
    <mergeCell ref="A28:J28"/>
    <mergeCell ref="A29:J29"/>
    <mergeCell ref="A1:J1"/>
    <mergeCell ref="A2:J2"/>
    <mergeCell ref="A3:A4"/>
    <mergeCell ref="B3:D3"/>
    <mergeCell ref="E3:G3"/>
    <mergeCell ref="H3:J3"/>
  </mergeCells>
  <printOptions horizontalCentered="1"/>
  <pageMargins left="0.45" right="0.1" top="0.48" bottom="0.5" header="0.3" footer="0.3"/>
  <pageSetup paperSize="11" scale="96" firstPageNumber="35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I40"/>
  <sheetViews>
    <sheetView tabSelected="1" view="pageBreakPreview" topLeftCell="A10" zoomScaleSheetLayoutView="100" workbookViewId="0">
      <selection activeCell="I15" sqref="I15:K15"/>
    </sheetView>
  </sheetViews>
  <sheetFormatPr defaultRowHeight="15"/>
  <cols>
    <col min="1" max="1" width="11.140625" style="48" customWidth="1"/>
    <col min="2" max="3" width="9.140625" style="48" customWidth="1"/>
    <col min="4" max="5" width="11.5703125" style="48" customWidth="1"/>
    <col min="6" max="6" width="11.85546875" style="48" customWidth="1"/>
    <col min="7" max="7" width="9.28515625" style="48" customWidth="1"/>
    <col min="8" max="8" width="9.7109375" style="48" customWidth="1"/>
    <col min="9" max="9" width="8.7109375" style="48" customWidth="1"/>
    <col min="10" max="10" width="12.28515625" style="48" customWidth="1"/>
    <col min="11" max="11" width="6" style="48" customWidth="1"/>
    <col min="12" max="16384" width="9.140625" style="48"/>
  </cols>
  <sheetData>
    <row r="1" spans="1:9" ht="30.75" customHeight="1">
      <c r="A1" s="586" t="s">
        <v>472</v>
      </c>
      <c r="B1" s="586"/>
      <c r="C1" s="586"/>
      <c r="D1" s="586"/>
      <c r="E1" s="586"/>
      <c r="F1" s="586"/>
    </row>
    <row r="2" spans="1:9" ht="50.25" customHeight="1">
      <c r="A2" s="364" t="s">
        <v>132</v>
      </c>
      <c r="B2" s="364" t="s">
        <v>47</v>
      </c>
      <c r="C2" s="364" t="s">
        <v>111</v>
      </c>
      <c r="D2" s="364" t="s">
        <v>6</v>
      </c>
      <c r="E2" s="364" t="s">
        <v>323</v>
      </c>
      <c r="F2" s="364" t="s">
        <v>46</v>
      </c>
    </row>
    <row r="3" spans="1:9" ht="13.5" customHeight="1">
      <c r="A3" s="365" t="s">
        <v>39</v>
      </c>
      <c r="B3" s="366">
        <v>20</v>
      </c>
      <c r="C3" s="366">
        <v>18</v>
      </c>
      <c r="D3" s="366" t="s">
        <v>57</v>
      </c>
      <c r="E3" s="367">
        <v>19</v>
      </c>
      <c r="F3" s="366" t="s">
        <v>57</v>
      </c>
    </row>
    <row r="4" spans="1:9">
      <c r="A4" s="365" t="s">
        <v>33</v>
      </c>
      <c r="B4" s="366">
        <v>21</v>
      </c>
      <c r="C4" s="366">
        <v>32</v>
      </c>
      <c r="D4" s="366" t="s">
        <v>57</v>
      </c>
      <c r="E4" s="367">
        <v>26</v>
      </c>
      <c r="F4" s="366" t="s">
        <v>57</v>
      </c>
    </row>
    <row r="5" spans="1:9">
      <c r="A5" s="365" t="s">
        <v>34</v>
      </c>
      <c r="B5" s="366">
        <v>27</v>
      </c>
      <c r="C5" s="366">
        <v>38</v>
      </c>
      <c r="D5" s="366" t="s">
        <v>57</v>
      </c>
      <c r="E5" s="367">
        <v>33</v>
      </c>
      <c r="F5" s="366" t="s">
        <v>57</v>
      </c>
    </row>
    <row r="6" spans="1:9">
      <c r="A6" s="365" t="s">
        <v>43</v>
      </c>
      <c r="B6" s="366">
        <v>33</v>
      </c>
      <c r="C6" s="366">
        <v>42</v>
      </c>
      <c r="D6" s="366" t="s">
        <v>57</v>
      </c>
      <c r="E6" s="367">
        <v>38</v>
      </c>
      <c r="F6" s="366" t="s">
        <v>57</v>
      </c>
    </row>
    <row r="7" spans="1:9">
      <c r="A7" s="365" t="s">
        <v>35</v>
      </c>
      <c r="B7" s="366">
        <v>41</v>
      </c>
      <c r="C7" s="366">
        <v>50</v>
      </c>
      <c r="D7" s="366" t="s">
        <v>57</v>
      </c>
      <c r="E7" s="367">
        <v>45</v>
      </c>
      <c r="F7" s="366" t="s">
        <v>57</v>
      </c>
    </row>
    <row r="8" spans="1:9">
      <c r="A8" s="365" t="s">
        <v>44</v>
      </c>
      <c r="B8" s="366">
        <v>55</v>
      </c>
      <c r="C8" s="366">
        <v>62</v>
      </c>
      <c r="D8" s="366">
        <v>54</v>
      </c>
      <c r="E8" s="368">
        <v>42</v>
      </c>
      <c r="F8" s="366" t="s">
        <v>57</v>
      </c>
      <c r="G8" s="50">
        <v>61.436903979722544</v>
      </c>
      <c r="H8" s="50">
        <v>61.743409347071932</v>
      </c>
      <c r="I8" s="50">
        <f>SUM(G8:H8)/2</f>
        <v>61.590156663397238</v>
      </c>
    </row>
    <row r="9" spans="1:9" ht="12.75" customHeight="1">
      <c r="A9" s="365" t="s">
        <v>40</v>
      </c>
      <c r="B9" s="369">
        <v>65</v>
      </c>
      <c r="C9" s="369">
        <v>67</v>
      </c>
      <c r="D9" s="368">
        <v>61.436903979722544</v>
      </c>
      <c r="E9" s="367">
        <v>61.743409347071932</v>
      </c>
      <c r="F9" s="366" t="s">
        <v>57</v>
      </c>
      <c r="G9" s="50">
        <v>62.653584457758981</v>
      </c>
      <c r="H9" s="50">
        <v>61.10940415614391</v>
      </c>
      <c r="I9" s="50">
        <f>SUM(G9:H9)/2</f>
        <v>61.881494306951446</v>
      </c>
    </row>
    <row r="10" spans="1:9">
      <c r="A10" s="365" t="s">
        <v>41</v>
      </c>
      <c r="B10" s="369">
        <v>66</v>
      </c>
      <c r="C10" s="369">
        <v>65</v>
      </c>
      <c r="D10" s="368">
        <v>62.653584457758981</v>
      </c>
      <c r="E10" s="367">
        <v>61.10940415614391</v>
      </c>
      <c r="F10" s="366" t="s">
        <v>57</v>
      </c>
      <c r="G10" s="50">
        <v>61.358530570096178</v>
      </c>
      <c r="H10" s="50">
        <v>57.766871206319848</v>
      </c>
      <c r="I10" s="50">
        <f>SUM(G10:H10)/2</f>
        <v>59.562700888208013</v>
      </c>
    </row>
    <row r="11" spans="1:9">
      <c r="A11" s="365" t="s">
        <v>42</v>
      </c>
      <c r="B11" s="368">
        <v>79.736024844720504</v>
      </c>
      <c r="C11" s="368">
        <v>67.450611476952034</v>
      </c>
      <c r="D11" s="368">
        <v>61.358530570096178</v>
      </c>
      <c r="E11" s="370">
        <v>57.766871206319848</v>
      </c>
      <c r="F11" s="366" t="s">
        <v>57</v>
      </c>
      <c r="G11" s="50">
        <v>59.839357429718874</v>
      </c>
      <c r="H11" s="50">
        <v>60.250391236306733</v>
      </c>
      <c r="I11" s="50">
        <f t="shared" ref="I11:I15" si="0">SUM(G11:H11)/2</f>
        <v>60.0448743330128</v>
      </c>
    </row>
    <row r="12" spans="1:9">
      <c r="A12" s="365" t="s">
        <v>144</v>
      </c>
      <c r="B12" s="368">
        <v>73.463035019455262</v>
      </c>
      <c r="C12" s="368">
        <v>71.081081081081081</v>
      </c>
      <c r="D12" s="368">
        <v>59.839357429718874</v>
      </c>
      <c r="E12" s="370">
        <v>60.250391236306733</v>
      </c>
      <c r="F12" s="366" t="s">
        <v>57</v>
      </c>
      <c r="G12" s="50">
        <v>62.55144032921811</v>
      </c>
      <c r="H12" s="50">
        <v>62.873399715504974</v>
      </c>
      <c r="I12" s="50">
        <f t="shared" si="0"/>
        <v>62.712420022361542</v>
      </c>
    </row>
    <row r="13" spans="1:9">
      <c r="A13" s="365" t="s">
        <v>163</v>
      </c>
      <c r="B13" s="367">
        <v>83.526490066225165</v>
      </c>
      <c r="C13" s="367">
        <v>75.345167652859956</v>
      </c>
      <c r="D13" s="367">
        <v>62.55144032921811</v>
      </c>
      <c r="E13" s="370">
        <v>62.873399715504974</v>
      </c>
      <c r="F13" s="366" t="s">
        <v>57</v>
      </c>
      <c r="G13" s="50">
        <v>60.665359766715774</v>
      </c>
      <c r="H13" s="50">
        <v>64.724138336405062</v>
      </c>
      <c r="I13" s="50">
        <f t="shared" si="0"/>
        <v>62.694749051560422</v>
      </c>
    </row>
    <row r="14" spans="1:9">
      <c r="A14" s="365" t="s">
        <v>164</v>
      </c>
      <c r="B14" s="367">
        <v>75.816058910201477</v>
      </c>
      <c r="C14" s="367">
        <v>80.044626162875005</v>
      </c>
      <c r="D14" s="367">
        <v>60.665359766715774</v>
      </c>
      <c r="E14" s="370">
        <v>64.724138336405062</v>
      </c>
      <c r="F14" s="371">
        <v>59</v>
      </c>
      <c r="G14" s="50">
        <v>66.01222088972645</v>
      </c>
      <c r="H14" s="50">
        <v>66.409482362315728</v>
      </c>
      <c r="I14" s="50">
        <f t="shared" si="0"/>
        <v>66.210851626021082</v>
      </c>
    </row>
    <row r="15" spans="1:9">
      <c r="A15" s="365" t="s">
        <v>296</v>
      </c>
      <c r="B15" s="367">
        <v>79.032378501183615</v>
      </c>
      <c r="C15" s="367">
        <v>76.05107893597247</v>
      </c>
      <c r="D15" s="367">
        <v>66.01222088972645</v>
      </c>
      <c r="E15" s="370">
        <v>66.409482362315728</v>
      </c>
      <c r="F15" s="371">
        <v>64</v>
      </c>
      <c r="G15" s="50">
        <v>69</v>
      </c>
      <c r="H15" s="50">
        <v>92</v>
      </c>
      <c r="I15" s="50">
        <f t="shared" si="0"/>
        <v>80.5</v>
      </c>
    </row>
    <row r="16" spans="1:9">
      <c r="A16" s="365" t="s">
        <v>297</v>
      </c>
      <c r="B16" s="367">
        <v>87</v>
      </c>
      <c r="C16" s="367">
        <v>80</v>
      </c>
      <c r="D16" s="367">
        <v>69</v>
      </c>
      <c r="E16" s="370">
        <v>92</v>
      </c>
      <c r="F16" s="371">
        <v>64</v>
      </c>
    </row>
    <row r="17" spans="1:6">
      <c r="A17" s="365" t="s">
        <v>312</v>
      </c>
      <c r="B17" s="366">
        <v>88</v>
      </c>
      <c r="C17" s="366">
        <v>83</v>
      </c>
      <c r="D17" s="366">
        <v>74</v>
      </c>
      <c r="E17" s="367">
        <v>96</v>
      </c>
      <c r="F17" s="366" t="s">
        <v>57</v>
      </c>
    </row>
    <row r="18" spans="1:6">
      <c r="A18" s="100" t="s">
        <v>275</v>
      </c>
    </row>
    <row r="19" spans="1:6" ht="9" hidden="1" customHeight="1">
      <c r="A19" s="585" t="s">
        <v>138</v>
      </c>
      <c r="B19" s="585"/>
      <c r="C19" s="585"/>
      <c r="D19" s="585"/>
      <c r="E19" s="585"/>
      <c r="F19" s="63"/>
    </row>
    <row r="20" spans="1:6" ht="9" hidden="1" customHeight="1">
      <c r="A20" s="101" t="s">
        <v>132</v>
      </c>
      <c r="B20" s="14" t="s">
        <v>130</v>
      </c>
      <c r="C20" s="14" t="s">
        <v>131</v>
      </c>
      <c r="D20" s="14"/>
      <c r="E20" s="584" t="s">
        <v>52</v>
      </c>
      <c r="F20" s="584"/>
    </row>
    <row r="21" spans="1:6" ht="9" hidden="1" customHeight="1">
      <c r="A21" s="7" t="s">
        <v>39</v>
      </c>
      <c r="B21" s="102">
        <v>24</v>
      </c>
      <c r="C21" s="102">
        <v>20</v>
      </c>
      <c r="D21" s="102"/>
      <c r="E21" s="587">
        <v>21</v>
      </c>
      <c r="F21" s="587"/>
    </row>
    <row r="22" spans="1:6" ht="9" hidden="1" customHeight="1">
      <c r="A22" s="7" t="s">
        <v>33</v>
      </c>
      <c r="B22" s="102">
        <v>36</v>
      </c>
      <c r="C22" s="102">
        <v>31</v>
      </c>
      <c r="D22" s="102"/>
      <c r="E22" s="587">
        <v>25</v>
      </c>
      <c r="F22" s="587"/>
    </row>
    <row r="23" spans="1:6" ht="9" hidden="1" customHeight="1">
      <c r="A23" s="7" t="s">
        <v>34</v>
      </c>
      <c r="B23" s="102">
        <v>39</v>
      </c>
      <c r="C23" s="102">
        <v>32</v>
      </c>
      <c r="D23" s="102"/>
      <c r="E23" s="587">
        <v>25</v>
      </c>
      <c r="F23" s="587"/>
    </row>
    <row r="24" spans="1:6" ht="9" hidden="1" customHeight="1">
      <c r="A24" s="7" t="s">
        <v>43</v>
      </c>
      <c r="B24" s="102">
        <v>38</v>
      </c>
      <c r="C24" s="102">
        <v>33</v>
      </c>
      <c r="D24" s="102"/>
      <c r="E24" s="587">
        <v>27</v>
      </c>
      <c r="F24" s="587"/>
    </row>
    <row r="25" spans="1:6" ht="9" hidden="1" customHeight="1">
      <c r="A25" s="7" t="s">
        <v>35</v>
      </c>
      <c r="B25" s="102">
        <v>43</v>
      </c>
      <c r="C25" s="102">
        <v>37</v>
      </c>
      <c r="D25" s="102"/>
      <c r="E25" s="587">
        <v>31</v>
      </c>
      <c r="F25" s="587"/>
    </row>
    <row r="26" spans="1:6" ht="9" hidden="1" customHeight="1">
      <c r="A26" s="7" t="s">
        <v>44</v>
      </c>
      <c r="B26" s="102">
        <v>43</v>
      </c>
      <c r="C26" s="102">
        <v>38</v>
      </c>
      <c r="D26" s="102"/>
      <c r="E26" s="587">
        <v>32</v>
      </c>
      <c r="F26" s="587"/>
    </row>
    <row r="27" spans="1:6" ht="9" hidden="1" customHeight="1">
      <c r="A27" s="7" t="s">
        <v>40</v>
      </c>
      <c r="B27" s="102">
        <v>46</v>
      </c>
      <c r="C27" s="102">
        <v>34</v>
      </c>
      <c r="D27" s="102"/>
      <c r="E27" s="587">
        <v>33</v>
      </c>
      <c r="F27" s="587"/>
    </row>
    <row r="28" spans="1:6" ht="9" hidden="1" customHeight="1">
      <c r="A28" s="7" t="s">
        <v>41</v>
      </c>
      <c r="B28" s="102">
        <v>44</v>
      </c>
      <c r="C28" s="102">
        <v>34</v>
      </c>
      <c r="D28" s="102"/>
      <c r="E28" s="587">
        <v>33</v>
      </c>
      <c r="F28" s="587"/>
    </row>
    <row r="29" spans="1:6" ht="9" hidden="1" customHeight="1">
      <c r="A29" s="7" t="s">
        <v>42</v>
      </c>
      <c r="B29" s="102">
        <v>47</v>
      </c>
      <c r="C29" s="102">
        <v>35</v>
      </c>
      <c r="D29" s="102"/>
      <c r="E29" s="587">
        <v>35</v>
      </c>
      <c r="F29" s="587"/>
    </row>
    <row r="30" spans="1:6" ht="9" hidden="1" customHeight="1">
      <c r="A30" s="7" t="s">
        <v>72</v>
      </c>
      <c r="B30" s="102">
        <v>44</v>
      </c>
      <c r="C30" s="102">
        <v>34</v>
      </c>
      <c r="D30" s="102"/>
      <c r="E30" s="587">
        <v>35</v>
      </c>
      <c r="F30" s="587"/>
    </row>
    <row r="31" spans="1:6" ht="9" hidden="1" customHeight="1">
      <c r="A31" s="7" t="s">
        <v>80</v>
      </c>
      <c r="B31" s="102">
        <v>42</v>
      </c>
      <c r="C31" s="102">
        <v>34</v>
      </c>
      <c r="D31" s="102"/>
      <c r="E31" s="587">
        <v>34</v>
      </c>
      <c r="F31" s="587"/>
    </row>
    <row r="32" spans="1:6" ht="9" hidden="1" customHeight="1">
      <c r="A32" s="7" t="s">
        <v>143</v>
      </c>
      <c r="B32" s="102">
        <v>43</v>
      </c>
      <c r="C32" s="102">
        <v>33</v>
      </c>
      <c r="D32" s="102"/>
      <c r="E32" s="587">
        <v>32</v>
      </c>
      <c r="F32" s="587"/>
    </row>
    <row r="33" spans="1:8" ht="29.25" customHeight="1">
      <c r="A33" s="551" t="s">
        <v>473</v>
      </c>
      <c r="B33" s="551"/>
      <c r="C33" s="551"/>
      <c r="D33" s="551"/>
      <c r="E33" s="551"/>
      <c r="F33" s="551"/>
    </row>
    <row r="34" spans="1:8" ht="29.25" customHeight="1">
      <c r="A34" s="551" t="s">
        <v>413</v>
      </c>
      <c r="B34" s="551"/>
      <c r="C34" s="551"/>
      <c r="D34" s="551"/>
      <c r="E34" s="551"/>
      <c r="F34" s="551"/>
    </row>
    <row r="35" spans="1:8" ht="15" customHeight="1">
      <c r="A35" s="552" t="s">
        <v>341</v>
      </c>
      <c r="B35" s="552"/>
      <c r="C35" s="76"/>
      <c r="D35" s="76"/>
      <c r="E35" s="76"/>
      <c r="F35" s="76"/>
      <c r="G35" s="103"/>
      <c r="H35" s="103"/>
    </row>
    <row r="36" spans="1:8" ht="15.75">
      <c r="A36" s="579" t="s">
        <v>343</v>
      </c>
      <c r="B36" s="579"/>
      <c r="C36" s="579"/>
      <c r="D36" s="104"/>
      <c r="E36" s="76"/>
      <c r="F36" s="76"/>
      <c r="G36" s="105"/>
      <c r="H36" s="105"/>
    </row>
    <row r="37" spans="1:8" ht="29.25" customHeight="1">
      <c r="A37" s="551" t="s">
        <v>475</v>
      </c>
      <c r="B37" s="551"/>
      <c r="C37" s="551"/>
      <c r="D37" s="551"/>
      <c r="E37" s="551"/>
      <c r="F37" s="551"/>
      <c r="G37" s="309"/>
      <c r="H37" s="309"/>
    </row>
    <row r="38" spans="1:8" ht="16.5" customHeight="1">
      <c r="A38" s="551" t="s">
        <v>476</v>
      </c>
      <c r="B38" s="551"/>
      <c r="C38" s="551"/>
      <c r="D38" s="551"/>
      <c r="E38" s="551"/>
      <c r="F38" s="551"/>
      <c r="G38" s="309"/>
      <c r="H38" s="309"/>
    </row>
    <row r="39" spans="1:8" ht="45.75" customHeight="1">
      <c r="A39" s="551" t="s">
        <v>494</v>
      </c>
      <c r="B39" s="551"/>
      <c r="C39" s="551"/>
      <c r="D39" s="551"/>
      <c r="E39" s="551"/>
      <c r="F39" s="551"/>
      <c r="G39" s="77"/>
      <c r="H39" s="77"/>
    </row>
    <row r="40" spans="1:8" ht="18" customHeight="1">
      <c r="A40" s="551" t="s">
        <v>474</v>
      </c>
      <c r="B40" s="551"/>
      <c r="C40" s="551"/>
      <c r="D40" s="551"/>
      <c r="E40" s="551"/>
      <c r="F40" s="551"/>
      <c r="G40" s="309"/>
      <c r="H40" s="309"/>
    </row>
  </sheetData>
  <mergeCells count="23">
    <mergeCell ref="E20:F20"/>
    <mergeCell ref="A19:E19"/>
    <mergeCell ref="A1:F1"/>
    <mergeCell ref="E32:F32"/>
    <mergeCell ref="A35:B35"/>
    <mergeCell ref="E23:F23"/>
    <mergeCell ref="E24:F24"/>
    <mergeCell ref="E21:F21"/>
    <mergeCell ref="E22:F22"/>
    <mergeCell ref="E25:F25"/>
    <mergeCell ref="E26:F26"/>
    <mergeCell ref="E27:F27"/>
    <mergeCell ref="E28:F28"/>
    <mergeCell ref="E31:F31"/>
    <mergeCell ref="E29:F29"/>
    <mergeCell ref="E30:F30"/>
    <mergeCell ref="A39:F39"/>
    <mergeCell ref="A40:F40"/>
    <mergeCell ref="A33:F33"/>
    <mergeCell ref="A34:F34"/>
    <mergeCell ref="A37:F37"/>
    <mergeCell ref="A38:F38"/>
    <mergeCell ref="A36:C36"/>
  </mergeCells>
  <printOptions horizontalCentered="1"/>
  <pageMargins left="0.45" right="0.1" top="0.48" bottom="0.5" header="0.3" footer="0.3"/>
  <pageSetup paperSize="11" scale="99" firstPageNumber="36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I40"/>
  <sheetViews>
    <sheetView tabSelected="1" view="pageBreakPreview" zoomScaleSheetLayoutView="100" workbookViewId="0">
      <selection activeCell="I15" sqref="I15:K15"/>
    </sheetView>
  </sheetViews>
  <sheetFormatPr defaultRowHeight="15"/>
  <cols>
    <col min="1" max="1" width="11.140625" style="48" customWidth="1"/>
    <col min="2" max="3" width="9.140625" style="48" customWidth="1"/>
    <col min="4" max="5" width="11.5703125" style="48" customWidth="1"/>
    <col min="6" max="6" width="11.85546875" style="48" customWidth="1"/>
    <col min="7" max="7" width="9.28515625" style="48" customWidth="1"/>
    <col min="8" max="8" width="9.7109375" style="48" customWidth="1"/>
    <col min="9" max="9" width="8.7109375" style="48" customWidth="1"/>
    <col min="10" max="10" width="12.28515625" style="48" customWidth="1"/>
    <col min="11" max="11" width="6" style="48" customWidth="1"/>
    <col min="12" max="16384" width="9.140625" style="48"/>
  </cols>
  <sheetData>
    <row r="1" spans="1:9" ht="30.75" customHeight="1">
      <c r="A1" s="578" t="s">
        <v>369</v>
      </c>
      <c r="B1" s="578"/>
      <c r="C1" s="578"/>
      <c r="D1" s="578"/>
      <c r="E1" s="578"/>
      <c r="F1" s="578"/>
    </row>
    <row r="2" spans="1:9" ht="50.25" customHeight="1">
      <c r="A2" s="364" t="s">
        <v>132</v>
      </c>
      <c r="B2" s="364" t="s">
        <v>47</v>
      </c>
      <c r="C2" s="364" t="s">
        <v>111</v>
      </c>
      <c r="D2" s="364" t="s">
        <v>6</v>
      </c>
      <c r="E2" s="364" t="s">
        <v>323</v>
      </c>
      <c r="F2" s="364" t="s">
        <v>46</v>
      </c>
    </row>
    <row r="3" spans="1:9" ht="13.5" customHeight="1">
      <c r="A3" s="365" t="s">
        <v>39</v>
      </c>
      <c r="B3" s="366">
        <v>24</v>
      </c>
      <c r="C3" s="366">
        <v>20</v>
      </c>
      <c r="D3" s="366" t="s">
        <v>57</v>
      </c>
      <c r="E3" s="367">
        <v>21</v>
      </c>
      <c r="F3" s="366" t="s">
        <v>57</v>
      </c>
    </row>
    <row r="4" spans="1:9">
      <c r="A4" s="365" t="s">
        <v>33</v>
      </c>
      <c r="B4" s="366">
        <v>36</v>
      </c>
      <c r="C4" s="366">
        <v>31</v>
      </c>
      <c r="D4" s="366" t="s">
        <v>57</v>
      </c>
      <c r="E4" s="367">
        <v>25</v>
      </c>
      <c r="F4" s="366" t="s">
        <v>57</v>
      </c>
    </row>
    <row r="5" spans="1:9">
      <c r="A5" s="365" t="s">
        <v>34</v>
      </c>
      <c r="B5" s="366">
        <v>39</v>
      </c>
      <c r="C5" s="366">
        <v>32</v>
      </c>
      <c r="D5" s="366" t="s">
        <v>57</v>
      </c>
      <c r="E5" s="367">
        <v>25</v>
      </c>
      <c r="F5" s="366" t="s">
        <v>57</v>
      </c>
    </row>
    <row r="6" spans="1:9">
      <c r="A6" s="365" t="s">
        <v>43</v>
      </c>
      <c r="B6" s="366">
        <v>38</v>
      </c>
      <c r="C6" s="366">
        <v>33</v>
      </c>
      <c r="D6" s="366" t="s">
        <v>57</v>
      </c>
      <c r="E6" s="367">
        <v>27</v>
      </c>
      <c r="F6" s="366" t="s">
        <v>57</v>
      </c>
    </row>
    <row r="7" spans="1:9">
      <c r="A7" s="365" t="s">
        <v>35</v>
      </c>
      <c r="B7" s="366">
        <v>43</v>
      </c>
      <c r="C7" s="366">
        <v>37</v>
      </c>
      <c r="D7" s="366" t="s">
        <v>57</v>
      </c>
      <c r="E7" s="367">
        <v>31</v>
      </c>
      <c r="F7" s="366" t="s">
        <v>57</v>
      </c>
    </row>
    <row r="8" spans="1:9">
      <c r="A8" s="365" t="s">
        <v>44</v>
      </c>
      <c r="B8" s="366">
        <v>43</v>
      </c>
      <c r="C8" s="366">
        <v>38</v>
      </c>
      <c r="D8" s="366">
        <v>31</v>
      </c>
      <c r="E8" s="368">
        <v>35</v>
      </c>
      <c r="F8" s="366" t="s">
        <v>57</v>
      </c>
      <c r="G8" s="50">
        <v>61.436903979722544</v>
      </c>
      <c r="H8" s="50">
        <v>61.743409347071932</v>
      </c>
      <c r="I8" s="50">
        <f>SUM(G8:H8)/2</f>
        <v>61.590156663397238</v>
      </c>
    </row>
    <row r="9" spans="1:9" ht="12.75" customHeight="1">
      <c r="A9" s="365" t="s">
        <v>40</v>
      </c>
      <c r="B9" s="369">
        <v>46</v>
      </c>
      <c r="C9" s="369">
        <v>34</v>
      </c>
      <c r="D9" s="368">
        <v>32</v>
      </c>
      <c r="E9" s="367">
        <v>34</v>
      </c>
      <c r="F9" s="366">
        <v>26</v>
      </c>
      <c r="G9" s="50">
        <v>62.653584457758981</v>
      </c>
      <c r="H9" s="50">
        <v>61.10940415614391</v>
      </c>
      <c r="I9" s="50">
        <f>SUM(G9:H9)/2</f>
        <v>61.881494306951446</v>
      </c>
    </row>
    <row r="10" spans="1:9">
      <c r="A10" s="365" t="s">
        <v>41</v>
      </c>
      <c r="B10" s="369">
        <v>44</v>
      </c>
      <c r="C10" s="369">
        <v>34</v>
      </c>
      <c r="D10" s="368">
        <v>31</v>
      </c>
      <c r="E10" s="367">
        <v>34</v>
      </c>
      <c r="F10" s="366" t="s">
        <v>57</v>
      </c>
      <c r="G10" s="50">
        <v>61.358530570096178</v>
      </c>
      <c r="H10" s="50">
        <v>57.766871206319848</v>
      </c>
      <c r="I10" s="50">
        <f>SUM(G10:H10)/2</f>
        <v>59.562700888208013</v>
      </c>
    </row>
    <row r="11" spans="1:9">
      <c r="A11" s="365" t="s">
        <v>42</v>
      </c>
      <c r="B11" s="368">
        <v>47</v>
      </c>
      <c r="C11" s="368">
        <v>35</v>
      </c>
      <c r="D11" s="368">
        <v>33</v>
      </c>
      <c r="E11" s="370">
        <v>37</v>
      </c>
      <c r="F11" s="366">
        <v>20</v>
      </c>
      <c r="G11" s="50">
        <v>59.839357429718874</v>
      </c>
      <c r="H11" s="50">
        <v>60.250391236306733</v>
      </c>
      <c r="I11" s="50">
        <f t="shared" ref="I11:I15" si="0">SUM(G11:H11)/2</f>
        <v>60.0448743330128</v>
      </c>
    </row>
    <row r="12" spans="1:9">
      <c r="A12" s="365" t="s">
        <v>144</v>
      </c>
      <c r="B12" s="368">
        <v>45</v>
      </c>
      <c r="C12" s="368">
        <v>34</v>
      </c>
      <c r="D12" s="368">
        <v>32</v>
      </c>
      <c r="E12" s="370">
        <v>38</v>
      </c>
      <c r="F12" s="366">
        <v>21</v>
      </c>
      <c r="G12" s="50">
        <v>62.55144032921811</v>
      </c>
      <c r="H12" s="50">
        <v>62.873399715504974</v>
      </c>
      <c r="I12" s="50">
        <f t="shared" si="0"/>
        <v>62.712420022361542</v>
      </c>
    </row>
    <row r="13" spans="1:9">
      <c r="A13" s="365" t="s">
        <v>163</v>
      </c>
      <c r="B13" s="367">
        <v>41</v>
      </c>
      <c r="C13" s="367">
        <v>33</v>
      </c>
      <c r="D13" s="367">
        <v>30</v>
      </c>
      <c r="E13" s="370">
        <v>39</v>
      </c>
      <c r="F13" s="366">
        <v>24</v>
      </c>
      <c r="G13" s="50">
        <v>60.665359766715774</v>
      </c>
      <c r="H13" s="50">
        <v>64.724138336405062</v>
      </c>
      <c r="I13" s="50">
        <f t="shared" si="0"/>
        <v>62.694749051560422</v>
      </c>
    </row>
    <row r="14" spans="1:9">
      <c r="A14" s="365" t="s">
        <v>164</v>
      </c>
      <c r="B14" s="367">
        <v>43</v>
      </c>
      <c r="C14" s="367">
        <v>33</v>
      </c>
      <c r="D14" s="367">
        <v>30</v>
      </c>
      <c r="E14" s="370">
        <v>34</v>
      </c>
      <c r="F14" s="371" t="s">
        <v>277</v>
      </c>
      <c r="G14" s="50">
        <v>66.01222088972645</v>
      </c>
      <c r="H14" s="50">
        <v>66.409482362315728</v>
      </c>
      <c r="I14" s="50">
        <f t="shared" si="0"/>
        <v>66.210851626021082</v>
      </c>
    </row>
    <row r="15" spans="1:9">
      <c r="A15" s="365" t="s">
        <v>296</v>
      </c>
      <c r="B15" s="367">
        <v>41</v>
      </c>
      <c r="C15" s="367">
        <v>34</v>
      </c>
      <c r="D15" s="367">
        <v>32</v>
      </c>
      <c r="E15" s="370">
        <v>33</v>
      </c>
      <c r="F15" s="371" t="s">
        <v>298</v>
      </c>
      <c r="G15" s="50">
        <v>69</v>
      </c>
      <c r="H15" s="50">
        <v>92</v>
      </c>
      <c r="I15" s="50">
        <f t="shared" si="0"/>
        <v>80.5</v>
      </c>
    </row>
    <row r="16" spans="1:9">
      <c r="A16" s="365" t="s">
        <v>297</v>
      </c>
      <c r="B16" s="367">
        <v>30</v>
      </c>
      <c r="C16" s="367">
        <v>30</v>
      </c>
      <c r="D16" s="367">
        <v>30</v>
      </c>
      <c r="E16" s="370">
        <v>40</v>
      </c>
      <c r="F16" s="371" t="s">
        <v>295</v>
      </c>
    </row>
    <row r="17" spans="1:6">
      <c r="A17" s="365" t="s">
        <v>312</v>
      </c>
      <c r="B17" s="366">
        <v>28</v>
      </c>
      <c r="C17" s="366">
        <v>30</v>
      </c>
      <c r="D17" s="366">
        <v>28</v>
      </c>
      <c r="E17" s="367">
        <v>40</v>
      </c>
      <c r="F17" s="366" t="s">
        <v>57</v>
      </c>
    </row>
    <row r="18" spans="1:6">
      <c r="A18" s="100" t="s">
        <v>275</v>
      </c>
    </row>
    <row r="19" spans="1:6" ht="9" hidden="1" customHeight="1">
      <c r="A19" s="585" t="s">
        <v>138</v>
      </c>
      <c r="B19" s="585"/>
      <c r="C19" s="585"/>
      <c r="D19" s="585"/>
      <c r="E19" s="585"/>
      <c r="F19" s="63"/>
    </row>
    <row r="20" spans="1:6" ht="9" hidden="1" customHeight="1">
      <c r="A20" s="101" t="s">
        <v>132</v>
      </c>
      <c r="B20" s="14" t="s">
        <v>130</v>
      </c>
      <c r="C20" s="14" t="s">
        <v>131</v>
      </c>
      <c r="D20" s="14"/>
      <c r="E20" s="584" t="s">
        <v>52</v>
      </c>
      <c r="F20" s="584"/>
    </row>
    <row r="21" spans="1:6" ht="9" hidden="1" customHeight="1">
      <c r="A21" s="7" t="s">
        <v>39</v>
      </c>
      <c r="B21" s="289">
        <v>24</v>
      </c>
      <c r="C21" s="289">
        <v>20</v>
      </c>
      <c r="D21" s="289"/>
      <c r="E21" s="587">
        <v>21</v>
      </c>
      <c r="F21" s="587"/>
    </row>
    <row r="22" spans="1:6" ht="9" hidden="1" customHeight="1">
      <c r="A22" s="7" t="s">
        <v>33</v>
      </c>
      <c r="B22" s="289">
        <v>36</v>
      </c>
      <c r="C22" s="289">
        <v>31</v>
      </c>
      <c r="D22" s="289"/>
      <c r="E22" s="587">
        <v>25</v>
      </c>
      <c r="F22" s="587"/>
    </row>
    <row r="23" spans="1:6" ht="9" hidden="1" customHeight="1">
      <c r="A23" s="7" t="s">
        <v>34</v>
      </c>
      <c r="B23" s="289">
        <v>39</v>
      </c>
      <c r="C23" s="289">
        <v>32</v>
      </c>
      <c r="D23" s="289"/>
      <c r="E23" s="587">
        <v>25</v>
      </c>
      <c r="F23" s="587"/>
    </row>
    <row r="24" spans="1:6" ht="9" hidden="1" customHeight="1">
      <c r="A24" s="7" t="s">
        <v>43</v>
      </c>
      <c r="B24" s="289">
        <v>38</v>
      </c>
      <c r="C24" s="289">
        <v>33</v>
      </c>
      <c r="D24" s="289"/>
      <c r="E24" s="587">
        <v>27</v>
      </c>
      <c r="F24" s="587"/>
    </row>
    <row r="25" spans="1:6" ht="9" hidden="1" customHeight="1">
      <c r="A25" s="7" t="s">
        <v>35</v>
      </c>
      <c r="B25" s="289">
        <v>43</v>
      </c>
      <c r="C25" s="289">
        <v>37</v>
      </c>
      <c r="D25" s="289"/>
      <c r="E25" s="587">
        <v>31</v>
      </c>
      <c r="F25" s="587"/>
    </row>
    <row r="26" spans="1:6" ht="9" hidden="1" customHeight="1">
      <c r="A26" s="7" t="s">
        <v>44</v>
      </c>
      <c r="B26" s="289">
        <v>43</v>
      </c>
      <c r="C26" s="289">
        <v>38</v>
      </c>
      <c r="D26" s="289"/>
      <c r="E26" s="587">
        <v>32</v>
      </c>
      <c r="F26" s="587"/>
    </row>
    <row r="27" spans="1:6" ht="9" hidden="1" customHeight="1">
      <c r="A27" s="7" t="s">
        <v>40</v>
      </c>
      <c r="B27" s="289">
        <v>46</v>
      </c>
      <c r="C27" s="289">
        <v>34</v>
      </c>
      <c r="D27" s="289"/>
      <c r="E27" s="587">
        <v>33</v>
      </c>
      <c r="F27" s="587"/>
    </row>
    <row r="28" spans="1:6" ht="9" hidden="1" customHeight="1">
      <c r="A28" s="7" t="s">
        <v>41</v>
      </c>
      <c r="B28" s="289">
        <v>44</v>
      </c>
      <c r="C28" s="289">
        <v>34</v>
      </c>
      <c r="D28" s="289"/>
      <c r="E28" s="587">
        <v>33</v>
      </c>
      <c r="F28" s="587"/>
    </row>
    <row r="29" spans="1:6" ht="9" hidden="1" customHeight="1">
      <c r="A29" s="7" t="s">
        <v>42</v>
      </c>
      <c r="B29" s="289">
        <v>47</v>
      </c>
      <c r="C29" s="289">
        <v>35</v>
      </c>
      <c r="D29" s="289"/>
      <c r="E29" s="587">
        <v>35</v>
      </c>
      <c r="F29" s="587"/>
    </row>
    <row r="30" spans="1:6" ht="9" hidden="1" customHeight="1">
      <c r="A30" s="7" t="s">
        <v>72</v>
      </c>
      <c r="B30" s="289">
        <v>44</v>
      </c>
      <c r="C30" s="289">
        <v>34</v>
      </c>
      <c r="D30" s="289"/>
      <c r="E30" s="587">
        <v>35</v>
      </c>
      <c r="F30" s="587"/>
    </row>
    <row r="31" spans="1:6" ht="9" hidden="1" customHeight="1">
      <c r="A31" s="7" t="s">
        <v>80</v>
      </c>
      <c r="B31" s="289">
        <v>42</v>
      </c>
      <c r="C31" s="289">
        <v>34</v>
      </c>
      <c r="D31" s="289"/>
      <c r="E31" s="587">
        <v>34</v>
      </c>
      <c r="F31" s="587"/>
    </row>
    <row r="32" spans="1:6" ht="9" hidden="1" customHeight="1">
      <c r="A32" s="7" t="s">
        <v>143</v>
      </c>
      <c r="B32" s="289">
        <v>43</v>
      </c>
      <c r="C32" s="289">
        <v>33</v>
      </c>
      <c r="D32" s="289"/>
      <c r="E32" s="587">
        <v>32</v>
      </c>
      <c r="F32" s="587"/>
    </row>
    <row r="33" spans="1:8" ht="29.25" customHeight="1">
      <c r="A33" s="551" t="s">
        <v>473</v>
      </c>
      <c r="B33" s="551"/>
      <c r="C33" s="551"/>
      <c r="D33" s="551"/>
      <c r="E33" s="551"/>
      <c r="F33" s="551"/>
    </row>
    <row r="34" spans="1:8" ht="29.25" customHeight="1">
      <c r="A34" s="551" t="s">
        <v>413</v>
      </c>
      <c r="B34" s="551"/>
      <c r="C34" s="551"/>
      <c r="D34" s="551"/>
      <c r="E34" s="551"/>
      <c r="F34" s="551"/>
    </row>
    <row r="35" spans="1:8" ht="15" customHeight="1">
      <c r="A35" s="552" t="s">
        <v>341</v>
      </c>
      <c r="B35" s="552"/>
      <c r="C35" s="284"/>
      <c r="D35" s="284"/>
      <c r="E35" s="284"/>
      <c r="F35" s="284"/>
      <c r="G35" s="103"/>
      <c r="H35" s="103"/>
    </row>
    <row r="36" spans="1:8" ht="15.75">
      <c r="A36" s="579" t="s">
        <v>343</v>
      </c>
      <c r="B36" s="579"/>
      <c r="C36" s="579"/>
      <c r="D36" s="104"/>
      <c r="E36" s="284"/>
      <c r="F36" s="284"/>
      <c r="G36" s="105"/>
      <c r="H36" s="105"/>
    </row>
    <row r="37" spans="1:8" ht="29.25" customHeight="1">
      <c r="A37" s="551" t="s">
        <v>475</v>
      </c>
      <c r="B37" s="551"/>
      <c r="C37" s="551"/>
      <c r="D37" s="551"/>
      <c r="E37" s="551"/>
      <c r="F37" s="551"/>
      <c r="G37" s="309"/>
      <c r="H37" s="309"/>
    </row>
    <row r="38" spans="1:8" ht="16.5" customHeight="1">
      <c r="A38" s="551" t="s">
        <v>476</v>
      </c>
      <c r="B38" s="551"/>
      <c r="C38" s="551"/>
      <c r="D38" s="551"/>
      <c r="E38" s="551"/>
      <c r="F38" s="551"/>
      <c r="G38" s="309"/>
      <c r="H38" s="309"/>
    </row>
    <row r="39" spans="1:8" ht="45.75" customHeight="1">
      <c r="A39" s="551" t="s">
        <v>494</v>
      </c>
      <c r="B39" s="551"/>
      <c r="C39" s="551"/>
      <c r="D39" s="551"/>
      <c r="E39" s="551"/>
      <c r="F39" s="551"/>
      <c r="G39" s="286"/>
      <c r="H39" s="286"/>
    </row>
    <row r="40" spans="1:8" ht="18" customHeight="1">
      <c r="A40" s="551" t="s">
        <v>474</v>
      </c>
      <c r="B40" s="551"/>
      <c r="C40" s="551"/>
      <c r="D40" s="551"/>
      <c r="E40" s="551"/>
      <c r="F40" s="551"/>
      <c r="G40" s="309"/>
      <c r="H40" s="309"/>
    </row>
  </sheetData>
  <mergeCells count="23">
    <mergeCell ref="E23:F23"/>
    <mergeCell ref="A1:F1"/>
    <mergeCell ref="A19:E19"/>
    <mergeCell ref="E20:F20"/>
    <mergeCell ref="E21:F21"/>
    <mergeCell ref="E22:F22"/>
    <mergeCell ref="A35:B35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3:F33"/>
    <mergeCell ref="A34:F34"/>
    <mergeCell ref="A36:C36"/>
    <mergeCell ref="A37:F37"/>
    <mergeCell ref="A38:F38"/>
    <mergeCell ref="A39:F39"/>
    <mergeCell ref="A40:F40"/>
  </mergeCells>
  <printOptions horizontalCentered="1"/>
  <pageMargins left="0.45" right="0.1" top="0.48" bottom="0.5" header="0.3" footer="0.3"/>
  <pageSetup paperSize="11" scale="99" firstPageNumber="37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H25"/>
  <sheetViews>
    <sheetView tabSelected="1" showWhiteSpace="0" view="pageBreakPreview" zoomScaleSheetLayoutView="100" workbookViewId="0">
      <selection activeCell="I15" sqref="I15:K15"/>
    </sheetView>
  </sheetViews>
  <sheetFormatPr defaultRowHeight="15"/>
  <cols>
    <col min="1" max="1" width="10.7109375" style="1" customWidth="1"/>
    <col min="2" max="2" width="15.7109375" style="1" customWidth="1"/>
    <col min="3" max="3" width="18.5703125" style="1" customWidth="1"/>
    <col min="4" max="4" width="19.42578125" style="1" customWidth="1"/>
    <col min="5" max="5" width="8.28515625" style="1" customWidth="1"/>
    <col min="6" max="16384" width="9.140625" style="1"/>
  </cols>
  <sheetData>
    <row r="1" spans="1:7" ht="27" customHeight="1">
      <c r="A1" s="588" t="s">
        <v>370</v>
      </c>
      <c r="B1" s="588"/>
      <c r="C1" s="588"/>
      <c r="D1" s="588"/>
      <c r="E1" s="98"/>
      <c r="F1" s="98"/>
      <c r="G1" s="98"/>
    </row>
    <row r="2" spans="1:7" ht="23.25" customHeight="1">
      <c r="A2" s="588" t="s">
        <v>137</v>
      </c>
      <c r="B2" s="588"/>
      <c r="C2" s="588"/>
      <c r="D2" s="588"/>
      <c r="E2" s="99"/>
      <c r="F2" s="99"/>
      <c r="G2" s="99"/>
    </row>
    <row r="3" spans="1:7" ht="88.5" customHeight="1">
      <c r="A3" s="372" t="s">
        <v>32</v>
      </c>
      <c r="B3" s="373" t="s">
        <v>479</v>
      </c>
      <c r="C3" s="373" t="s">
        <v>478</v>
      </c>
      <c r="D3" s="373" t="s">
        <v>496</v>
      </c>
    </row>
    <row r="4" spans="1:7">
      <c r="A4" s="374" t="s">
        <v>104</v>
      </c>
      <c r="B4" s="375">
        <v>10080</v>
      </c>
      <c r="C4" s="375">
        <v>64.459999999999994</v>
      </c>
      <c r="D4" s="377">
        <v>0.64</v>
      </c>
    </row>
    <row r="5" spans="1:7">
      <c r="A5" s="374" t="s">
        <v>33</v>
      </c>
      <c r="B5" s="375">
        <v>16220</v>
      </c>
      <c r="C5" s="375">
        <v>239.56</v>
      </c>
      <c r="D5" s="377">
        <v>1.48</v>
      </c>
    </row>
    <row r="6" spans="1:7">
      <c r="A6" s="374" t="s">
        <v>34</v>
      </c>
      <c r="B6" s="375">
        <v>42222</v>
      </c>
      <c r="C6" s="375">
        <v>892.36</v>
      </c>
      <c r="D6" s="377">
        <v>2.11</v>
      </c>
    </row>
    <row r="7" spans="1:7">
      <c r="A7" s="374" t="s">
        <v>43</v>
      </c>
      <c r="B7" s="375">
        <v>130178</v>
      </c>
      <c r="C7" s="375">
        <v>3884.2</v>
      </c>
      <c r="D7" s="377">
        <v>2.98</v>
      </c>
    </row>
    <row r="8" spans="1:7">
      <c r="A8" s="374" t="s">
        <v>35</v>
      </c>
      <c r="B8" s="375">
        <v>510964</v>
      </c>
      <c r="C8" s="375">
        <v>19615.849999999999</v>
      </c>
      <c r="D8" s="377">
        <v>3.84</v>
      </c>
    </row>
    <row r="9" spans="1:7">
      <c r="A9" s="374" t="s">
        <v>44</v>
      </c>
      <c r="B9" s="375">
        <v>1925017</v>
      </c>
      <c r="C9" s="375">
        <v>82486.48</v>
      </c>
      <c r="D9" s="377">
        <v>4.28</v>
      </c>
      <c r="E9" s="8"/>
    </row>
    <row r="10" spans="1:7">
      <c r="A10" s="374" t="s">
        <v>40</v>
      </c>
      <c r="B10" s="375">
        <v>3390503</v>
      </c>
      <c r="C10" s="375">
        <v>113228.71</v>
      </c>
      <c r="D10" s="377">
        <v>3.34</v>
      </c>
      <c r="E10" s="8"/>
    </row>
    <row r="11" spans="1:7">
      <c r="A11" s="374" t="s">
        <v>41</v>
      </c>
      <c r="B11" s="375">
        <v>3953276</v>
      </c>
      <c r="C11" s="375">
        <v>137383.99</v>
      </c>
      <c r="D11" s="377">
        <v>3.48</v>
      </c>
      <c r="E11" s="8"/>
    </row>
    <row r="12" spans="1:7">
      <c r="A12" s="374" t="s">
        <v>42</v>
      </c>
      <c r="B12" s="375">
        <v>4582086</v>
      </c>
      <c r="C12" s="375">
        <v>155797.26999999999</v>
      </c>
      <c r="D12" s="378">
        <v>3.4</v>
      </c>
      <c r="E12" s="8"/>
    </row>
    <row r="13" spans="1:7">
      <c r="A13" s="374" t="s">
        <v>144</v>
      </c>
      <c r="B13" s="375">
        <v>5303567</v>
      </c>
      <c r="C13" s="375">
        <v>189068.84</v>
      </c>
      <c r="D13" s="377">
        <v>3.56</v>
      </c>
      <c r="E13" s="8"/>
    </row>
    <row r="14" spans="1:7">
      <c r="A14" s="374" t="s">
        <v>163</v>
      </c>
      <c r="B14" s="375">
        <v>6108903</v>
      </c>
      <c r="C14" s="375">
        <v>241256.01</v>
      </c>
      <c r="D14" s="377">
        <v>3.95</v>
      </c>
      <c r="E14" s="8"/>
    </row>
    <row r="15" spans="1:7">
      <c r="A15" s="374" t="s">
        <v>164</v>
      </c>
      <c r="B15" s="375">
        <v>7248860</v>
      </c>
      <c r="C15" s="376">
        <v>293478.23</v>
      </c>
      <c r="D15" s="378">
        <v>4.05</v>
      </c>
      <c r="E15" s="8"/>
    </row>
    <row r="16" spans="1:7">
      <c r="A16" s="374" t="s">
        <v>477</v>
      </c>
      <c r="B16" s="375">
        <v>8391691</v>
      </c>
      <c r="C16" s="376">
        <v>351145.78</v>
      </c>
      <c r="D16" s="378">
        <v>4.18</v>
      </c>
      <c r="E16" s="8"/>
    </row>
    <row r="17" spans="1:8">
      <c r="A17" s="374" t="s">
        <v>300</v>
      </c>
      <c r="B17" s="375">
        <v>9388876</v>
      </c>
      <c r="C17" s="376">
        <v>403236.51</v>
      </c>
      <c r="D17" s="378">
        <v>4.29</v>
      </c>
      <c r="E17" s="8"/>
    </row>
    <row r="18" spans="1:8">
      <c r="A18" s="60" t="s">
        <v>105</v>
      </c>
      <c r="B18" s="61"/>
    </row>
    <row r="19" spans="1:8">
      <c r="A19" s="60" t="s">
        <v>106</v>
      </c>
      <c r="B19" s="61"/>
    </row>
    <row r="20" spans="1:8" s="70" customFormat="1" ht="14.25">
      <c r="A20" s="60" t="s">
        <v>495</v>
      </c>
      <c r="B20" s="136"/>
      <c r="C20" s="136"/>
    </row>
    <row r="25" spans="1:8">
      <c r="H25" s="89"/>
    </row>
  </sheetData>
  <mergeCells count="2">
    <mergeCell ref="A1:D1"/>
    <mergeCell ref="A2:D2"/>
  </mergeCells>
  <printOptions horizontalCentered="1"/>
  <pageMargins left="0.45" right="0.1" top="0.48" bottom="0.5" header="0.3" footer="0.3"/>
  <pageSetup paperSize="11" scale="99" firstPageNumber="38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L38"/>
  <sheetViews>
    <sheetView view="pageBreakPreview" zoomScaleSheetLayoutView="100" workbookViewId="0">
      <selection activeCell="J17" sqref="J17"/>
    </sheetView>
  </sheetViews>
  <sheetFormatPr defaultRowHeight="15"/>
  <cols>
    <col min="1" max="1" width="9.140625" style="1"/>
    <col min="2" max="2" width="11" style="1" customWidth="1"/>
    <col min="3" max="3" width="10.28515625" style="1" customWidth="1"/>
    <col min="4" max="4" width="13.140625" style="1" bestFit="1" customWidth="1"/>
    <col min="5" max="5" width="13.42578125" style="1" customWidth="1"/>
    <col min="6" max="6" width="28.140625" style="1" customWidth="1"/>
    <col min="7" max="7" width="9.140625" style="1"/>
    <col min="8" max="8" width="11.140625" style="1" bestFit="1" customWidth="1"/>
    <col min="9" max="9" width="12.7109375" style="1" customWidth="1"/>
    <col min="10" max="10" width="7.140625" style="1" customWidth="1"/>
    <col min="11" max="16384" width="9.140625" style="1"/>
  </cols>
  <sheetData>
    <row r="1" spans="1:10" ht="19.5" customHeight="1">
      <c r="B1" s="88" t="s">
        <v>235</v>
      </c>
      <c r="C1" s="88"/>
      <c r="D1" s="88"/>
      <c r="E1" s="88"/>
      <c r="F1" s="88"/>
    </row>
    <row r="2" spans="1:10" ht="18" customHeight="1">
      <c r="B2" s="589" t="s">
        <v>234</v>
      </c>
      <c r="C2" s="589"/>
      <c r="D2" s="589"/>
      <c r="E2" s="589"/>
      <c r="F2" s="589"/>
    </row>
    <row r="3" spans="1:10" ht="43.5" customHeight="1">
      <c r="A3" s="89"/>
      <c r="B3" s="90" t="s">
        <v>32</v>
      </c>
      <c r="C3" s="90" t="s">
        <v>8</v>
      </c>
      <c r="D3" s="90" t="s">
        <v>233</v>
      </c>
      <c r="E3" s="90" t="s">
        <v>232</v>
      </c>
      <c r="F3" s="91" t="s">
        <v>236</v>
      </c>
      <c r="G3" s="31"/>
      <c r="H3" s="31"/>
    </row>
    <row r="4" spans="1:10" ht="15.75">
      <c r="B4" s="90">
        <v>1</v>
      </c>
      <c r="C4" s="90">
        <v>2</v>
      </c>
      <c r="D4" s="90">
        <v>3</v>
      </c>
      <c r="E4" s="90">
        <v>4</v>
      </c>
      <c r="F4" s="90">
        <v>5</v>
      </c>
      <c r="H4" s="1" t="s">
        <v>268</v>
      </c>
      <c r="I4" s="1" t="s">
        <v>269</v>
      </c>
    </row>
    <row r="5" spans="1:10" ht="15.75">
      <c r="B5" s="92" t="s">
        <v>169</v>
      </c>
      <c r="C5" s="93" t="s">
        <v>170</v>
      </c>
      <c r="D5" s="92">
        <v>44916</v>
      </c>
      <c r="E5" s="92">
        <v>396138</v>
      </c>
      <c r="F5" s="94" t="s">
        <v>171</v>
      </c>
      <c r="H5" s="1">
        <v>351222</v>
      </c>
      <c r="I5" s="92">
        <v>44916</v>
      </c>
      <c r="J5" s="33">
        <f>I5/H5*100</f>
        <v>12.788492748176367</v>
      </c>
    </row>
    <row r="6" spans="1:10" ht="15.75">
      <c r="B6" s="92" t="s">
        <v>172</v>
      </c>
      <c r="C6" s="93" t="s">
        <v>173</v>
      </c>
      <c r="D6" s="92">
        <v>92647</v>
      </c>
      <c r="E6" s="92">
        <v>722960</v>
      </c>
      <c r="F6" s="94" t="s">
        <v>174</v>
      </c>
      <c r="H6" s="1">
        <v>795014</v>
      </c>
      <c r="I6" s="92">
        <v>167242</v>
      </c>
      <c r="J6" s="33">
        <f t="shared" ref="J6:J18" si="0">I6/H6*100</f>
        <v>21.036359108141493</v>
      </c>
    </row>
    <row r="7" spans="1:10" ht="15.75">
      <c r="B7" s="92" t="s">
        <v>175</v>
      </c>
      <c r="C7" s="93" t="s">
        <v>176</v>
      </c>
      <c r="D7" s="92">
        <v>167242</v>
      </c>
      <c r="E7" s="92">
        <v>962256</v>
      </c>
      <c r="F7" s="94" t="s">
        <v>177</v>
      </c>
      <c r="H7" s="1">
        <v>2587967</v>
      </c>
      <c r="I7" s="92">
        <v>723770</v>
      </c>
      <c r="J7" s="33">
        <f t="shared" si="0"/>
        <v>27.966739915926286</v>
      </c>
    </row>
    <row r="8" spans="1:10" ht="15.75">
      <c r="B8" s="92" t="s">
        <v>178</v>
      </c>
      <c r="C8" s="93" t="s">
        <v>179</v>
      </c>
      <c r="D8" s="92">
        <v>245000</v>
      </c>
      <c r="E8" s="92">
        <v>1404000</v>
      </c>
      <c r="F8" s="94" t="s">
        <v>180</v>
      </c>
      <c r="H8" s="1">
        <v>3561620</v>
      </c>
      <c r="I8" s="92">
        <v>1295763</v>
      </c>
      <c r="J8" s="33">
        <f t="shared" si="0"/>
        <v>36.381281551653458</v>
      </c>
    </row>
    <row r="9" spans="1:10" ht="15.75">
      <c r="B9" s="92" t="s">
        <v>181</v>
      </c>
      <c r="C9" s="93" t="s">
        <v>182</v>
      </c>
      <c r="D9" s="92">
        <v>723770</v>
      </c>
      <c r="E9" s="92">
        <v>3311737</v>
      </c>
      <c r="F9" s="94" t="s">
        <v>183</v>
      </c>
      <c r="H9" s="1">
        <v>3368610</v>
      </c>
      <c r="I9" s="92">
        <v>1556258</v>
      </c>
      <c r="J9" s="33">
        <f t="shared" si="0"/>
        <v>46.198817910057862</v>
      </c>
    </row>
    <row r="10" spans="1:10" ht="15.75">
      <c r="B10" s="92" t="s">
        <v>184</v>
      </c>
      <c r="C10" s="93" t="s">
        <v>185</v>
      </c>
      <c r="D10" s="92">
        <v>1046571</v>
      </c>
      <c r="E10" s="92">
        <v>4439300</v>
      </c>
      <c r="F10" s="94" t="s">
        <v>186</v>
      </c>
      <c r="H10" s="1">
        <v>5443829</v>
      </c>
      <c r="I10" s="92">
        <v>3182503</v>
      </c>
      <c r="J10" s="33">
        <f t="shared" si="0"/>
        <v>58.460745185052652</v>
      </c>
    </row>
    <row r="11" spans="1:10" ht="15.75">
      <c r="B11" s="92" t="s">
        <v>187</v>
      </c>
      <c r="C11" s="93" t="s">
        <v>188</v>
      </c>
      <c r="D11" s="92">
        <v>1295763</v>
      </c>
      <c r="E11" s="92">
        <v>4857383</v>
      </c>
      <c r="F11" s="94" t="s">
        <v>189</v>
      </c>
      <c r="H11" s="1">
        <v>8831748</v>
      </c>
      <c r="I11" s="92">
        <v>5491818</v>
      </c>
      <c r="J11" s="33">
        <f t="shared" si="0"/>
        <v>62.182684560293154</v>
      </c>
    </row>
    <row r="12" spans="1:10" ht="15.75">
      <c r="B12" s="92" t="s">
        <v>190</v>
      </c>
      <c r="C12" s="93" t="s">
        <v>191</v>
      </c>
      <c r="D12" s="92">
        <v>1067484</v>
      </c>
      <c r="E12" s="92">
        <v>3605029</v>
      </c>
      <c r="F12" s="94" t="s">
        <v>192</v>
      </c>
      <c r="H12" s="1">
        <v>9593315</v>
      </c>
      <c r="I12" s="92">
        <v>5959204</v>
      </c>
      <c r="J12" s="33">
        <f t="shared" si="0"/>
        <v>62.118298002306815</v>
      </c>
    </row>
    <row r="13" spans="1:10" ht="15.75">
      <c r="B13" s="92" t="s">
        <v>193</v>
      </c>
      <c r="C13" s="93" t="s">
        <v>194</v>
      </c>
      <c r="D13" s="92">
        <v>1556258</v>
      </c>
      <c r="E13" s="92">
        <v>4924868</v>
      </c>
      <c r="F13" s="94" t="s">
        <v>195</v>
      </c>
      <c r="H13" s="1">
        <v>10573890</v>
      </c>
      <c r="I13" s="92">
        <v>6637326</v>
      </c>
      <c r="J13" s="33">
        <f t="shared" si="0"/>
        <v>62.770900775400541</v>
      </c>
    </row>
    <row r="14" spans="1:10" ht="15.75">
      <c r="B14" s="92" t="s">
        <v>196</v>
      </c>
      <c r="C14" s="93" t="s">
        <v>197</v>
      </c>
      <c r="D14" s="92">
        <v>2363607</v>
      </c>
      <c r="E14" s="92">
        <v>6574005</v>
      </c>
      <c r="F14" s="94" t="s">
        <v>198</v>
      </c>
      <c r="H14" s="1">
        <v>11227810</v>
      </c>
      <c r="I14" s="93">
        <v>7272515</v>
      </c>
      <c r="J14" s="33">
        <f t="shared" si="0"/>
        <v>64.772337615260682</v>
      </c>
    </row>
    <row r="15" spans="1:10" ht="15.75">
      <c r="B15" s="92" t="s">
        <v>199</v>
      </c>
      <c r="C15" s="93" t="s">
        <v>200</v>
      </c>
      <c r="D15" s="92">
        <v>3182503</v>
      </c>
      <c r="E15" s="92">
        <v>8626332</v>
      </c>
      <c r="F15" s="94" t="s">
        <v>201</v>
      </c>
      <c r="H15" s="1">
        <v>12444600</v>
      </c>
      <c r="I15" s="92">
        <v>8296140</v>
      </c>
      <c r="J15" s="33">
        <f t="shared" si="0"/>
        <v>66.664577407068123</v>
      </c>
    </row>
    <row r="16" spans="1:10" ht="15.75">
      <c r="B16" s="92" t="s">
        <v>202</v>
      </c>
      <c r="C16" s="93" t="s">
        <v>203</v>
      </c>
      <c r="D16" s="92">
        <v>3746409</v>
      </c>
      <c r="E16" s="92">
        <v>9541826</v>
      </c>
      <c r="F16" s="94" t="s">
        <v>204</v>
      </c>
      <c r="H16" s="1">
        <v>15466559</v>
      </c>
      <c r="I16" s="92">
        <v>12033190</v>
      </c>
      <c r="J16" s="33">
        <f t="shared" si="0"/>
        <v>77.801339005010746</v>
      </c>
    </row>
    <row r="17" spans="2:10" ht="15.75">
      <c r="B17" s="92" t="s">
        <v>205</v>
      </c>
      <c r="C17" s="93" t="s">
        <v>206</v>
      </c>
      <c r="D17" s="92">
        <v>4035000</v>
      </c>
      <c r="E17" s="92">
        <v>10716558</v>
      </c>
      <c r="F17" s="94" t="s">
        <v>207</v>
      </c>
      <c r="H17" s="93">
        <v>16173473</v>
      </c>
      <c r="I17" s="92">
        <v>13010858</v>
      </c>
      <c r="J17" s="33">
        <f t="shared" si="0"/>
        <v>80.445665566078489</v>
      </c>
    </row>
    <row r="18" spans="2:10" ht="15.75">
      <c r="B18" s="92" t="s">
        <v>208</v>
      </c>
      <c r="C18" s="93" t="s">
        <v>209</v>
      </c>
      <c r="D18" s="92">
        <v>4156379</v>
      </c>
      <c r="E18" s="92">
        <v>11200584</v>
      </c>
      <c r="F18" s="94" t="s">
        <v>210</v>
      </c>
      <c r="H18" s="93">
        <v>16328303</v>
      </c>
      <c r="I18" s="92">
        <v>13300719</v>
      </c>
      <c r="J18" s="33">
        <f t="shared" si="0"/>
        <v>81.45806088973238</v>
      </c>
    </row>
    <row r="19" spans="2:10" ht="15.75">
      <c r="B19" s="92" t="s">
        <v>211</v>
      </c>
      <c r="C19" s="93" t="s">
        <v>212</v>
      </c>
      <c r="D19" s="92">
        <v>4840229</v>
      </c>
      <c r="E19" s="92">
        <v>13032186</v>
      </c>
      <c r="F19" s="94" t="s">
        <v>210</v>
      </c>
    </row>
    <row r="20" spans="2:10" ht="15.75">
      <c r="B20" s="92" t="s">
        <v>213</v>
      </c>
      <c r="C20" s="93" t="s">
        <v>214</v>
      </c>
      <c r="D20" s="92">
        <v>5491818</v>
      </c>
      <c r="E20" s="92">
        <v>14323566</v>
      </c>
      <c r="F20" s="94" t="s">
        <v>215</v>
      </c>
    </row>
    <row r="21" spans="2:10" ht="15.75">
      <c r="B21" s="92" t="s">
        <v>216</v>
      </c>
      <c r="C21" s="93" t="s">
        <v>217</v>
      </c>
      <c r="D21" s="92">
        <v>5959204</v>
      </c>
      <c r="E21" s="92">
        <v>15552519</v>
      </c>
      <c r="F21" s="94" t="s">
        <v>215</v>
      </c>
    </row>
    <row r="22" spans="2:10" ht="15.75">
      <c r="B22" s="92" t="s">
        <v>218</v>
      </c>
      <c r="C22" s="93" t="s">
        <v>219</v>
      </c>
      <c r="D22" s="92">
        <v>6637326</v>
      </c>
      <c r="E22" s="92">
        <v>17211216</v>
      </c>
      <c r="F22" s="94" t="s">
        <v>220</v>
      </c>
    </row>
    <row r="23" spans="2:10" ht="15.75">
      <c r="B23" s="92" t="s">
        <v>221</v>
      </c>
      <c r="C23" s="93" t="s">
        <v>222</v>
      </c>
      <c r="D23" s="93" t="s">
        <v>223</v>
      </c>
      <c r="E23" s="93" t="s">
        <v>224</v>
      </c>
      <c r="F23" s="94" t="s">
        <v>204</v>
      </c>
    </row>
    <row r="24" spans="2:10" ht="15.75">
      <c r="B24" s="92" t="s">
        <v>80</v>
      </c>
      <c r="C24" s="93">
        <v>12444600</v>
      </c>
      <c r="D24" s="92">
        <v>8296140</v>
      </c>
      <c r="E24" s="92">
        <v>20740740</v>
      </c>
      <c r="F24" s="95">
        <v>0.4</v>
      </c>
    </row>
    <row r="25" spans="2:10" ht="15.75">
      <c r="B25" s="92" t="s">
        <v>164</v>
      </c>
      <c r="C25" s="93">
        <v>15466559</v>
      </c>
      <c r="D25" s="92">
        <v>12033190</v>
      </c>
      <c r="E25" s="92">
        <v>27499749</v>
      </c>
      <c r="F25" s="95">
        <v>0.438</v>
      </c>
    </row>
    <row r="26" spans="2:10" ht="15.75">
      <c r="B26" s="92" t="s">
        <v>296</v>
      </c>
      <c r="C26" s="93">
        <v>16173473</v>
      </c>
      <c r="D26" s="92">
        <v>13010858</v>
      </c>
      <c r="E26" s="92">
        <v>29184331</v>
      </c>
      <c r="F26" s="95">
        <v>0.44600000000000001</v>
      </c>
    </row>
    <row r="27" spans="2:10" ht="15.75">
      <c r="B27" s="92" t="s">
        <v>297</v>
      </c>
      <c r="C27" s="93">
        <v>16328303</v>
      </c>
      <c r="D27" s="92">
        <v>13300719</v>
      </c>
      <c r="E27" s="92">
        <v>29629022</v>
      </c>
      <c r="F27" s="95">
        <v>0.44900000000000001</v>
      </c>
    </row>
    <row r="28" spans="2:10">
      <c r="B28" s="1" t="s">
        <v>230</v>
      </c>
      <c r="F28" s="96"/>
    </row>
    <row r="29" spans="2:10">
      <c r="B29" s="1" t="s">
        <v>229</v>
      </c>
    </row>
    <row r="30" spans="2:10">
      <c r="B30" s="591" t="s">
        <v>165</v>
      </c>
      <c r="C30" s="591"/>
      <c r="D30" s="591"/>
      <c r="E30" s="591"/>
      <c r="F30" s="591"/>
      <c r="G30" s="591"/>
      <c r="H30" s="97"/>
      <c r="I30" s="97"/>
    </row>
    <row r="31" spans="2:10">
      <c r="B31" s="1" t="s">
        <v>166</v>
      </c>
    </row>
    <row r="32" spans="2:10">
      <c r="B32" s="591" t="s">
        <v>167</v>
      </c>
      <c r="C32" s="591"/>
      <c r="D32" s="591"/>
      <c r="E32" s="591"/>
      <c r="F32" s="591"/>
    </row>
    <row r="33" spans="2:12">
      <c r="B33" s="1" t="s">
        <v>168</v>
      </c>
    </row>
    <row r="34" spans="2:12" ht="12" customHeight="1">
      <c r="B34" s="591" t="s">
        <v>225</v>
      </c>
      <c r="C34" s="591"/>
      <c r="D34" s="591"/>
      <c r="E34" s="591"/>
      <c r="F34" s="591"/>
    </row>
    <row r="35" spans="2:12" ht="13.5" customHeight="1">
      <c r="B35" s="590" t="s">
        <v>226</v>
      </c>
      <c r="C35" s="590"/>
      <c r="D35" s="590"/>
      <c r="E35" s="590"/>
      <c r="F35" s="590"/>
      <c r="G35" s="590"/>
      <c r="H35" s="590"/>
      <c r="I35" s="590"/>
      <c r="J35" s="31"/>
      <c r="K35" s="31"/>
      <c r="L35" s="31"/>
    </row>
    <row r="36" spans="2:12">
      <c r="B36" s="591" t="s">
        <v>231</v>
      </c>
      <c r="C36" s="591"/>
      <c r="D36" s="591"/>
      <c r="E36" s="591"/>
      <c r="F36" s="591"/>
    </row>
    <row r="37" spans="2:12" ht="15.75" customHeight="1">
      <c r="B37" s="590" t="s">
        <v>227</v>
      </c>
      <c r="C37" s="590"/>
      <c r="D37" s="590"/>
      <c r="E37" s="590"/>
      <c r="F37" s="590"/>
      <c r="G37" s="590"/>
      <c r="H37" s="590"/>
      <c r="I37" s="590"/>
      <c r="J37" s="590"/>
      <c r="K37" s="590"/>
    </row>
    <row r="38" spans="2:12" ht="15" customHeight="1">
      <c r="B38" s="590" t="s">
        <v>228</v>
      </c>
      <c r="C38" s="590"/>
      <c r="D38" s="590"/>
      <c r="E38" s="590"/>
      <c r="F38" s="590"/>
      <c r="G38" s="590"/>
      <c r="H38" s="590"/>
      <c r="I38" s="590"/>
      <c r="J38" s="31"/>
      <c r="K38" s="31"/>
    </row>
  </sheetData>
  <mergeCells count="8">
    <mergeCell ref="B2:F2"/>
    <mergeCell ref="B37:K37"/>
    <mergeCell ref="B38:I38"/>
    <mergeCell ref="B34:F34"/>
    <mergeCell ref="B36:F36"/>
    <mergeCell ref="B30:G30"/>
    <mergeCell ref="B32:F32"/>
    <mergeCell ref="B35:I35"/>
  </mergeCells>
  <pageMargins left="0.45" right="0.1" top="0.75" bottom="0.5" header="0.3" footer="0.3"/>
  <pageSetup paperSize="11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200"/>
  <sheetViews>
    <sheetView tabSelected="1" view="pageBreakPreview" topLeftCell="A4" zoomScaleSheetLayoutView="100" workbookViewId="0">
      <selection activeCell="I15" sqref="I15:K15"/>
    </sheetView>
  </sheetViews>
  <sheetFormatPr defaultRowHeight="15"/>
  <cols>
    <col min="1" max="1" width="12.42578125" style="1" customWidth="1"/>
    <col min="2" max="2" width="8.85546875" style="1" customWidth="1"/>
    <col min="3" max="3" width="10.7109375" style="1" customWidth="1"/>
    <col min="4" max="4" width="11.85546875" style="1" customWidth="1"/>
    <col min="5" max="5" width="8" style="1" customWidth="1"/>
    <col min="6" max="6" width="8.7109375" style="1" customWidth="1"/>
    <col min="7" max="7" width="9.7109375" style="1" customWidth="1"/>
    <col min="8" max="16384" width="9.140625" style="1"/>
  </cols>
  <sheetData>
    <row r="1" spans="1:9" ht="30" customHeight="1">
      <c r="A1" s="595" t="s">
        <v>500</v>
      </c>
      <c r="B1" s="595"/>
      <c r="C1" s="595"/>
      <c r="D1" s="595"/>
      <c r="E1" s="595"/>
      <c r="F1" s="595"/>
      <c r="G1" s="595"/>
    </row>
    <row r="2" spans="1:9" ht="18" customHeight="1">
      <c r="A2" s="592" t="s">
        <v>382</v>
      </c>
      <c r="B2" s="592" t="s">
        <v>401</v>
      </c>
      <c r="C2" s="592"/>
      <c r="D2" s="592"/>
      <c r="E2" s="592"/>
      <c r="F2" s="599" t="s">
        <v>402</v>
      </c>
      <c r="G2" s="599"/>
    </row>
    <row r="3" spans="1:9" ht="48" customHeight="1">
      <c r="A3" s="592"/>
      <c r="B3" s="428" t="s">
        <v>395</v>
      </c>
      <c r="C3" s="428" t="s">
        <v>396</v>
      </c>
      <c r="D3" s="428" t="s">
        <v>397</v>
      </c>
      <c r="E3" s="429" t="s">
        <v>394</v>
      </c>
      <c r="F3" s="599"/>
      <c r="G3" s="599"/>
    </row>
    <row r="4" spans="1:9">
      <c r="A4" s="385" t="s">
        <v>385</v>
      </c>
      <c r="B4" s="431">
        <v>106.5</v>
      </c>
      <c r="C4" s="430">
        <v>82</v>
      </c>
      <c r="D4" s="432">
        <v>56.8</v>
      </c>
      <c r="E4" s="432">
        <v>20.8</v>
      </c>
      <c r="F4" s="600">
        <v>4.18</v>
      </c>
      <c r="G4" s="600"/>
      <c r="I4" s="86"/>
    </row>
    <row r="5" spans="1:9">
      <c r="A5" s="385" t="s">
        <v>389</v>
      </c>
      <c r="B5" s="433" t="s">
        <v>57</v>
      </c>
      <c r="C5" s="433">
        <v>70.91</v>
      </c>
      <c r="D5" s="432">
        <v>40.58</v>
      </c>
      <c r="E5" s="432" t="s">
        <v>57</v>
      </c>
      <c r="F5" s="600" t="s">
        <v>57</v>
      </c>
      <c r="G5" s="600"/>
      <c r="I5" s="87"/>
    </row>
    <row r="6" spans="1:9">
      <c r="A6" s="385" t="s">
        <v>390</v>
      </c>
      <c r="B6" s="431">
        <v>139.31</v>
      </c>
      <c r="C6" s="430">
        <v>88.5</v>
      </c>
      <c r="D6" s="432">
        <v>47.47</v>
      </c>
      <c r="E6" s="432" t="s">
        <v>57</v>
      </c>
      <c r="F6" s="600" t="s">
        <v>57</v>
      </c>
      <c r="G6" s="600"/>
      <c r="I6" s="86"/>
    </row>
    <row r="7" spans="1:9">
      <c r="A7" s="385" t="s">
        <v>388</v>
      </c>
      <c r="B7" s="431">
        <v>92.9</v>
      </c>
      <c r="C7" s="430">
        <v>49.39</v>
      </c>
      <c r="D7" s="432">
        <v>27.13</v>
      </c>
      <c r="E7" s="432">
        <v>9.5299999999999994</v>
      </c>
      <c r="F7" s="600">
        <v>2.13</v>
      </c>
      <c r="G7" s="600"/>
      <c r="I7" s="87"/>
    </row>
    <row r="8" spans="1:9">
      <c r="A8" s="385" t="s">
        <v>391</v>
      </c>
      <c r="B8" s="431">
        <v>98.44</v>
      </c>
      <c r="C8" s="430">
        <v>99.11</v>
      </c>
      <c r="D8" s="432">
        <v>99.57</v>
      </c>
      <c r="E8" s="432">
        <v>16.97</v>
      </c>
      <c r="F8" s="600">
        <v>1.72</v>
      </c>
      <c r="G8" s="600"/>
      <c r="I8" s="86"/>
    </row>
    <row r="9" spans="1:9">
      <c r="A9" s="385" t="s">
        <v>386</v>
      </c>
      <c r="B9" s="431">
        <v>127.85</v>
      </c>
      <c r="C9" s="430">
        <v>103.52</v>
      </c>
      <c r="D9" s="434">
        <v>76.62</v>
      </c>
      <c r="E9" s="432">
        <v>26.7</v>
      </c>
      <c r="F9" s="600" t="s">
        <v>57</v>
      </c>
      <c r="G9" s="600"/>
      <c r="I9" s="86"/>
    </row>
    <row r="10" spans="1:9">
      <c r="A10" s="385" t="s">
        <v>398</v>
      </c>
      <c r="B10" s="431">
        <v>100.46</v>
      </c>
      <c r="C10" s="430">
        <v>99.64</v>
      </c>
      <c r="D10" s="434">
        <v>104.32</v>
      </c>
      <c r="E10" s="432">
        <v>61.65</v>
      </c>
      <c r="F10" s="600" t="s">
        <v>57</v>
      </c>
      <c r="G10" s="600"/>
      <c r="I10" s="87"/>
    </row>
    <row r="11" spans="1:9">
      <c r="A11" s="386" t="s">
        <v>393</v>
      </c>
      <c r="B11" s="431">
        <v>100.56</v>
      </c>
      <c r="C11" s="430">
        <v>93.86</v>
      </c>
      <c r="D11" s="432">
        <v>98.3</v>
      </c>
      <c r="E11" s="432">
        <v>76.14</v>
      </c>
      <c r="F11" s="600" t="s">
        <v>57</v>
      </c>
      <c r="G11" s="600"/>
      <c r="I11" s="86"/>
    </row>
    <row r="12" spans="1:9">
      <c r="A12" s="385" t="s">
        <v>387</v>
      </c>
      <c r="B12" s="433">
        <v>101.59</v>
      </c>
      <c r="C12" s="433">
        <v>111.04</v>
      </c>
      <c r="D12" s="432">
        <v>96</v>
      </c>
      <c r="E12" s="432" t="s">
        <v>57</v>
      </c>
      <c r="F12" s="600">
        <v>6.6</v>
      </c>
      <c r="G12" s="600"/>
      <c r="I12" s="87"/>
    </row>
    <row r="13" spans="1:9">
      <c r="A13" s="385" t="s">
        <v>384</v>
      </c>
      <c r="B13" s="431">
        <v>108.53</v>
      </c>
      <c r="C13" s="430">
        <v>106.44</v>
      </c>
      <c r="D13" s="432">
        <v>87.59</v>
      </c>
      <c r="E13" s="432">
        <v>61.88</v>
      </c>
      <c r="F13" s="600" t="s">
        <v>57</v>
      </c>
      <c r="G13" s="600"/>
      <c r="I13" s="86"/>
    </row>
    <row r="14" spans="1:9">
      <c r="A14" s="385" t="s">
        <v>383</v>
      </c>
      <c r="B14" s="431">
        <v>98.13</v>
      </c>
      <c r="C14" s="430">
        <v>98.04</v>
      </c>
      <c r="D14" s="432">
        <v>89.48</v>
      </c>
      <c r="E14" s="432">
        <v>94.28</v>
      </c>
      <c r="F14" s="600" t="s">
        <v>57</v>
      </c>
      <c r="G14" s="600"/>
      <c r="I14" s="87"/>
    </row>
    <row r="15" spans="1:9" ht="33.75" customHeight="1">
      <c r="A15" s="596" t="s">
        <v>501</v>
      </c>
      <c r="B15" s="596"/>
      <c r="C15" s="596"/>
      <c r="D15" s="596"/>
      <c r="E15" s="596"/>
      <c r="F15" s="596"/>
      <c r="G15" s="596"/>
      <c r="I15" s="86"/>
    </row>
    <row r="16" spans="1:9" ht="15.75">
      <c r="A16" s="594" t="s">
        <v>382</v>
      </c>
      <c r="B16" s="594" t="s">
        <v>12</v>
      </c>
      <c r="C16" s="594"/>
      <c r="D16" s="594"/>
      <c r="E16" s="594"/>
      <c r="F16" s="598" t="s">
        <v>399</v>
      </c>
      <c r="G16" s="598"/>
      <c r="I16" s="87"/>
    </row>
    <row r="17" spans="1:9" ht="57">
      <c r="A17" s="594"/>
      <c r="B17" s="437" t="s">
        <v>395</v>
      </c>
      <c r="C17" s="437" t="s">
        <v>396</v>
      </c>
      <c r="D17" s="437" t="s">
        <v>397</v>
      </c>
      <c r="E17" s="438" t="s">
        <v>394</v>
      </c>
      <c r="F17" s="439" t="s">
        <v>400</v>
      </c>
      <c r="G17" s="439" t="s">
        <v>499</v>
      </c>
      <c r="I17" s="86"/>
    </row>
    <row r="18" spans="1:9">
      <c r="A18" s="440" t="s">
        <v>389</v>
      </c>
      <c r="B18" s="441" t="s">
        <v>57</v>
      </c>
      <c r="C18" s="441">
        <v>34.020000000000003</v>
      </c>
      <c r="D18" s="441">
        <v>30.15</v>
      </c>
      <c r="E18" s="441" t="s">
        <v>57</v>
      </c>
      <c r="F18" s="442" t="s">
        <v>57</v>
      </c>
      <c r="G18" s="442" t="s">
        <v>57</v>
      </c>
      <c r="I18" s="87"/>
    </row>
    <row r="19" spans="1:9">
      <c r="A19" s="443" t="s">
        <v>392</v>
      </c>
      <c r="B19" s="441">
        <v>20.52</v>
      </c>
      <c r="C19" s="441">
        <v>17</v>
      </c>
      <c r="D19" s="441">
        <v>14.69</v>
      </c>
      <c r="E19" s="441">
        <v>19.96</v>
      </c>
      <c r="F19" s="442" t="s">
        <v>57</v>
      </c>
      <c r="G19" s="442">
        <v>0.42</v>
      </c>
      <c r="I19" s="86"/>
    </row>
    <row r="20" spans="1:9">
      <c r="A20" s="440" t="s">
        <v>386</v>
      </c>
      <c r="B20" s="441">
        <v>18.21</v>
      </c>
      <c r="C20" s="441">
        <v>13.85</v>
      </c>
      <c r="D20" s="441">
        <v>15.34</v>
      </c>
      <c r="E20" s="441" t="s">
        <v>57</v>
      </c>
      <c r="F20" s="442">
        <v>0.27</v>
      </c>
      <c r="G20" s="442">
        <v>2.13</v>
      </c>
      <c r="I20" s="87"/>
    </row>
    <row r="21" spans="1:9">
      <c r="A21" s="440" t="s">
        <v>398</v>
      </c>
      <c r="B21" s="441">
        <v>11.71</v>
      </c>
      <c r="C21" s="441">
        <v>11.83</v>
      </c>
      <c r="D21" s="441">
        <v>14.81</v>
      </c>
      <c r="E21" s="441">
        <v>7.23</v>
      </c>
      <c r="F21" s="442">
        <v>7.04</v>
      </c>
      <c r="G21" s="442">
        <v>3.99</v>
      </c>
      <c r="I21" s="86"/>
    </row>
    <row r="22" spans="1:9">
      <c r="A22" s="440" t="s">
        <v>385</v>
      </c>
      <c r="B22" s="441">
        <v>41</v>
      </c>
      <c r="C22" s="441">
        <v>34</v>
      </c>
      <c r="D22" s="441">
        <v>32</v>
      </c>
      <c r="E22" s="441">
        <v>24</v>
      </c>
      <c r="F22" s="442">
        <v>0.11</v>
      </c>
      <c r="G22" s="442">
        <v>0.65</v>
      </c>
      <c r="I22" s="87"/>
    </row>
    <row r="23" spans="1:9">
      <c r="A23" s="440" t="s">
        <v>390</v>
      </c>
      <c r="B23" s="441">
        <v>27.53</v>
      </c>
      <c r="C23" s="441">
        <v>37.11</v>
      </c>
      <c r="D23" s="441">
        <v>22.63</v>
      </c>
      <c r="E23" s="441" t="s">
        <v>57</v>
      </c>
      <c r="F23" s="442" t="s">
        <v>57</v>
      </c>
      <c r="G23" s="442" t="s">
        <v>57</v>
      </c>
      <c r="I23" s="86"/>
    </row>
    <row r="24" spans="1:9">
      <c r="A24" s="440" t="s">
        <v>388</v>
      </c>
      <c r="B24" s="441">
        <v>41.35</v>
      </c>
      <c r="C24" s="441">
        <v>20.6</v>
      </c>
      <c r="D24" s="441">
        <v>21.67</v>
      </c>
      <c r="E24" s="441">
        <v>20.149999999999999</v>
      </c>
      <c r="F24" s="442" t="s">
        <v>57</v>
      </c>
      <c r="G24" s="442">
        <v>2.09</v>
      </c>
      <c r="I24" s="87"/>
    </row>
    <row r="25" spans="1:9">
      <c r="A25" s="443" t="s">
        <v>393</v>
      </c>
      <c r="B25" s="441">
        <v>19.59</v>
      </c>
      <c r="C25" s="441" t="s">
        <v>57</v>
      </c>
      <c r="D25" s="441" t="s">
        <v>57</v>
      </c>
      <c r="E25" s="441">
        <v>14.41</v>
      </c>
      <c r="F25" s="442">
        <v>2.17</v>
      </c>
      <c r="G25" s="442">
        <v>0.64</v>
      </c>
      <c r="I25" s="86"/>
    </row>
    <row r="26" spans="1:9">
      <c r="A26" s="440" t="s">
        <v>387</v>
      </c>
      <c r="B26" s="441">
        <v>29.5</v>
      </c>
      <c r="C26" s="441" t="s">
        <v>57</v>
      </c>
      <c r="D26" s="441" t="s">
        <v>57</v>
      </c>
      <c r="E26" s="441" t="s">
        <v>57</v>
      </c>
      <c r="F26" s="442" t="s">
        <v>57</v>
      </c>
      <c r="G26" s="442" t="s">
        <v>57</v>
      </c>
      <c r="I26" s="87"/>
    </row>
    <row r="27" spans="1:9">
      <c r="A27" s="440" t="s">
        <v>391</v>
      </c>
      <c r="B27" s="441">
        <v>24.42</v>
      </c>
      <c r="C27" s="441">
        <v>16.510000000000002</v>
      </c>
      <c r="D27" s="441">
        <v>18.16</v>
      </c>
      <c r="E27" s="441" t="s">
        <v>57</v>
      </c>
      <c r="F27" s="442">
        <v>0.14000000000000001</v>
      </c>
      <c r="G27" s="442">
        <v>5.97</v>
      </c>
      <c r="I27" s="86"/>
    </row>
    <row r="28" spans="1:9">
      <c r="A28" s="440" t="s">
        <v>384</v>
      </c>
      <c r="B28" s="441">
        <v>18.3</v>
      </c>
      <c r="C28" s="441" t="s">
        <v>57</v>
      </c>
      <c r="D28" s="441" t="s">
        <v>57</v>
      </c>
      <c r="E28" s="441">
        <v>17.850000000000001</v>
      </c>
      <c r="F28" s="442">
        <v>17.14</v>
      </c>
      <c r="G28" s="442">
        <v>1.1200000000000001</v>
      </c>
      <c r="I28" s="87"/>
    </row>
    <row r="29" spans="1:9">
      <c r="A29" s="440" t="s">
        <v>383</v>
      </c>
      <c r="B29" s="441">
        <v>14.42</v>
      </c>
      <c r="C29" s="441">
        <v>14.67</v>
      </c>
      <c r="D29" s="441">
        <v>14.65</v>
      </c>
      <c r="E29" s="441">
        <v>13.77</v>
      </c>
      <c r="F29" s="442">
        <v>3.52</v>
      </c>
      <c r="G29" s="442">
        <v>0.28000000000000003</v>
      </c>
      <c r="I29" s="86"/>
    </row>
    <row r="30" spans="1:9" ht="12.75" customHeight="1">
      <c r="A30" s="435" t="s">
        <v>341</v>
      </c>
      <c r="B30" s="436"/>
      <c r="C30" s="436"/>
      <c r="D30" s="436"/>
      <c r="E30" s="436"/>
      <c r="F30" s="436"/>
      <c r="G30" s="134"/>
      <c r="H30" s="134"/>
      <c r="I30" s="86"/>
    </row>
    <row r="31" spans="1:9" ht="30" customHeight="1">
      <c r="A31" s="593" t="s">
        <v>497</v>
      </c>
      <c r="B31" s="593"/>
      <c r="C31" s="593"/>
      <c r="D31" s="593"/>
      <c r="E31" s="593"/>
      <c r="F31" s="593"/>
      <c r="G31" s="20"/>
      <c r="H31" s="20"/>
      <c r="I31" s="86"/>
    </row>
    <row r="32" spans="1:9" s="117" customFormat="1" ht="30.75" customHeight="1">
      <c r="A32" s="597" t="s">
        <v>498</v>
      </c>
      <c r="B32" s="597"/>
      <c r="C32" s="597"/>
      <c r="D32" s="597"/>
      <c r="E32" s="597"/>
      <c r="F32" s="597"/>
      <c r="G32" s="444"/>
      <c r="H32" s="134"/>
      <c r="I32" s="86"/>
    </row>
    <row r="33" spans="9:9">
      <c r="I33" s="86"/>
    </row>
    <row r="34" spans="9:9">
      <c r="I34" s="87"/>
    </row>
    <row r="35" spans="9:9">
      <c r="I35" s="86"/>
    </row>
    <row r="36" spans="9:9">
      <c r="I36" s="87"/>
    </row>
    <row r="37" spans="9:9">
      <c r="I37" s="86"/>
    </row>
    <row r="38" spans="9:9">
      <c r="I38" s="87"/>
    </row>
    <row r="39" spans="9:9">
      <c r="I39" s="86"/>
    </row>
    <row r="40" spans="9:9">
      <c r="I40" s="87"/>
    </row>
    <row r="41" spans="9:9">
      <c r="I41" s="86"/>
    </row>
    <row r="42" spans="9:9">
      <c r="I42" s="87"/>
    </row>
    <row r="43" spans="9:9">
      <c r="I43" s="86"/>
    </row>
    <row r="44" spans="9:9">
      <c r="I44" s="87"/>
    </row>
    <row r="45" spans="9:9">
      <c r="I45" s="86"/>
    </row>
    <row r="46" spans="9:9">
      <c r="I46" s="87"/>
    </row>
    <row r="47" spans="9:9">
      <c r="I47" s="86"/>
    </row>
    <row r="48" spans="9:9">
      <c r="I48" s="87"/>
    </row>
    <row r="49" spans="9:9">
      <c r="I49" s="86"/>
    </row>
    <row r="50" spans="9:9">
      <c r="I50" s="87"/>
    </row>
    <row r="51" spans="9:9">
      <c r="I51" s="86"/>
    </row>
    <row r="52" spans="9:9">
      <c r="I52" s="87"/>
    </row>
    <row r="53" spans="9:9">
      <c r="I53" s="86"/>
    </row>
    <row r="54" spans="9:9">
      <c r="I54" s="87"/>
    </row>
    <row r="55" spans="9:9">
      <c r="I55" s="86"/>
    </row>
    <row r="56" spans="9:9">
      <c r="I56" s="87"/>
    </row>
    <row r="57" spans="9:9">
      <c r="I57" s="86"/>
    </row>
    <row r="58" spans="9:9">
      <c r="I58" s="87"/>
    </row>
    <row r="59" spans="9:9">
      <c r="I59" s="86"/>
    </row>
    <row r="60" spans="9:9">
      <c r="I60" s="87"/>
    </row>
    <row r="61" spans="9:9">
      <c r="I61" s="86"/>
    </row>
    <row r="62" spans="9:9">
      <c r="I62" s="87"/>
    </row>
    <row r="63" spans="9:9">
      <c r="I63" s="86"/>
    </row>
    <row r="64" spans="9:9">
      <c r="I64" s="87"/>
    </row>
    <row r="65" spans="9:9">
      <c r="I65" s="86"/>
    </row>
    <row r="66" spans="9:9">
      <c r="I66" s="87"/>
    </row>
    <row r="67" spans="9:9">
      <c r="I67" s="86"/>
    </row>
    <row r="68" spans="9:9">
      <c r="I68" s="87"/>
    </row>
    <row r="69" spans="9:9">
      <c r="I69" s="86"/>
    </row>
    <row r="70" spans="9:9">
      <c r="I70" s="87"/>
    </row>
    <row r="71" spans="9:9">
      <c r="I71" s="86"/>
    </row>
    <row r="72" spans="9:9">
      <c r="I72" s="87"/>
    </row>
    <row r="73" spans="9:9">
      <c r="I73" s="86"/>
    </row>
    <row r="74" spans="9:9">
      <c r="I74" s="87"/>
    </row>
    <row r="75" spans="9:9">
      <c r="I75" s="86"/>
    </row>
    <row r="76" spans="9:9">
      <c r="I76" s="87"/>
    </row>
    <row r="77" spans="9:9">
      <c r="I77" s="86"/>
    </row>
    <row r="78" spans="9:9">
      <c r="I78" s="87"/>
    </row>
    <row r="79" spans="9:9">
      <c r="I79" s="86"/>
    </row>
    <row r="80" spans="9:9">
      <c r="I80" s="87"/>
    </row>
    <row r="81" spans="9:9">
      <c r="I81" s="86"/>
    </row>
    <row r="82" spans="9:9">
      <c r="I82" s="87"/>
    </row>
    <row r="83" spans="9:9">
      <c r="I83" s="86"/>
    </row>
    <row r="84" spans="9:9">
      <c r="I84" s="87"/>
    </row>
    <row r="85" spans="9:9">
      <c r="I85" s="86"/>
    </row>
    <row r="86" spans="9:9">
      <c r="I86" s="87"/>
    </row>
    <row r="87" spans="9:9">
      <c r="I87" s="86"/>
    </row>
    <row r="88" spans="9:9">
      <c r="I88" s="87"/>
    </row>
    <row r="89" spans="9:9">
      <c r="I89" s="86"/>
    </row>
    <row r="90" spans="9:9">
      <c r="I90" s="87"/>
    </row>
    <row r="91" spans="9:9">
      <c r="I91" s="86"/>
    </row>
    <row r="92" spans="9:9">
      <c r="I92" s="87"/>
    </row>
    <row r="93" spans="9:9">
      <c r="I93" s="86"/>
    </row>
    <row r="94" spans="9:9">
      <c r="I94" s="87"/>
    </row>
    <row r="95" spans="9:9">
      <c r="I95" s="86"/>
    </row>
    <row r="96" spans="9:9">
      <c r="I96" s="87"/>
    </row>
    <row r="97" spans="9:9">
      <c r="I97" s="86"/>
    </row>
    <row r="98" spans="9:9">
      <c r="I98" s="87"/>
    </row>
    <row r="99" spans="9:9">
      <c r="I99" s="86"/>
    </row>
    <row r="100" spans="9:9">
      <c r="I100" s="87"/>
    </row>
    <row r="101" spans="9:9">
      <c r="I101" s="86"/>
    </row>
    <row r="102" spans="9:9">
      <c r="I102" s="87"/>
    </row>
    <row r="103" spans="9:9">
      <c r="I103" s="86"/>
    </row>
    <row r="104" spans="9:9">
      <c r="I104" s="87"/>
    </row>
    <row r="105" spans="9:9">
      <c r="I105" s="86"/>
    </row>
    <row r="106" spans="9:9">
      <c r="I106" s="87"/>
    </row>
    <row r="107" spans="9:9">
      <c r="I107" s="86"/>
    </row>
    <row r="108" spans="9:9">
      <c r="I108" s="87"/>
    </row>
    <row r="109" spans="9:9">
      <c r="I109" s="86"/>
    </row>
    <row r="110" spans="9:9">
      <c r="I110" s="87"/>
    </row>
    <row r="111" spans="9:9">
      <c r="I111" s="86"/>
    </row>
    <row r="112" spans="9:9">
      <c r="I112" s="87"/>
    </row>
    <row r="113" spans="9:9">
      <c r="I113" s="86"/>
    </row>
    <row r="114" spans="9:9">
      <c r="I114" s="87"/>
    </row>
    <row r="115" spans="9:9">
      <c r="I115" s="86"/>
    </row>
    <row r="116" spans="9:9">
      <c r="I116" s="87"/>
    </row>
    <row r="117" spans="9:9">
      <c r="I117" s="86"/>
    </row>
    <row r="118" spans="9:9">
      <c r="I118" s="87"/>
    </row>
    <row r="119" spans="9:9">
      <c r="I119" s="86"/>
    </row>
    <row r="120" spans="9:9">
      <c r="I120" s="87"/>
    </row>
    <row r="121" spans="9:9">
      <c r="I121" s="86"/>
    </row>
    <row r="122" spans="9:9">
      <c r="I122" s="87"/>
    </row>
    <row r="123" spans="9:9">
      <c r="I123" s="86"/>
    </row>
    <row r="124" spans="9:9">
      <c r="I124" s="87"/>
    </row>
    <row r="125" spans="9:9">
      <c r="I125" s="86"/>
    </row>
    <row r="126" spans="9:9">
      <c r="I126" s="87"/>
    </row>
    <row r="127" spans="9:9">
      <c r="I127" s="86"/>
    </row>
    <row r="128" spans="9:9">
      <c r="I128" s="87"/>
    </row>
    <row r="129" spans="9:9">
      <c r="I129" s="86"/>
    </row>
    <row r="130" spans="9:9">
      <c r="I130" s="87"/>
    </row>
    <row r="131" spans="9:9">
      <c r="I131" s="86"/>
    </row>
    <row r="132" spans="9:9">
      <c r="I132" s="87"/>
    </row>
    <row r="133" spans="9:9">
      <c r="I133" s="86"/>
    </row>
    <row r="134" spans="9:9">
      <c r="I134" s="87"/>
    </row>
    <row r="135" spans="9:9">
      <c r="I135" s="86"/>
    </row>
    <row r="136" spans="9:9">
      <c r="I136" s="87"/>
    </row>
    <row r="137" spans="9:9">
      <c r="I137" s="86"/>
    </row>
    <row r="138" spans="9:9">
      <c r="I138" s="87"/>
    </row>
    <row r="139" spans="9:9">
      <c r="I139" s="86"/>
    </row>
    <row r="140" spans="9:9">
      <c r="I140" s="87"/>
    </row>
    <row r="141" spans="9:9">
      <c r="I141" s="86"/>
    </row>
    <row r="142" spans="9:9">
      <c r="I142" s="87"/>
    </row>
    <row r="143" spans="9:9">
      <c r="I143" s="86"/>
    </row>
    <row r="144" spans="9:9">
      <c r="I144" s="87"/>
    </row>
    <row r="145" spans="9:9">
      <c r="I145" s="86"/>
    </row>
    <row r="146" spans="9:9">
      <c r="I146" s="87"/>
    </row>
    <row r="147" spans="9:9">
      <c r="I147" s="86"/>
    </row>
    <row r="148" spans="9:9">
      <c r="I148" s="87"/>
    </row>
    <row r="149" spans="9:9">
      <c r="I149" s="86"/>
    </row>
    <row r="150" spans="9:9">
      <c r="I150" s="87"/>
    </row>
    <row r="151" spans="9:9">
      <c r="I151" s="86"/>
    </row>
    <row r="152" spans="9:9">
      <c r="I152" s="87"/>
    </row>
    <row r="153" spans="9:9">
      <c r="I153" s="86"/>
    </row>
    <row r="154" spans="9:9">
      <c r="I154" s="87"/>
    </row>
    <row r="155" spans="9:9">
      <c r="I155" s="86"/>
    </row>
    <row r="156" spans="9:9">
      <c r="I156" s="87"/>
    </row>
    <row r="157" spans="9:9">
      <c r="I157" s="86"/>
    </row>
    <row r="158" spans="9:9">
      <c r="I158" s="87"/>
    </row>
    <row r="159" spans="9:9">
      <c r="I159" s="86"/>
    </row>
    <row r="160" spans="9:9">
      <c r="I160" s="87"/>
    </row>
    <row r="161" spans="9:9">
      <c r="I161" s="86"/>
    </row>
    <row r="162" spans="9:9">
      <c r="I162" s="87"/>
    </row>
    <row r="163" spans="9:9">
      <c r="I163" s="86"/>
    </row>
    <row r="164" spans="9:9">
      <c r="I164" s="87"/>
    </row>
    <row r="165" spans="9:9">
      <c r="I165" s="86"/>
    </row>
    <row r="166" spans="9:9">
      <c r="I166" s="87"/>
    </row>
    <row r="167" spans="9:9">
      <c r="I167" s="86"/>
    </row>
    <row r="168" spans="9:9">
      <c r="I168" s="87"/>
    </row>
    <row r="169" spans="9:9">
      <c r="I169" s="86"/>
    </row>
    <row r="170" spans="9:9">
      <c r="I170" s="87"/>
    </row>
    <row r="171" spans="9:9">
      <c r="I171" s="86"/>
    </row>
    <row r="172" spans="9:9">
      <c r="I172" s="87"/>
    </row>
    <row r="173" spans="9:9">
      <c r="I173" s="86"/>
    </row>
    <row r="174" spans="9:9">
      <c r="I174" s="87"/>
    </row>
    <row r="175" spans="9:9">
      <c r="I175" s="86"/>
    </row>
    <row r="176" spans="9:9">
      <c r="I176" s="87"/>
    </row>
    <row r="177" spans="9:9">
      <c r="I177" s="86"/>
    </row>
    <row r="178" spans="9:9">
      <c r="I178" s="87"/>
    </row>
    <row r="179" spans="9:9">
      <c r="I179" s="86"/>
    </row>
    <row r="180" spans="9:9">
      <c r="I180" s="87"/>
    </row>
    <row r="181" spans="9:9">
      <c r="I181" s="86"/>
    </row>
    <row r="182" spans="9:9">
      <c r="I182" s="87"/>
    </row>
    <row r="183" spans="9:9">
      <c r="I183" s="86"/>
    </row>
    <row r="184" spans="9:9">
      <c r="I184" s="87"/>
    </row>
    <row r="185" spans="9:9">
      <c r="I185" s="86"/>
    </row>
    <row r="186" spans="9:9">
      <c r="I186" s="87"/>
    </row>
    <row r="187" spans="9:9">
      <c r="I187" s="86"/>
    </row>
    <row r="188" spans="9:9">
      <c r="I188" s="87"/>
    </row>
    <row r="189" spans="9:9">
      <c r="I189" s="86"/>
    </row>
    <row r="190" spans="9:9">
      <c r="I190" s="87"/>
    </row>
    <row r="191" spans="9:9">
      <c r="I191" s="86"/>
    </row>
    <row r="192" spans="9:9">
      <c r="I192" s="87"/>
    </row>
    <row r="193" spans="9:9">
      <c r="I193" s="86"/>
    </row>
    <row r="194" spans="9:9">
      <c r="I194" s="87"/>
    </row>
    <row r="195" spans="9:9">
      <c r="I195" s="86"/>
    </row>
    <row r="196" spans="9:9">
      <c r="I196" s="87"/>
    </row>
    <row r="197" spans="9:9">
      <c r="I197" s="86"/>
    </row>
    <row r="198" spans="9:9">
      <c r="I198" s="87"/>
    </row>
    <row r="199" spans="9:9">
      <c r="I199" s="86"/>
    </row>
    <row r="200" spans="9:9">
      <c r="I200" s="87"/>
    </row>
  </sheetData>
  <sortState ref="A4:A15">
    <sortCondition ref="A4"/>
  </sortState>
  <mergeCells count="21">
    <mergeCell ref="A1:G1"/>
    <mergeCell ref="A15:G15"/>
    <mergeCell ref="A32:F32"/>
    <mergeCell ref="F16:G16"/>
    <mergeCell ref="F2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A2:A3"/>
    <mergeCell ref="B2:E2"/>
    <mergeCell ref="A31:F31"/>
    <mergeCell ref="B16:E16"/>
    <mergeCell ref="A16:A17"/>
  </mergeCells>
  <printOptions horizontalCentered="1"/>
  <pageMargins left="0.23" right="0.1" top="0.27" bottom="0.46" header="0.17" footer="0.25"/>
  <pageSetup paperSize="11" scale="91" firstPageNumber="39" orientation="portrait" useFirstPageNumber="1" verticalDpi="4294967294" r:id="rId1"/>
  <headerFooter>
    <oddFooter>&amp;L&amp;"-,Bold"&amp;K09-048&amp;P&amp;R&amp;"-,Bold Italic"&amp;10&amp;K09-046Educational Statistics at a Glance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24"/>
  <sheetViews>
    <sheetView tabSelected="1" showWhiteSpace="0" view="pageBreakPreview" topLeftCell="A7" zoomScaleSheetLayoutView="100" workbookViewId="0">
      <selection activeCell="I15" sqref="I15:K15"/>
    </sheetView>
  </sheetViews>
  <sheetFormatPr defaultRowHeight="15"/>
  <cols>
    <col min="1" max="1" width="12.7109375" style="1" customWidth="1"/>
    <col min="2" max="4" width="7.7109375" style="1" customWidth="1"/>
    <col min="5" max="10" width="6.7109375" style="1" customWidth="1"/>
    <col min="11" max="11" width="9.140625" style="1"/>
    <col min="12" max="12" width="14.7109375" style="1" customWidth="1"/>
    <col min="13" max="13" width="12.5703125" style="1" customWidth="1"/>
    <col min="14" max="14" width="13" style="1" customWidth="1"/>
    <col min="15" max="15" width="14.42578125" style="1" customWidth="1"/>
    <col min="16" max="16" width="12.140625" style="1" customWidth="1"/>
    <col min="17" max="17" width="12.5703125" style="1" customWidth="1"/>
    <col min="18" max="18" width="11.28515625" style="1" customWidth="1"/>
    <col min="19" max="16384" width="9.140625" style="1"/>
  </cols>
  <sheetData>
    <row r="1" spans="1:23" ht="18.75" customHeight="1">
      <c r="A1" s="480" t="s">
        <v>303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23" ht="15.75">
      <c r="A2" s="110"/>
      <c r="B2" s="110"/>
      <c r="C2" s="110"/>
      <c r="D2" s="110"/>
      <c r="E2" s="110"/>
      <c r="F2" s="110"/>
      <c r="G2" s="110"/>
      <c r="H2" s="110"/>
      <c r="I2" s="479" t="s">
        <v>98</v>
      </c>
      <c r="J2" s="479"/>
    </row>
    <row r="3" spans="1:23" ht="15.75">
      <c r="A3" s="481" t="s">
        <v>54</v>
      </c>
      <c r="B3" s="481" t="s">
        <v>140</v>
      </c>
      <c r="C3" s="481"/>
      <c r="D3" s="481"/>
      <c r="E3" s="481" t="s">
        <v>1</v>
      </c>
      <c r="F3" s="481"/>
      <c r="G3" s="481"/>
      <c r="H3" s="481" t="s">
        <v>2</v>
      </c>
      <c r="I3" s="481"/>
      <c r="J3" s="481"/>
    </row>
    <row r="4" spans="1:23" ht="15.75">
      <c r="A4" s="481"/>
      <c r="B4" s="145" t="s">
        <v>8</v>
      </c>
      <c r="C4" s="145" t="s">
        <v>9</v>
      </c>
      <c r="D4" s="145" t="s">
        <v>0</v>
      </c>
      <c r="E4" s="145" t="s">
        <v>8</v>
      </c>
      <c r="F4" s="145" t="s">
        <v>9</v>
      </c>
      <c r="G4" s="145" t="s">
        <v>0</v>
      </c>
      <c r="H4" s="145" t="s">
        <v>8</v>
      </c>
      <c r="I4" s="145" t="s">
        <v>9</v>
      </c>
      <c r="J4" s="145" t="s">
        <v>0</v>
      </c>
      <c r="L4" s="48"/>
      <c r="M4" s="48"/>
      <c r="N4" s="48"/>
    </row>
    <row r="5" spans="1:23" ht="31.5">
      <c r="A5" s="146" t="s">
        <v>395</v>
      </c>
      <c r="B5" s="147">
        <v>67223</v>
      </c>
      <c r="C5" s="147">
        <v>62769</v>
      </c>
      <c r="D5" s="147">
        <v>129992</v>
      </c>
      <c r="E5" s="147">
        <v>13469</v>
      </c>
      <c r="F5" s="147">
        <v>12614</v>
      </c>
      <c r="G5" s="147">
        <v>26083</v>
      </c>
      <c r="H5" s="147">
        <v>7458</v>
      </c>
      <c r="I5" s="147">
        <v>6994</v>
      </c>
      <c r="J5" s="147">
        <v>14452</v>
      </c>
      <c r="L5" s="49"/>
      <c r="M5" s="49"/>
      <c r="N5" s="40"/>
      <c r="O5" s="8"/>
    </row>
    <row r="6" spans="1:23" ht="47.25">
      <c r="A6" s="146" t="s">
        <v>414</v>
      </c>
      <c r="B6" s="147">
        <v>33746</v>
      </c>
      <c r="C6" s="147">
        <v>32035</v>
      </c>
      <c r="D6" s="147">
        <v>65780</v>
      </c>
      <c r="E6" s="147">
        <v>6568</v>
      </c>
      <c r="F6" s="147">
        <v>6257</v>
      </c>
      <c r="G6" s="147">
        <v>12825</v>
      </c>
      <c r="H6" s="147">
        <v>3280</v>
      </c>
      <c r="I6" s="147">
        <v>3121</v>
      </c>
      <c r="J6" s="147">
        <v>6401</v>
      </c>
      <c r="K6" s="8"/>
      <c r="L6" s="50"/>
      <c r="M6" s="48"/>
      <c r="N6" s="48"/>
    </row>
    <row r="7" spans="1:23" ht="31.5">
      <c r="A7" s="146" t="s">
        <v>415</v>
      </c>
      <c r="B7" s="147">
        <v>100969</v>
      </c>
      <c r="C7" s="147">
        <v>94804</v>
      </c>
      <c r="D7" s="147">
        <v>195773</v>
      </c>
      <c r="E7" s="147">
        <v>20037</v>
      </c>
      <c r="F7" s="147">
        <v>18871</v>
      </c>
      <c r="G7" s="147">
        <v>38908</v>
      </c>
      <c r="H7" s="147">
        <v>10738</v>
      </c>
      <c r="I7" s="147">
        <v>10115</v>
      </c>
      <c r="J7" s="147">
        <v>20853</v>
      </c>
      <c r="L7" s="49"/>
      <c r="M7" s="49"/>
      <c r="N7" s="49"/>
    </row>
    <row r="8" spans="1:23" ht="31.5">
      <c r="A8" s="146" t="s">
        <v>320</v>
      </c>
      <c r="B8" s="147">
        <v>19484</v>
      </c>
      <c r="C8" s="147">
        <v>17477</v>
      </c>
      <c r="D8" s="147">
        <v>36961</v>
      </c>
      <c r="E8" s="147">
        <v>3589</v>
      </c>
      <c r="F8" s="147">
        <v>3231</v>
      </c>
      <c r="G8" s="147">
        <v>6820</v>
      </c>
      <c r="H8" s="147">
        <v>1641</v>
      </c>
      <c r="I8" s="147">
        <v>1523</v>
      </c>
      <c r="J8" s="147">
        <v>3164</v>
      </c>
      <c r="L8" s="48"/>
      <c r="M8" s="48"/>
      <c r="N8" s="48"/>
    </row>
    <row r="9" spans="1:23" ht="15.75">
      <c r="A9" s="146" t="s">
        <v>11</v>
      </c>
      <c r="B9" s="147">
        <v>120453</v>
      </c>
      <c r="C9" s="147">
        <v>112281</v>
      </c>
      <c r="D9" s="147">
        <v>232734</v>
      </c>
      <c r="E9" s="147">
        <v>23626</v>
      </c>
      <c r="F9" s="147">
        <v>22102</v>
      </c>
      <c r="G9" s="147">
        <v>45728</v>
      </c>
      <c r="H9" s="147">
        <v>12380</v>
      </c>
      <c r="I9" s="147">
        <v>11638</v>
      </c>
      <c r="J9" s="147">
        <v>24018</v>
      </c>
      <c r="L9" s="48"/>
      <c r="M9" s="48"/>
      <c r="N9" s="48"/>
      <c r="S9" s="37"/>
      <c r="T9" s="37"/>
      <c r="U9" s="37"/>
      <c r="V9" s="37"/>
      <c r="W9" s="37"/>
    </row>
    <row r="10" spans="1:23" ht="47.25">
      <c r="A10" s="146" t="s">
        <v>416</v>
      </c>
      <c r="B10" s="147">
        <v>11747</v>
      </c>
      <c r="C10" s="147">
        <v>10406</v>
      </c>
      <c r="D10" s="147">
        <v>22153</v>
      </c>
      <c r="E10" s="147">
        <v>2036</v>
      </c>
      <c r="F10" s="147">
        <v>1815</v>
      </c>
      <c r="G10" s="147">
        <v>3851</v>
      </c>
      <c r="H10" s="147">
        <v>741</v>
      </c>
      <c r="I10" s="147">
        <v>642</v>
      </c>
      <c r="J10" s="147">
        <v>1383</v>
      </c>
      <c r="L10" s="51"/>
      <c r="M10" s="51"/>
      <c r="N10" s="52"/>
    </row>
    <row r="11" spans="1:23" ht="15.75">
      <c r="A11" s="146" t="s">
        <v>99</v>
      </c>
      <c r="B11" s="147">
        <v>132199</v>
      </c>
      <c r="C11" s="147">
        <v>122688</v>
      </c>
      <c r="D11" s="147">
        <v>25662</v>
      </c>
      <c r="E11" s="147">
        <v>25662</v>
      </c>
      <c r="F11" s="147">
        <v>23917</v>
      </c>
      <c r="G11" s="147">
        <v>49579</v>
      </c>
      <c r="H11" s="147">
        <v>13121</v>
      </c>
      <c r="I11" s="147">
        <v>12280</v>
      </c>
      <c r="J11" s="147">
        <v>25401</v>
      </c>
      <c r="K11" s="18"/>
      <c r="L11" s="129"/>
      <c r="M11" s="129"/>
      <c r="N11" s="129"/>
      <c r="O11" s="15"/>
      <c r="P11" s="16"/>
      <c r="Q11" s="9"/>
      <c r="R11" s="9"/>
      <c r="S11" s="9"/>
      <c r="T11" s="9"/>
      <c r="U11" s="9"/>
    </row>
    <row r="12" spans="1:23" ht="15.75">
      <c r="A12" s="146" t="s">
        <v>53</v>
      </c>
      <c r="B12" s="147">
        <v>50</v>
      </c>
      <c r="C12" s="147">
        <v>34</v>
      </c>
      <c r="D12" s="147">
        <f>SUM(B12:C12)</f>
        <v>84</v>
      </c>
      <c r="E12" s="148" t="s">
        <v>57</v>
      </c>
      <c r="F12" s="148" t="s">
        <v>57</v>
      </c>
      <c r="G12" s="148" t="s">
        <v>57</v>
      </c>
      <c r="H12" s="148" t="s">
        <v>57</v>
      </c>
      <c r="I12" s="148" t="s">
        <v>57</v>
      </c>
      <c r="J12" s="148" t="s">
        <v>57</v>
      </c>
      <c r="K12" s="477"/>
      <c r="L12" s="477"/>
      <c r="M12" s="477"/>
      <c r="N12" s="477"/>
      <c r="O12" s="477"/>
      <c r="P12" s="17"/>
      <c r="Q12" s="10"/>
      <c r="R12" s="10"/>
      <c r="S12" s="10"/>
      <c r="T12" s="10"/>
      <c r="U12" s="10"/>
    </row>
    <row r="13" spans="1:23" ht="15.75">
      <c r="A13" s="146" t="s">
        <v>151</v>
      </c>
      <c r="B13" s="147">
        <v>16</v>
      </c>
      <c r="C13" s="147">
        <v>19</v>
      </c>
      <c r="D13" s="147">
        <v>35</v>
      </c>
      <c r="E13" s="148" t="s">
        <v>57</v>
      </c>
      <c r="F13" s="148" t="s">
        <v>57</v>
      </c>
      <c r="G13" s="148" t="s">
        <v>57</v>
      </c>
      <c r="H13" s="148" t="s">
        <v>57</v>
      </c>
      <c r="I13" s="148" t="s">
        <v>57</v>
      </c>
      <c r="J13" s="148" t="s">
        <v>57</v>
      </c>
      <c r="K13" s="27"/>
      <c r="L13" s="27"/>
      <c r="M13" s="74"/>
      <c r="N13" s="74"/>
      <c r="O13" s="74"/>
      <c r="P13" s="17"/>
      <c r="Q13" s="10"/>
      <c r="R13" s="10"/>
      <c r="S13" s="10"/>
      <c r="T13" s="10"/>
      <c r="U13" s="10"/>
    </row>
    <row r="14" spans="1:23" ht="31.5">
      <c r="A14" s="146" t="s">
        <v>58</v>
      </c>
      <c r="B14" s="147">
        <v>1744</v>
      </c>
      <c r="C14" s="147">
        <v>1631</v>
      </c>
      <c r="D14" s="147">
        <v>3374</v>
      </c>
      <c r="E14" s="148" t="s">
        <v>57</v>
      </c>
      <c r="F14" s="148" t="s">
        <v>57</v>
      </c>
      <c r="G14" s="148" t="s">
        <v>57</v>
      </c>
      <c r="H14" s="148" t="s">
        <v>57</v>
      </c>
      <c r="I14" s="148" t="s">
        <v>57</v>
      </c>
      <c r="J14" s="148" t="s">
        <v>57</v>
      </c>
      <c r="K14" s="27"/>
      <c r="L14" s="18"/>
      <c r="M14" s="18"/>
      <c r="N14" s="18"/>
      <c r="O14" s="18"/>
      <c r="P14" s="18"/>
    </row>
    <row r="15" spans="1:23" ht="31.5">
      <c r="A15" s="146" t="s">
        <v>160</v>
      </c>
      <c r="B15" s="147">
        <v>12723</v>
      </c>
      <c r="C15" s="147">
        <v>10815</v>
      </c>
      <c r="D15" s="147">
        <v>23538</v>
      </c>
      <c r="E15" s="148" t="s">
        <v>57</v>
      </c>
      <c r="F15" s="148" t="s">
        <v>57</v>
      </c>
      <c r="G15" s="148" t="s">
        <v>57</v>
      </c>
      <c r="H15" s="148" t="s">
        <v>57</v>
      </c>
      <c r="I15" s="148" t="s">
        <v>57</v>
      </c>
      <c r="J15" s="148" t="s">
        <v>57</v>
      </c>
      <c r="K15" s="18"/>
      <c r="L15" s="18"/>
      <c r="M15" s="18"/>
      <c r="N15" s="18"/>
      <c r="O15" s="18"/>
      <c r="P15" s="18"/>
    </row>
    <row r="16" spans="1:23" ht="31.5">
      <c r="A16" s="146" t="s">
        <v>156</v>
      </c>
      <c r="B16" s="147">
        <v>164</v>
      </c>
      <c r="C16" s="147">
        <v>51</v>
      </c>
      <c r="D16" s="147">
        <v>215</v>
      </c>
      <c r="E16" s="148" t="s">
        <v>57</v>
      </c>
      <c r="F16" s="148" t="s">
        <v>57</v>
      </c>
      <c r="G16" s="148" t="s">
        <v>57</v>
      </c>
      <c r="H16" s="148" t="s">
        <v>57</v>
      </c>
      <c r="I16" s="148" t="s">
        <v>57</v>
      </c>
      <c r="J16" s="148" t="s">
        <v>57</v>
      </c>
      <c r="K16" s="18"/>
      <c r="L16" s="18"/>
      <c r="M16" s="18"/>
      <c r="N16" s="18"/>
      <c r="O16" s="18"/>
      <c r="P16" s="18"/>
    </row>
    <row r="17" spans="1:16" ht="15.75">
      <c r="A17" s="146" t="s">
        <v>155</v>
      </c>
      <c r="B17" s="147">
        <v>1500</v>
      </c>
      <c r="C17" s="147">
        <v>624</v>
      </c>
      <c r="D17" s="147">
        <v>2124</v>
      </c>
      <c r="E17" s="148" t="s">
        <v>57</v>
      </c>
      <c r="F17" s="148" t="s">
        <v>57</v>
      </c>
      <c r="G17" s="148" t="s">
        <v>57</v>
      </c>
      <c r="H17" s="148" t="s">
        <v>57</v>
      </c>
      <c r="I17" s="148" t="s">
        <v>57</v>
      </c>
      <c r="J17" s="148" t="s">
        <v>57</v>
      </c>
      <c r="K17" s="477"/>
      <c r="L17" s="477"/>
      <c r="M17" s="477"/>
      <c r="N17" s="477"/>
      <c r="O17" s="477"/>
      <c r="P17" s="18"/>
    </row>
    <row r="18" spans="1:16" ht="15.75">
      <c r="A18" s="146" t="s">
        <v>159</v>
      </c>
      <c r="B18" s="147">
        <v>81</v>
      </c>
      <c r="C18" s="147">
        <v>95</v>
      </c>
      <c r="D18" s="147">
        <v>176</v>
      </c>
      <c r="E18" s="148" t="s">
        <v>57</v>
      </c>
      <c r="F18" s="148" t="s">
        <v>57</v>
      </c>
      <c r="G18" s="148" t="s">
        <v>57</v>
      </c>
      <c r="H18" s="148" t="s">
        <v>57</v>
      </c>
      <c r="I18" s="148" t="s">
        <v>57</v>
      </c>
      <c r="J18" s="148" t="s">
        <v>57</v>
      </c>
      <c r="K18" s="477"/>
      <c r="L18" s="477"/>
      <c r="M18" s="477"/>
      <c r="N18" s="477"/>
      <c r="O18" s="477"/>
      <c r="P18" s="477"/>
    </row>
    <row r="19" spans="1:16" ht="15.75">
      <c r="A19" s="146" t="s">
        <v>145</v>
      </c>
      <c r="B19" s="147">
        <v>51</v>
      </c>
      <c r="C19" s="147">
        <v>32</v>
      </c>
      <c r="D19" s="147">
        <v>83</v>
      </c>
      <c r="E19" s="148" t="s">
        <v>57</v>
      </c>
      <c r="F19" s="148" t="s">
        <v>57</v>
      </c>
      <c r="G19" s="148" t="s">
        <v>57</v>
      </c>
      <c r="H19" s="148" t="s">
        <v>57</v>
      </c>
      <c r="I19" s="148" t="s">
        <v>57</v>
      </c>
      <c r="J19" s="148" t="s">
        <v>57</v>
      </c>
      <c r="K19" s="74"/>
      <c r="L19" s="74"/>
      <c r="M19" s="74">
        <v>132199177</v>
      </c>
      <c r="N19" s="74">
        <v>122687684</v>
      </c>
      <c r="O19" s="74">
        <v>254886861</v>
      </c>
      <c r="P19" s="74"/>
    </row>
    <row r="20" spans="1:16" ht="47.25">
      <c r="A20" s="146" t="s">
        <v>157</v>
      </c>
      <c r="B20" s="149">
        <v>16329</v>
      </c>
      <c r="C20" s="149">
        <v>13301</v>
      </c>
      <c r="D20" s="149">
        <v>29629</v>
      </c>
      <c r="E20" s="147">
        <v>2005</v>
      </c>
      <c r="F20" s="147">
        <v>1632</v>
      </c>
      <c r="G20" s="147">
        <v>3637</v>
      </c>
      <c r="H20" s="147">
        <v>729</v>
      </c>
      <c r="I20" s="147">
        <v>586</v>
      </c>
      <c r="J20" s="147">
        <v>1315</v>
      </c>
      <c r="K20" s="478"/>
      <c r="L20" s="478"/>
      <c r="M20" s="478"/>
      <c r="N20" s="478"/>
      <c r="O20" s="478"/>
      <c r="P20" s="478"/>
    </row>
    <row r="21" spans="1:16">
      <c r="A21" s="144" t="s">
        <v>273</v>
      </c>
    </row>
    <row r="22" spans="1:16" ht="15" customHeight="1">
      <c r="A22" s="469" t="s">
        <v>302</v>
      </c>
      <c r="B22" s="469"/>
      <c r="C22" s="469"/>
      <c r="D22" s="469"/>
      <c r="K22" s="8"/>
      <c r="L22" s="8"/>
      <c r="M22" s="8"/>
      <c r="N22" s="8"/>
      <c r="O22" s="8"/>
    </row>
    <row r="23" spans="1:16" ht="15" customHeight="1">
      <c r="A23" s="469" t="s">
        <v>329</v>
      </c>
      <c r="B23" s="469"/>
      <c r="C23" s="469"/>
      <c r="D23" s="469"/>
      <c r="E23" s="469"/>
      <c r="F23" s="469"/>
      <c r="G23" s="469"/>
      <c r="K23" s="8"/>
      <c r="L23" s="8"/>
      <c r="M23" s="8"/>
      <c r="N23" s="8"/>
      <c r="O23" s="8"/>
    </row>
    <row r="24" spans="1:16" ht="15" customHeight="1">
      <c r="A24" s="469" t="s">
        <v>306</v>
      </c>
      <c r="B24" s="469"/>
      <c r="C24" s="469"/>
      <c r="D24" s="469"/>
      <c r="E24" s="469"/>
      <c r="F24" s="469"/>
      <c r="G24" s="103"/>
      <c r="K24" s="8"/>
      <c r="L24" s="8"/>
      <c r="M24" s="8"/>
      <c r="N24" s="8"/>
      <c r="O24" s="8"/>
    </row>
  </sheetData>
  <mergeCells count="13">
    <mergeCell ref="I2:J2"/>
    <mergeCell ref="A1:J1"/>
    <mergeCell ref="H3:J3"/>
    <mergeCell ref="A24:F24"/>
    <mergeCell ref="A23:G23"/>
    <mergeCell ref="A3:A4"/>
    <mergeCell ref="B3:D3"/>
    <mergeCell ref="E3:G3"/>
    <mergeCell ref="K12:O12"/>
    <mergeCell ref="K17:O17"/>
    <mergeCell ref="K20:P20"/>
    <mergeCell ref="K18:P18"/>
    <mergeCell ref="A22:D22"/>
  </mergeCells>
  <printOptions horizontalCentered="1"/>
  <pageMargins left="0.4" right="0.1" top="0.48" bottom="0.5" header="0.3" footer="0.3"/>
  <pageSetup paperSize="11" scale="85" firstPageNumber="4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13" zoomScaleSheetLayoutView="100" workbookViewId="0">
      <selection activeCell="I15" sqref="I15:K15"/>
    </sheetView>
  </sheetViews>
  <sheetFormatPr defaultRowHeight="15"/>
  <cols>
    <col min="1" max="1" width="35.85546875" style="1" customWidth="1"/>
    <col min="2" max="2" width="10.42578125" style="1" customWidth="1"/>
    <col min="3" max="3" width="18.5703125" style="1" customWidth="1"/>
    <col min="4" max="5" width="9.28515625" style="1" hidden="1" customWidth="1"/>
    <col min="6" max="6" width="9.7109375" style="1" hidden="1" customWidth="1"/>
    <col min="7" max="8" width="9.28515625" style="1" hidden="1" customWidth="1"/>
    <col min="9" max="9" width="12.5703125" style="1" hidden="1" customWidth="1"/>
    <col min="10" max="10" width="9.42578125" style="1" hidden="1" customWidth="1"/>
    <col min="11" max="12" width="9.28515625" style="1" hidden="1" customWidth="1"/>
    <col min="13" max="18" width="0" style="1" hidden="1" customWidth="1"/>
    <col min="19" max="16384" width="9.140625" style="1"/>
  </cols>
  <sheetData>
    <row r="1" spans="1:12" ht="52.5" customHeight="1">
      <c r="A1" s="483" t="s">
        <v>417</v>
      </c>
      <c r="B1" s="483"/>
      <c r="C1" s="483"/>
    </row>
    <row r="2" spans="1:12" ht="18" customHeight="1">
      <c r="A2" s="150" t="s">
        <v>237</v>
      </c>
      <c r="B2" s="151" t="s">
        <v>238</v>
      </c>
      <c r="C2" s="151" t="s">
        <v>58</v>
      </c>
      <c r="D2" s="26" t="s">
        <v>282</v>
      </c>
      <c r="E2" s="1" t="s">
        <v>283</v>
      </c>
      <c r="F2" s="26" t="s">
        <v>284</v>
      </c>
      <c r="G2" s="1" t="s">
        <v>285</v>
      </c>
      <c r="H2" s="26" t="s">
        <v>287</v>
      </c>
      <c r="I2" s="1" t="s">
        <v>284</v>
      </c>
      <c r="J2" s="26" t="s">
        <v>293</v>
      </c>
      <c r="K2" s="31" t="s">
        <v>286</v>
      </c>
      <c r="L2" s="1" t="s">
        <v>284</v>
      </c>
    </row>
    <row r="3" spans="1:12">
      <c r="A3" s="152" t="s">
        <v>239</v>
      </c>
      <c r="B3" s="154">
        <v>4.3899999999999997</v>
      </c>
      <c r="C3" s="155">
        <v>0.61</v>
      </c>
      <c r="D3" s="28">
        <f>106411-15618</f>
        <v>90793</v>
      </c>
      <c r="E3" s="31">
        <v>3268</v>
      </c>
      <c r="F3" s="33">
        <f>E3/$D$3*100</f>
        <v>3.5993964292401399</v>
      </c>
      <c r="G3" s="1">
        <v>41</v>
      </c>
      <c r="H3" s="28">
        <v>29741</v>
      </c>
      <c r="I3" s="33">
        <f>G3/$H$3*100</f>
        <v>0.13785683063784002</v>
      </c>
      <c r="J3" s="28">
        <v>2865183</v>
      </c>
      <c r="K3" s="1">
        <v>14621</v>
      </c>
      <c r="L3" s="33">
        <f>K3/$J$3*100</f>
        <v>0.51029899311841509</v>
      </c>
    </row>
    <row r="4" spans="1:12">
      <c r="A4" s="153" t="s">
        <v>141</v>
      </c>
      <c r="B4" s="154">
        <v>3.2083971231262325</v>
      </c>
      <c r="C4" s="155">
        <v>8.0392770723545404</v>
      </c>
      <c r="D4" s="28"/>
      <c r="E4" s="1">
        <v>2913</v>
      </c>
      <c r="F4" s="33">
        <f t="shared" ref="F4:F15" si="0">E4/$D$3*100</f>
        <v>3.2083971231262325</v>
      </c>
      <c r="G4" s="1">
        <v>3033</v>
      </c>
      <c r="H4" s="28"/>
      <c r="I4" s="33">
        <f t="shared" ref="I4:I15" si="1">G4/$H$3*100</f>
        <v>10.198043105477288</v>
      </c>
      <c r="J4" s="28"/>
      <c r="K4" s="1">
        <v>230340</v>
      </c>
      <c r="L4" s="33">
        <f t="shared" ref="L4:L15" si="2">K4/$J$3*100</f>
        <v>8.0392770723545404</v>
      </c>
    </row>
    <row r="5" spans="1:12">
      <c r="A5" s="152" t="s">
        <v>292</v>
      </c>
      <c r="B5" s="154">
        <v>1.9263599616710541</v>
      </c>
      <c r="C5" s="155">
        <v>9.336925425007756</v>
      </c>
      <c r="D5" s="28"/>
      <c r="E5" s="1">
        <v>1749</v>
      </c>
      <c r="F5" s="33">
        <f t="shared" si="0"/>
        <v>1.9263599616710541</v>
      </c>
      <c r="G5" s="1">
        <v>1599</v>
      </c>
      <c r="H5" s="28"/>
      <c r="I5" s="33">
        <f t="shared" si="1"/>
        <v>5.3764163948757604</v>
      </c>
      <c r="J5" s="28"/>
      <c r="K5" s="1">
        <v>267520</v>
      </c>
      <c r="L5" s="33">
        <f t="shared" si="2"/>
        <v>9.336925425007756</v>
      </c>
    </row>
    <row r="6" spans="1:12">
      <c r="A6" s="153" t="s">
        <v>240</v>
      </c>
      <c r="B6" s="154">
        <v>17.451785930633417</v>
      </c>
      <c r="C6" s="155">
        <v>6.3363491965434671</v>
      </c>
      <c r="D6" s="28"/>
      <c r="E6" s="1">
        <v>15845</v>
      </c>
      <c r="F6" s="33">
        <f t="shared" si="0"/>
        <v>17.451785930633417</v>
      </c>
      <c r="G6" s="1">
        <v>48</v>
      </c>
      <c r="H6" s="28"/>
      <c r="I6" s="33">
        <f t="shared" si="1"/>
        <v>0.16139336269795906</v>
      </c>
      <c r="J6" s="28"/>
      <c r="K6" s="1">
        <v>181548</v>
      </c>
      <c r="L6" s="33">
        <f t="shared" si="2"/>
        <v>6.3363491965434671</v>
      </c>
    </row>
    <row r="7" spans="1:12">
      <c r="A7" s="153" t="s">
        <v>241</v>
      </c>
      <c r="B7" s="154">
        <v>3.1610366437941253</v>
      </c>
      <c r="C7" s="155">
        <v>4.8271262254452854</v>
      </c>
      <c r="D7" s="28"/>
      <c r="E7" s="1">
        <v>2870</v>
      </c>
      <c r="F7" s="33">
        <f t="shared" si="0"/>
        <v>3.1610366437941253</v>
      </c>
      <c r="G7" s="1">
        <v>1857</v>
      </c>
      <c r="H7" s="28"/>
      <c r="I7" s="33">
        <f t="shared" si="1"/>
        <v>6.2439057193772909</v>
      </c>
      <c r="J7" s="28"/>
      <c r="K7" s="1">
        <v>138306</v>
      </c>
      <c r="L7" s="33">
        <f t="shared" si="2"/>
        <v>4.8271262254452854</v>
      </c>
    </row>
    <row r="8" spans="1:12">
      <c r="A8" s="153" t="s">
        <v>242</v>
      </c>
      <c r="B8" s="154">
        <v>0.67846640159483662</v>
      </c>
      <c r="C8" s="155">
        <v>0.20588562754979353</v>
      </c>
      <c r="D8" s="28"/>
      <c r="E8" s="1">
        <v>616</v>
      </c>
      <c r="F8" s="33">
        <f t="shared" si="0"/>
        <v>0.67846640159483662</v>
      </c>
      <c r="G8" s="1">
        <v>75</v>
      </c>
      <c r="H8" s="28"/>
      <c r="I8" s="33">
        <f t="shared" si="1"/>
        <v>0.25217712921556101</v>
      </c>
      <c r="J8" s="28"/>
      <c r="K8" s="1">
        <v>5899</v>
      </c>
      <c r="L8" s="33">
        <f t="shared" si="2"/>
        <v>0.20588562754979353</v>
      </c>
    </row>
    <row r="9" spans="1:12">
      <c r="A9" s="152" t="s">
        <v>243</v>
      </c>
      <c r="B9" s="154">
        <v>6.1381384027402994</v>
      </c>
      <c r="C9" s="155">
        <v>8.7826501832518211</v>
      </c>
      <c r="D9" s="28"/>
      <c r="E9" s="1">
        <v>5573</v>
      </c>
      <c r="F9" s="33">
        <f t="shared" si="0"/>
        <v>6.1381384027402994</v>
      </c>
      <c r="G9" s="1">
        <v>3125</v>
      </c>
      <c r="H9" s="28"/>
      <c r="I9" s="33">
        <f t="shared" si="1"/>
        <v>10.507380383981708</v>
      </c>
      <c r="J9" s="28"/>
      <c r="K9" s="1">
        <v>251639</v>
      </c>
      <c r="L9" s="33">
        <f t="shared" si="2"/>
        <v>8.7826501832518211</v>
      </c>
    </row>
    <row r="10" spans="1:12">
      <c r="A10" s="153" t="s">
        <v>18</v>
      </c>
      <c r="B10" s="154">
        <v>0.8436773760091637</v>
      </c>
      <c r="C10" s="155">
        <v>0.75932322647453931</v>
      </c>
      <c r="D10" s="28"/>
      <c r="E10" s="1">
        <v>766</v>
      </c>
      <c r="F10" s="33">
        <f t="shared" si="0"/>
        <v>0.8436773760091637</v>
      </c>
      <c r="G10" s="1">
        <v>10</v>
      </c>
      <c r="H10" s="28"/>
      <c r="I10" s="33">
        <f t="shared" si="1"/>
        <v>3.3623617228741472E-2</v>
      </c>
      <c r="J10" s="28"/>
      <c r="K10" s="1">
        <v>21756</v>
      </c>
      <c r="L10" s="33">
        <f t="shared" si="2"/>
        <v>0.75932322647453931</v>
      </c>
    </row>
    <row r="11" spans="1:12">
      <c r="A11" s="153" t="s">
        <v>56</v>
      </c>
      <c r="B11" s="154">
        <v>4.4695075611555959</v>
      </c>
      <c r="C11" s="155">
        <v>16.91843069011648</v>
      </c>
      <c r="D11" s="28"/>
      <c r="E11" s="1">
        <v>4058</v>
      </c>
      <c r="F11" s="33">
        <f t="shared" si="0"/>
        <v>4.4695075611555959</v>
      </c>
      <c r="G11" s="1">
        <v>1192</v>
      </c>
      <c r="H11" s="28"/>
      <c r="I11" s="33">
        <f t="shared" si="1"/>
        <v>4.0079351736659827</v>
      </c>
      <c r="J11" s="28"/>
      <c r="K11" s="1">
        <v>484744</v>
      </c>
      <c r="L11" s="33">
        <f t="shared" si="2"/>
        <v>16.91843069011648</v>
      </c>
    </row>
    <row r="12" spans="1:12">
      <c r="A12" s="153" t="s">
        <v>244</v>
      </c>
      <c r="B12" s="154">
        <v>6.5027039529479147</v>
      </c>
      <c r="C12" s="155">
        <v>4.1681805315751213</v>
      </c>
      <c r="D12" s="28"/>
      <c r="E12" s="1">
        <f>21522-15618</f>
        <v>5904</v>
      </c>
      <c r="F12" s="33">
        <f t="shared" si="0"/>
        <v>6.5027039529479147</v>
      </c>
      <c r="G12" s="1">
        <v>1075</v>
      </c>
      <c r="H12" s="28"/>
      <c r="I12" s="33">
        <f t="shared" si="1"/>
        <v>3.6145388520897077</v>
      </c>
      <c r="J12" s="28"/>
      <c r="K12" s="1">
        <v>119426</v>
      </c>
      <c r="L12" s="33">
        <f t="shared" si="2"/>
        <v>4.1681805315751213</v>
      </c>
    </row>
    <row r="13" spans="1:12">
      <c r="A13" s="153" t="s">
        <v>17</v>
      </c>
      <c r="B13" s="154">
        <v>20.606214135450969</v>
      </c>
      <c r="C13" s="155">
        <v>8.7523554341904166</v>
      </c>
      <c r="D13" s="28"/>
      <c r="E13" s="1">
        <v>18709</v>
      </c>
      <c r="F13" s="33">
        <f t="shared" si="0"/>
        <v>20.606214135450969</v>
      </c>
      <c r="G13" s="1">
        <v>5043</v>
      </c>
      <c r="H13" s="28"/>
      <c r="I13" s="33">
        <f t="shared" si="1"/>
        <v>16.956390168454323</v>
      </c>
      <c r="J13" s="28"/>
      <c r="K13" s="1">
        <v>250771</v>
      </c>
      <c r="L13" s="33">
        <f t="shared" si="2"/>
        <v>8.7523554341904166</v>
      </c>
    </row>
    <row r="14" spans="1:12">
      <c r="A14" s="152" t="s">
        <v>245</v>
      </c>
      <c r="B14" s="154">
        <v>18.271232363728483</v>
      </c>
      <c r="C14" s="155">
        <v>20.575055764326397</v>
      </c>
      <c r="D14" s="28"/>
      <c r="E14" s="1">
        <v>16589</v>
      </c>
      <c r="F14" s="33">
        <f t="shared" si="0"/>
        <v>18.271232363728483</v>
      </c>
      <c r="G14" s="1">
        <v>7359</v>
      </c>
      <c r="H14" s="28"/>
      <c r="I14" s="33">
        <f t="shared" si="1"/>
        <v>24.743619918630845</v>
      </c>
      <c r="J14" s="28"/>
      <c r="K14" s="1">
        <v>589513</v>
      </c>
      <c r="L14" s="33">
        <f t="shared" si="2"/>
        <v>20.575055764326397</v>
      </c>
    </row>
    <row r="15" spans="1:12">
      <c r="A15" s="153" t="s">
        <v>246</v>
      </c>
      <c r="B15" s="154">
        <v>12.35</v>
      </c>
      <c r="C15" s="155">
        <v>10.69</v>
      </c>
      <c r="E15" s="1">
        <v>11933</v>
      </c>
      <c r="F15" s="33">
        <f t="shared" si="0"/>
        <v>13.14308371790777</v>
      </c>
      <c r="G15" s="1">
        <v>5284</v>
      </c>
      <c r="H15" s="28"/>
      <c r="I15" s="33">
        <f t="shared" si="1"/>
        <v>17.766719343666992</v>
      </c>
      <c r="J15" s="28"/>
      <c r="K15" s="1">
        <v>309100</v>
      </c>
      <c r="L15" s="33">
        <f t="shared" si="2"/>
        <v>10.788141630045969</v>
      </c>
    </row>
    <row r="16" spans="1:12">
      <c r="A16" s="399" t="s">
        <v>403</v>
      </c>
      <c r="B16" s="400"/>
      <c r="C16" s="401"/>
      <c r="F16" s="33"/>
      <c r="H16" s="28"/>
      <c r="I16" s="33"/>
      <c r="J16" s="28"/>
      <c r="L16" s="33"/>
    </row>
    <row r="17" spans="1:18" ht="51" customHeight="1">
      <c r="A17" s="483" t="s">
        <v>371</v>
      </c>
      <c r="B17" s="483"/>
      <c r="C17" s="483"/>
      <c r="E17" s="28">
        <f>106411-15618</f>
        <v>90793</v>
      </c>
      <c r="M17" s="1" t="s">
        <v>0</v>
      </c>
      <c r="N17" s="1" t="s">
        <v>284</v>
      </c>
      <c r="O17" s="31"/>
    </row>
    <row r="18" spans="1:18">
      <c r="A18" s="484" t="s">
        <v>237</v>
      </c>
      <c r="B18" s="484"/>
      <c r="C18" s="156" t="s">
        <v>247</v>
      </c>
      <c r="M18" s="1">
        <v>7634379</v>
      </c>
      <c r="N18" s="33">
        <f t="shared" ref="N18:N30" si="3">M18/$M$30*100</f>
        <v>40.685133695242868</v>
      </c>
    </row>
    <row r="19" spans="1:18">
      <c r="A19" s="482" t="s">
        <v>248</v>
      </c>
      <c r="B19" s="482"/>
      <c r="C19" s="157">
        <v>40.685133695242868</v>
      </c>
      <c r="M19" s="1">
        <v>3066009</v>
      </c>
      <c r="N19" s="33">
        <f t="shared" si="3"/>
        <v>16.339375615988921</v>
      </c>
    </row>
    <row r="20" spans="1:18">
      <c r="A20" s="482" t="s">
        <v>240</v>
      </c>
      <c r="B20" s="482"/>
      <c r="C20" s="157">
        <v>16.339375615988921</v>
      </c>
      <c r="M20" s="1">
        <v>2726501</v>
      </c>
      <c r="N20" s="33">
        <f t="shared" si="3"/>
        <v>14.530069532206008</v>
      </c>
    </row>
    <row r="21" spans="1:18">
      <c r="A21" s="482" t="s">
        <v>141</v>
      </c>
      <c r="B21" s="482"/>
      <c r="C21" s="157">
        <v>14.530069532206008</v>
      </c>
      <c r="M21" s="1">
        <v>2365051</v>
      </c>
      <c r="N21" s="33">
        <f t="shared" si="3"/>
        <v>12.603830138779834</v>
      </c>
    </row>
    <row r="22" spans="1:18">
      <c r="A22" s="482" t="s">
        <v>17</v>
      </c>
      <c r="B22" s="482"/>
      <c r="C22" s="157">
        <v>12.603830138779834</v>
      </c>
      <c r="M22" s="1">
        <v>771995</v>
      </c>
      <c r="N22" s="33">
        <f t="shared" si="3"/>
        <v>4.1141158681091179</v>
      </c>
    </row>
    <row r="23" spans="1:18">
      <c r="A23" s="482" t="s">
        <v>289</v>
      </c>
      <c r="B23" s="482"/>
      <c r="C23" s="157">
        <v>4.1141158681091179</v>
      </c>
      <c r="M23" s="1">
        <v>538257</v>
      </c>
      <c r="N23" s="33">
        <f t="shared" si="3"/>
        <v>2.8684792839601414</v>
      </c>
    </row>
    <row r="24" spans="1:18">
      <c r="A24" s="482" t="s">
        <v>244</v>
      </c>
      <c r="B24" s="482"/>
      <c r="C24" s="157">
        <v>2.8684792839601414</v>
      </c>
      <c r="M24" s="1">
        <v>411576</v>
      </c>
      <c r="N24" s="33">
        <f t="shared" si="3"/>
        <v>2.1933708800353346</v>
      </c>
      <c r="R24" s="1">
        <f>6949183+171921+29603+483672</f>
        <v>7634379</v>
      </c>
    </row>
    <row r="25" spans="1:18">
      <c r="A25" s="482" t="s">
        <v>56</v>
      </c>
      <c r="B25" s="482"/>
      <c r="C25" s="157">
        <v>2.1933708800353346</v>
      </c>
      <c r="M25" s="1">
        <v>177881</v>
      </c>
      <c r="N25" s="33">
        <f t="shared" si="3"/>
        <v>0.94796345149271433</v>
      </c>
    </row>
    <row r="26" spans="1:18">
      <c r="A26" s="482" t="s">
        <v>18</v>
      </c>
      <c r="B26" s="482"/>
      <c r="C26" s="157">
        <v>0.94796345149271433</v>
      </c>
      <c r="M26" s="1">
        <v>581953</v>
      </c>
      <c r="N26" s="33">
        <f t="shared" si="3"/>
        <v>3.1013440136188777</v>
      </c>
    </row>
    <row r="27" spans="1:18">
      <c r="A27" s="482" t="s">
        <v>290</v>
      </c>
      <c r="B27" s="482"/>
      <c r="C27" s="157">
        <v>3.1013440136188777</v>
      </c>
      <c r="M27" s="1">
        <v>86925</v>
      </c>
      <c r="N27" s="33">
        <f t="shared" si="3"/>
        <v>0.46324072284844464</v>
      </c>
    </row>
    <row r="28" spans="1:18">
      <c r="A28" s="482" t="s">
        <v>291</v>
      </c>
      <c r="B28" s="482"/>
      <c r="C28" s="157">
        <v>0.46324072284844464</v>
      </c>
      <c r="M28" s="32">
        <v>104032</v>
      </c>
      <c r="N28" s="33">
        <f t="shared" si="3"/>
        <v>0.5544073497770422</v>
      </c>
    </row>
    <row r="29" spans="1:18">
      <c r="A29" s="482" t="s">
        <v>307</v>
      </c>
      <c r="B29" s="482"/>
      <c r="C29" s="157">
        <v>0.5544073497770422</v>
      </c>
      <c r="M29" s="1">
        <f>M30-R29</f>
        <v>299983</v>
      </c>
      <c r="N29" s="33">
        <f t="shared" si="3"/>
        <v>1.5986694479406958</v>
      </c>
      <c r="R29" s="1">
        <f>SUM(M18:M28)</f>
        <v>18464559</v>
      </c>
    </row>
    <row r="30" spans="1:18">
      <c r="A30" s="482" t="s">
        <v>246</v>
      </c>
      <c r="B30" s="482"/>
      <c r="C30" s="157">
        <v>1.5986694479406958</v>
      </c>
      <c r="M30" s="1">
        <v>18764542</v>
      </c>
      <c r="N30" s="1">
        <f t="shared" si="3"/>
        <v>100</v>
      </c>
    </row>
    <row r="31" spans="1:18" ht="18" customHeight="1">
      <c r="A31" s="188" t="s">
        <v>404</v>
      </c>
      <c r="C31" s="33"/>
    </row>
  </sheetData>
  <mergeCells count="15">
    <mergeCell ref="A29:B29"/>
    <mergeCell ref="A30:B30"/>
    <mergeCell ref="A1:C1"/>
    <mergeCell ref="A17:C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</mergeCells>
  <pageMargins left="0.45" right="0.1" top="0.48" bottom="0.5" header="0.3" footer="0.3"/>
  <pageSetup paperSize="11" scale="99" firstPageNumber="5" orientation="portrait" useFirstPageNumber="1" r:id="rId1"/>
  <headerFooter>
    <oddFooter>&amp;L&amp;"-,Bold"&amp;K09-048&amp;P&amp;R&amp;"-,Bold Italic"&amp;10&amp;K09-046Educational Statistics at a Glance</oddFooter>
  </headerFooter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BreakPreview" topLeftCell="A13" zoomScaleSheetLayoutView="100" workbookViewId="0">
      <selection activeCell="I15" sqref="I15:K15"/>
    </sheetView>
  </sheetViews>
  <sheetFormatPr defaultRowHeight="15"/>
  <cols>
    <col min="1" max="1" width="18" style="31" customWidth="1"/>
    <col min="2" max="2" width="13.5703125" style="31" customWidth="1"/>
    <col min="3" max="5" width="11" style="1" customWidth="1"/>
    <col min="6" max="6" width="11.140625" style="1" bestFit="1" customWidth="1"/>
    <col min="7" max="7" width="9.28515625" style="1" bestFit="1" customWidth="1"/>
    <col min="8" max="16384" width="9.140625" style="1"/>
  </cols>
  <sheetData>
    <row r="1" spans="1:5" ht="36.75" customHeight="1">
      <c r="A1" s="483" t="s">
        <v>372</v>
      </c>
      <c r="B1" s="483"/>
      <c r="C1" s="483"/>
      <c r="D1" s="483"/>
      <c r="E1" s="483"/>
    </row>
    <row r="2" spans="1:5">
      <c r="A2" s="156" t="s">
        <v>348</v>
      </c>
      <c r="B2" s="156"/>
      <c r="C2" s="158" t="s">
        <v>3</v>
      </c>
      <c r="D2" s="158" t="s">
        <v>4</v>
      </c>
      <c r="E2" s="158" t="s">
        <v>0</v>
      </c>
    </row>
    <row r="3" spans="1:5">
      <c r="A3" s="482" t="s">
        <v>349</v>
      </c>
      <c r="B3" s="482"/>
      <c r="C3" s="159">
        <v>28.217107520135464</v>
      </c>
      <c r="D3" s="159">
        <v>37.843623441299926</v>
      </c>
      <c r="E3" s="159">
        <v>32.549412673405492</v>
      </c>
    </row>
    <row r="4" spans="1:5">
      <c r="A4" s="482" t="s">
        <v>350</v>
      </c>
      <c r="B4" s="482"/>
      <c r="C4" s="159">
        <v>11.512344812843157</v>
      </c>
      <c r="D4" s="159">
        <v>11.302251810573264</v>
      </c>
      <c r="E4" s="159">
        <v>11.417794821563474</v>
      </c>
    </row>
    <row r="5" spans="1:5">
      <c r="A5" s="482" t="s">
        <v>351</v>
      </c>
      <c r="B5" s="482"/>
      <c r="C5" s="159">
        <v>10.410174734316863</v>
      </c>
      <c r="D5" s="159">
        <v>12.094021316787794</v>
      </c>
      <c r="E5" s="159">
        <v>11.16797093870651</v>
      </c>
    </row>
    <row r="6" spans="1:5">
      <c r="A6" s="482" t="s">
        <v>352</v>
      </c>
      <c r="B6" s="482"/>
      <c r="C6" s="159">
        <v>9.1016869947159194</v>
      </c>
      <c r="D6" s="159">
        <v>4.4572098802699722</v>
      </c>
      <c r="E6" s="159">
        <v>7.0114923384206911</v>
      </c>
    </row>
    <row r="7" spans="1:5">
      <c r="A7" s="482" t="s">
        <v>353</v>
      </c>
      <c r="B7" s="482"/>
      <c r="C7" s="159">
        <v>8.0652856225624134</v>
      </c>
      <c r="D7" s="159">
        <v>4.0557601186333132</v>
      </c>
      <c r="E7" s="159">
        <v>6.2608437928190472</v>
      </c>
    </row>
    <row r="8" spans="1:5">
      <c r="A8" s="482" t="s">
        <v>354</v>
      </c>
      <c r="B8" s="482"/>
      <c r="C8" s="159">
        <v>1.3372254506381867</v>
      </c>
      <c r="D8" s="159">
        <v>2.8359192977846019</v>
      </c>
      <c r="E8" s="159">
        <v>2.0116957502085326</v>
      </c>
    </row>
    <row r="9" spans="1:5">
      <c r="A9" s="482" t="s">
        <v>355</v>
      </c>
      <c r="B9" s="482"/>
      <c r="C9" s="159">
        <v>0.86107245642564034</v>
      </c>
      <c r="D9" s="159">
        <v>0.47962229608451434</v>
      </c>
      <c r="E9" s="159">
        <v>0.68940510461372551</v>
      </c>
    </row>
    <row r="10" spans="1:5">
      <c r="A10" s="482" t="s">
        <v>356</v>
      </c>
      <c r="B10" s="482"/>
      <c r="C10" s="159">
        <v>3.4547304782566748</v>
      </c>
      <c r="D10" s="159">
        <v>5.4212684310367854</v>
      </c>
      <c r="E10" s="159">
        <v>4.3397487524382434</v>
      </c>
    </row>
    <row r="11" spans="1:5">
      <c r="A11" s="482" t="s">
        <v>357</v>
      </c>
      <c r="B11" s="482"/>
      <c r="C11" s="159">
        <v>1.5867718561177375</v>
      </c>
      <c r="D11" s="159">
        <v>2.3089808560087071</v>
      </c>
      <c r="E11" s="159">
        <v>1.9117938887605885</v>
      </c>
    </row>
    <row r="12" spans="1:5">
      <c r="A12" s="482" t="s">
        <v>358</v>
      </c>
      <c r="B12" s="482"/>
      <c r="C12" s="159">
        <v>2.248361206296706</v>
      </c>
      <c r="D12" s="159">
        <v>1.4387492539269053</v>
      </c>
      <c r="E12" s="159">
        <v>1.8840044585257616</v>
      </c>
    </row>
    <row r="13" spans="1:5">
      <c r="A13" s="482" t="s">
        <v>359</v>
      </c>
      <c r="B13" s="482"/>
      <c r="C13" s="159">
        <v>0.76655863429748439</v>
      </c>
      <c r="D13" s="159">
        <v>1.1584628487269613</v>
      </c>
      <c r="E13" s="159">
        <v>0.94293071550167651</v>
      </c>
    </row>
    <row r="14" spans="1:5">
      <c r="A14" s="482" t="s">
        <v>360</v>
      </c>
      <c r="B14" s="482"/>
      <c r="C14" s="159">
        <v>0.92035462972225712</v>
      </c>
      <c r="D14" s="159">
        <v>0.74624502180578467</v>
      </c>
      <c r="E14" s="159">
        <v>0.84199856011331442</v>
      </c>
    </row>
    <row r="15" spans="1:5">
      <c r="A15" s="482" t="s">
        <v>361</v>
      </c>
      <c r="B15" s="482"/>
      <c r="C15" s="159">
        <v>0.46089927487816834</v>
      </c>
      <c r="D15" s="159">
        <v>0.52487531666255849</v>
      </c>
      <c r="E15" s="159">
        <v>0.48969097249526478</v>
      </c>
    </row>
    <row r="16" spans="1:5">
      <c r="A16" s="482" t="s">
        <v>362</v>
      </c>
      <c r="B16" s="482"/>
      <c r="C16" s="159">
        <v>0.60742383710567927</v>
      </c>
      <c r="D16" s="159">
        <v>0.39381257919957258</v>
      </c>
      <c r="E16" s="159">
        <v>0.51129049447145491</v>
      </c>
    </row>
    <row r="17" spans="1:6">
      <c r="A17" s="482" t="s">
        <v>363</v>
      </c>
      <c r="B17" s="482"/>
      <c r="C17" s="159">
        <v>0.246984373008825</v>
      </c>
      <c r="D17" s="159">
        <v>0.22179499847799281</v>
      </c>
      <c r="E17" s="159">
        <v>0.23564817848307257</v>
      </c>
    </row>
    <row r="18" spans="1:6">
      <c r="A18" s="482" t="s">
        <v>246</v>
      </c>
      <c r="B18" s="482"/>
      <c r="C18" s="159">
        <v>20.203018118678823</v>
      </c>
      <c r="D18" s="159">
        <v>14.717402532721346</v>
      </c>
      <c r="E18" s="159">
        <v>17.73427855947315</v>
      </c>
    </row>
    <row r="19" spans="1:6" ht="32.25" customHeight="1">
      <c r="A19" s="402" t="s">
        <v>404</v>
      </c>
      <c r="B19" s="403"/>
      <c r="C19" s="400"/>
      <c r="D19" s="404"/>
      <c r="E19" s="398"/>
    </row>
    <row r="20" spans="1:6" ht="54.75" customHeight="1">
      <c r="A20" s="485" t="s">
        <v>373</v>
      </c>
      <c r="B20" s="485"/>
      <c r="C20" s="485"/>
      <c r="D20" s="485"/>
      <c r="E20" s="485"/>
      <c r="F20" s="160"/>
    </row>
    <row r="21" spans="1:6" ht="31.5">
      <c r="A21" s="161" t="s">
        <v>257</v>
      </c>
      <c r="B21" s="145" t="s">
        <v>3</v>
      </c>
      <c r="C21" s="145" t="s">
        <v>4</v>
      </c>
      <c r="D21" s="145" t="s">
        <v>0</v>
      </c>
      <c r="E21" s="162" t="s">
        <v>280</v>
      </c>
    </row>
    <row r="22" spans="1:6" ht="20.25" customHeight="1">
      <c r="A22" s="163" t="s">
        <v>258</v>
      </c>
      <c r="B22" s="169">
        <v>14347637</v>
      </c>
      <c r="C22" s="169">
        <v>11748655</v>
      </c>
      <c r="D22" s="169">
        <f>B22+C22</f>
        <v>26096292</v>
      </c>
      <c r="E22" s="164">
        <f>D22/D24*100</f>
        <v>88.076791734806505</v>
      </c>
    </row>
    <row r="23" spans="1:6" ht="20.25" customHeight="1">
      <c r="A23" s="165" t="s">
        <v>259</v>
      </c>
      <c r="B23" s="170">
        <v>1980666</v>
      </c>
      <c r="C23" s="170">
        <v>1552064</v>
      </c>
      <c r="D23" s="170">
        <f>B23+C23</f>
        <v>3532730</v>
      </c>
      <c r="E23" s="166">
        <f>D23/D24*100</f>
        <v>11.923208265193498</v>
      </c>
    </row>
    <row r="24" spans="1:6" ht="20.25" customHeight="1">
      <c r="A24" s="167" t="s">
        <v>0</v>
      </c>
      <c r="B24" s="171">
        <v>16328303</v>
      </c>
      <c r="C24" s="171">
        <v>13300719</v>
      </c>
      <c r="D24" s="171">
        <v>29629022</v>
      </c>
      <c r="E24" s="168"/>
    </row>
    <row r="25" spans="1:6" ht="15.75">
      <c r="A25" s="187" t="s">
        <v>405</v>
      </c>
      <c r="B25" s="41"/>
    </row>
  </sheetData>
  <mergeCells count="18">
    <mergeCell ref="A20:E20"/>
    <mergeCell ref="A14:B14"/>
    <mergeCell ref="A15:B15"/>
    <mergeCell ref="A16:B16"/>
    <mergeCell ref="A17:B17"/>
    <mergeCell ref="A18:B18"/>
    <mergeCell ref="A1:E1"/>
    <mergeCell ref="A3:B3"/>
    <mergeCell ref="A4:B4"/>
    <mergeCell ref="A5:B5"/>
    <mergeCell ref="A6:B6"/>
    <mergeCell ref="A12:B12"/>
    <mergeCell ref="A13:B13"/>
    <mergeCell ref="A7:B7"/>
    <mergeCell ref="A8:B8"/>
    <mergeCell ref="A9:B9"/>
    <mergeCell ref="A10:B10"/>
    <mergeCell ref="A11:B11"/>
  </mergeCells>
  <printOptions horizontalCentered="1"/>
  <pageMargins left="0.45" right="0.1" top="0.48" bottom="0.5" header="0.3" footer="0.3"/>
  <pageSetup paperSize="11" firstPageNumber="6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29"/>
  <sheetViews>
    <sheetView tabSelected="1" view="pageBreakPreview" topLeftCell="A10" zoomScaleSheetLayoutView="100" workbookViewId="0">
      <selection activeCell="I15" sqref="I15:K15"/>
    </sheetView>
  </sheetViews>
  <sheetFormatPr defaultRowHeight="15"/>
  <cols>
    <col min="1" max="1" width="16" style="1" customWidth="1"/>
    <col min="2" max="10" width="5.85546875" style="1" customWidth="1"/>
    <col min="11" max="16384" width="9.140625" style="1"/>
  </cols>
  <sheetData>
    <row r="1" spans="1:10" ht="37.5" customHeight="1">
      <c r="A1" s="491" t="s">
        <v>480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ht="19.5" customHeight="1">
      <c r="A2" s="172" t="s">
        <v>315</v>
      </c>
      <c r="B2" s="492" t="s">
        <v>3</v>
      </c>
      <c r="C2" s="492"/>
      <c r="D2" s="492"/>
      <c r="E2" s="492" t="s">
        <v>4</v>
      </c>
      <c r="F2" s="492"/>
      <c r="G2" s="492"/>
      <c r="H2" s="492" t="s">
        <v>0</v>
      </c>
      <c r="I2" s="492"/>
      <c r="J2" s="492"/>
    </row>
    <row r="3" spans="1:10" ht="17.25" customHeight="1">
      <c r="A3" s="173" t="s">
        <v>316</v>
      </c>
      <c r="B3" s="487">
        <v>21915</v>
      </c>
      <c r="C3" s="487"/>
      <c r="D3" s="487"/>
      <c r="E3" s="487">
        <v>13263</v>
      </c>
      <c r="F3" s="487"/>
      <c r="G3" s="487"/>
      <c r="H3" s="487">
        <f>B3+E3</f>
        <v>35178</v>
      </c>
      <c r="I3" s="487"/>
      <c r="J3" s="487"/>
    </row>
    <row r="4" spans="1:10" ht="17.25" customHeight="1">
      <c r="A4" s="490" t="s">
        <v>317</v>
      </c>
      <c r="B4" s="490"/>
      <c r="C4" s="490"/>
      <c r="D4" s="490"/>
      <c r="E4" s="490"/>
      <c r="F4" s="490"/>
      <c r="G4" s="490"/>
      <c r="H4" s="490"/>
      <c r="I4" s="490"/>
      <c r="J4" s="490"/>
    </row>
    <row r="5" spans="1:10">
      <c r="A5" s="174" t="s">
        <v>260</v>
      </c>
      <c r="B5" s="486">
        <v>4080</v>
      </c>
      <c r="C5" s="486"/>
      <c r="D5" s="486"/>
      <c r="E5" s="486">
        <v>3321</v>
      </c>
      <c r="F5" s="486"/>
      <c r="G5" s="486"/>
      <c r="H5" s="486">
        <f t="shared" ref="H5:H14" si="0">SUM(B5:E5)</f>
        <v>7401</v>
      </c>
      <c r="I5" s="486"/>
      <c r="J5" s="486"/>
    </row>
    <row r="6" spans="1:10">
      <c r="A6" s="174" t="s">
        <v>262</v>
      </c>
      <c r="B6" s="486">
        <v>1437</v>
      </c>
      <c r="C6" s="486"/>
      <c r="D6" s="486"/>
      <c r="E6" s="486">
        <v>1134</v>
      </c>
      <c r="F6" s="486"/>
      <c r="G6" s="486"/>
      <c r="H6" s="486">
        <f t="shared" si="0"/>
        <v>2571</v>
      </c>
      <c r="I6" s="486"/>
      <c r="J6" s="486"/>
    </row>
    <row r="7" spans="1:10">
      <c r="A7" s="174" t="s">
        <v>261</v>
      </c>
      <c r="B7" s="486">
        <v>2066</v>
      </c>
      <c r="C7" s="486"/>
      <c r="D7" s="486"/>
      <c r="E7" s="486">
        <v>257</v>
      </c>
      <c r="F7" s="486"/>
      <c r="G7" s="486"/>
      <c r="H7" s="486">
        <f t="shared" si="0"/>
        <v>2323</v>
      </c>
      <c r="I7" s="486"/>
      <c r="J7" s="486"/>
    </row>
    <row r="8" spans="1:10" ht="28.5">
      <c r="A8" s="175" t="s">
        <v>308</v>
      </c>
      <c r="B8" s="486">
        <v>1096</v>
      </c>
      <c r="C8" s="486"/>
      <c r="D8" s="486"/>
      <c r="E8" s="486">
        <v>995</v>
      </c>
      <c r="F8" s="486"/>
      <c r="G8" s="486"/>
      <c r="H8" s="486">
        <f t="shared" si="0"/>
        <v>2091</v>
      </c>
      <c r="I8" s="486"/>
      <c r="J8" s="486"/>
    </row>
    <row r="9" spans="1:10">
      <c r="A9" s="174" t="s">
        <v>267</v>
      </c>
      <c r="B9" s="486">
        <v>686</v>
      </c>
      <c r="C9" s="486"/>
      <c r="D9" s="486"/>
      <c r="E9" s="486">
        <v>1188</v>
      </c>
      <c r="F9" s="486"/>
      <c r="G9" s="486"/>
      <c r="H9" s="486">
        <f t="shared" si="0"/>
        <v>1874</v>
      </c>
      <c r="I9" s="486"/>
      <c r="J9" s="486"/>
    </row>
    <row r="10" spans="1:10">
      <c r="A10" s="174" t="s">
        <v>265</v>
      </c>
      <c r="B10" s="486">
        <v>1533</v>
      </c>
      <c r="C10" s="486"/>
      <c r="D10" s="486"/>
      <c r="E10" s="486">
        <v>214</v>
      </c>
      <c r="F10" s="486"/>
      <c r="G10" s="486"/>
      <c r="H10" s="486">
        <f t="shared" si="0"/>
        <v>1747</v>
      </c>
      <c r="I10" s="486"/>
      <c r="J10" s="486"/>
    </row>
    <row r="11" spans="1:10">
      <c r="A11" s="174" t="s">
        <v>263</v>
      </c>
      <c r="B11" s="486">
        <v>1512</v>
      </c>
      <c r="C11" s="486"/>
      <c r="D11" s="486"/>
      <c r="E11" s="486">
        <v>137</v>
      </c>
      <c r="F11" s="486"/>
      <c r="G11" s="486"/>
      <c r="H11" s="486">
        <f t="shared" si="0"/>
        <v>1649</v>
      </c>
      <c r="I11" s="486"/>
      <c r="J11" s="486"/>
    </row>
    <row r="12" spans="1:10">
      <c r="A12" s="174" t="s">
        <v>309</v>
      </c>
      <c r="B12" s="486">
        <v>652</v>
      </c>
      <c r="C12" s="486"/>
      <c r="D12" s="486"/>
      <c r="E12" s="486">
        <v>408</v>
      </c>
      <c r="F12" s="486"/>
      <c r="G12" s="486"/>
      <c r="H12" s="486">
        <f t="shared" si="0"/>
        <v>1060</v>
      </c>
      <c r="I12" s="486"/>
      <c r="J12" s="486"/>
    </row>
    <row r="13" spans="1:10">
      <c r="A13" s="174" t="s">
        <v>266</v>
      </c>
      <c r="B13" s="486">
        <v>447</v>
      </c>
      <c r="C13" s="486"/>
      <c r="D13" s="486"/>
      <c r="E13" s="486">
        <v>556</v>
      </c>
      <c r="F13" s="486"/>
      <c r="G13" s="486"/>
      <c r="H13" s="486">
        <f t="shared" si="0"/>
        <v>1003</v>
      </c>
      <c r="I13" s="486"/>
      <c r="J13" s="486"/>
    </row>
    <row r="14" spans="1:10">
      <c r="A14" s="174" t="s">
        <v>264</v>
      </c>
      <c r="B14" s="486">
        <v>392</v>
      </c>
      <c r="C14" s="486"/>
      <c r="D14" s="486"/>
      <c r="E14" s="486">
        <v>471</v>
      </c>
      <c r="F14" s="486"/>
      <c r="G14" s="486"/>
      <c r="H14" s="486">
        <f t="shared" si="0"/>
        <v>863</v>
      </c>
      <c r="I14" s="486"/>
      <c r="J14" s="486"/>
    </row>
    <row r="15" spans="1:10" ht="15.75">
      <c r="A15" s="405" t="s">
        <v>403</v>
      </c>
      <c r="B15" s="400"/>
      <c r="C15" s="404"/>
      <c r="D15" s="398"/>
      <c r="E15" s="398"/>
      <c r="F15" s="398"/>
      <c r="G15" s="398"/>
      <c r="H15" s="398"/>
      <c r="I15" s="398"/>
      <c r="J15" s="398"/>
    </row>
    <row r="16" spans="1:10" ht="26.25" customHeight="1">
      <c r="A16" s="480" t="s">
        <v>406</v>
      </c>
      <c r="B16" s="480"/>
      <c r="C16" s="480"/>
      <c r="D16" s="480"/>
      <c r="E16" s="480"/>
      <c r="F16" s="480"/>
      <c r="G16" s="480"/>
      <c r="H16" s="480"/>
      <c r="I16" s="480"/>
    </row>
    <row r="17" spans="1:10">
      <c r="A17" s="488" t="s">
        <v>54</v>
      </c>
      <c r="B17" s="489" t="s">
        <v>77</v>
      </c>
      <c r="C17" s="489"/>
      <c r="D17" s="489"/>
      <c r="E17" s="489" t="s">
        <v>1</v>
      </c>
      <c r="F17" s="489"/>
      <c r="G17" s="489"/>
      <c r="H17" s="489" t="s">
        <v>2</v>
      </c>
      <c r="I17" s="489"/>
      <c r="J17" s="489"/>
    </row>
    <row r="18" spans="1:10">
      <c r="A18" s="488"/>
      <c r="B18" s="176" t="s">
        <v>8</v>
      </c>
      <c r="C18" s="176" t="s">
        <v>9</v>
      </c>
      <c r="D18" s="176" t="s">
        <v>0</v>
      </c>
      <c r="E18" s="176" t="s">
        <v>8</v>
      </c>
      <c r="F18" s="176" t="s">
        <v>9</v>
      </c>
      <c r="G18" s="176" t="s">
        <v>0</v>
      </c>
      <c r="H18" s="176" t="s">
        <v>8</v>
      </c>
      <c r="I18" s="176" t="s">
        <v>9</v>
      </c>
      <c r="J18" s="176" t="s">
        <v>0</v>
      </c>
    </row>
    <row r="19" spans="1:10" ht="28.5">
      <c r="A19" s="177" t="s">
        <v>395</v>
      </c>
      <c r="B19" s="178">
        <v>98.106558471731418</v>
      </c>
      <c r="C19" s="178">
        <v>100.63170022065572</v>
      </c>
      <c r="D19" s="178">
        <v>99.30985185214783</v>
      </c>
      <c r="E19" s="178">
        <v>110.78571779900841</v>
      </c>
      <c r="F19" s="178">
        <v>112.19784617374333</v>
      </c>
      <c r="G19" s="178">
        <v>111.46415862044238</v>
      </c>
      <c r="H19" s="178">
        <v>111.51265148225636</v>
      </c>
      <c r="I19" s="178">
        <v>108.79510223078977</v>
      </c>
      <c r="J19" s="178">
        <v>110.18076123250538</v>
      </c>
    </row>
    <row r="20" spans="1:10" ht="34.5" customHeight="1">
      <c r="A20" s="177" t="s">
        <v>136</v>
      </c>
      <c r="B20" s="178">
        <v>84.910926238341546</v>
      </c>
      <c r="C20" s="178">
        <v>90.28894776904302</v>
      </c>
      <c r="D20" s="178">
        <v>87.447584267311854</v>
      </c>
      <c r="E20" s="178">
        <v>93.222208943224913</v>
      </c>
      <c r="F20" s="178">
        <v>96.489188148469367</v>
      </c>
      <c r="G20" s="178">
        <v>94.787994804129355</v>
      </c>
      <c r="H20" s="178">
        <v>86.492390294421952</v>
      </c>
      <c r="I20" s="178">
        <v>85.743980228147748</v>
      </c>
      <c r="J20" s="178">
        <v>86.125881407992509</v>
      </c>
    </row>
    <row r="21" spans="1:10" ht="31.5" customHeight="1">
      <c r="A21" s="177" t="s">
        <v>415</v>
      </c>
      <c r="B21" s="178">
        <v>93.262562522856413</v>
      </c>
      <c r="C21" s="178">
        <v>96.881629012535896</v>
      </c>
      <c r="D21" s="178">
        <v>94.980727632430927</v>
      </c>
      <c r="E21" s="178">
        <v>104.18745131040114</v>
      </c>
      <c r="F21" s="178">
        <v>109.41884834710969</v>
      </c>
      <c r="G21" s="178">
        <v>102.84810668143179</v>
      </c>
      <c r="H21" s="178">
        <v>102.45824229297662</v>
      </c>
      <c r="I21" s="178">
        <v>100.46160639741416</v>
      </c>
      <c r="J21" s="178">
        <v>101.47995879900441</v>
      </c>
    </row>
    <row r="22" spans="1:10" ht="30.75" customHeight="1">
      <c r="A22" s="177" t="s">
        <v>328</v>
      </c>
      <c r="B22" s="178">
        <v>73.476209168364079</v>
      </c>
      <c r="C22" s="178">
        <v>73.660728491209483</v>
      </c>
      <c r="D22" s="178">
        <v>73.563345127833557</v>
      </c>
      <c r="E22" s="178">
        <v>75.964014445531745</v>
      </c>
      <c r="F22" s="178">
        <v>76.237293918044514</v>
      </c>
      <c r="G22" s="178">
        <v>76.093247846731074</v>
      </c>
      <c r="H22" s="178">
        <v>67.509082878126989</v>
      </c>
      <c r="I22" s="178">
        <v>66.722130293961598</v>
      </c>
      <c r="J22" s="178">
        <v>67.128036783462292</v>
      </c>
    </row>
    <row r="23" spans="1:10">
      <c r="A23" s="177" t="s">
        <v>100</v>
      </c>
      <c r="B23" s="178">
        <v>89.36969388183995</v>
      </c>
      <c r="C23" s="178">
        <v>92.350033730227608</v>
      </c>
      <c r="D23" s="178">
        <v>90.783148322189177</v>
      </c>
      <c r="E23" s="178">
        <v>98.615037612147589</v>
      </c>
      <c r="F23" s="178">
        <v>103.01617573540898</v>
      </c>
      <c r="G23" s="178">
        <v>97.62302219034126</v>
      </c>
      <c r="H23" s="178">
        <v>95.876960684772655</v>
      </c>
      <c r="I23" s="178">
        <v>94.226191705135534</v>
      </c>
      <c r="J23" s="178">
        <v>95.069914835843733</v>
      </c>
    </row>
    <row r="24" spans="1:10" ht="46.5" customHeight="1">
      <c r="A24" s="177" t="s">
        <v>416</v>
      </c>
      <c r="B24" s="178">
        <v>49.12549516213214</v>
      </c>
      <c r="C24" s="178">
        <v>49.148202984563703</v>
      </c>
      <c r="D24" s="178">
        <v>49.136159563229917</v>
      </c>
      <c r="E24" s="178">
        <v>48.09533448772617</v>
      </c>
      <c r="F24" s="178">
        <v>49.651149685017053</v>
      </c>
      <c r="G24" s="178">
        <v>48.816223966199523</v>
      </c>
      <c r="H24" s="178">
        <v>35.547021342833744</v>
      </c>
      <c r="I24" s="178">
        <v>33.246793309089703</v>
      </c>
      <c r="J24" s="178">
        <v>34.440609101670887</v>
      </c>
    </row>
    <row r="25" spans="1:10">
      <c r="A25" s="177" t="s">
        <v>99</v>
      </c>
      <c r="B25" s="178">
        <v>83.305768005666081</v>
      </c>
      <c r="C25" s="178">
        <v>85.942374595579338</v>
      </c>
      <c r="D25" s="178">
        <v>84.554380322145775</v>
      </c>
      <c r="E25" s="178">
        <v>91.12538276078655</v>
      </c>
      <c r="F25" s="178">
        <v>93.349311715329534</v>
      </c>
      <c r="G25" s="178">
        <v>92.18482505476409</v>
      </c>
      <c r="H25" s="178">
        <v>87.490637218583942</v>
      </c>
      <c r="I25" s="178">
        <v>85.977510666739761</v>
      </c>
      <c r="J25" s="178">
        <v>86.752521223826847</v>
      </c>
    </row>
    <row r="26" spans="1:10" ht="28.5">
      <c r="A26" s="177" t="s">
        <v>46</v>
      </c>
      <c r="B26" s="178">
        <v>22.3</v>
      </c>
      <c r="C26" s="178">
        <v>19.8</v>
      </c>
      <c r="D26" s="178">
        <v>21.1</v>
      </c>
      <c r="E26" s="179">
        <v>16</v>
      </c>
      <c r="F26" s="179">
        <v>14.2</v>
      </c>
      <c r="G26" s="179">
        <v>15.1</v>
      </c>
      <c r="H26" s="179">
        <v>12.4</v>
      </c>
      <c r="I26" s="179">
        <v>9.6999999999999993</v>
      </c>
      <c r="J26" s="179">
        <v>11</v>
      </c>
    </row>
    <row r="27" spans="1:10" ht="16.5" customHeight="1">
      <c r="A27" s="468" t="s">
        <v>302</v>
      </c>
      <c r="B27" s="468"/>
      <c r="C27" s="468"/>
      <c r="D27" s="468"/>
      <c r="F27" s="128"/>
      <c r="G27" s="128"/>
      <c r="H27" s="128"/>
      <c r="I27" s="128"/>
      <c r="J27" s="128"/>
    </row>
    <row r="28" spans="1:10" ht="17.25" customHeight="1">
      <c r="A28" s="469" t="s">
        <v>336</v>
      </c>
      <c r="B28" s="469"/>
      <c r="C28" s="469"/>
      <c r="D28" s="469"/>
      <c r="E28" s="469"/>
      <c r="F28" s="469"/>
      <c r="G28" s="469"/>
      <c r="H28" s="469"/>
      <c r="I28" s="469"/>
      <c r="J28" s="469"/>
    </row>
    <row r="29" spans="1:10" ht="22.5" customHeight="1">
      <c r="A29" s="469" t="s">
        <v>306</v>
      </c>
      <c r="B29" s="469"/>
      <c r="C29" s="469"/>
      <c r="D29" s="469"/>
      <c r="E29" s="469"/>
      <c r="F29" s="469"/>
      <c r="G29" s="469"/>
      <c r="H29" s="469"/>
      <c r="I29" s="103"/>
      <c r="J29" s="103"/>
    </row>
  </sheetData>
  <mergeCells count="46">
    <mergeCell ref="A4:J4"/>
    <mergeCell ref="A1:J1"/>
    <mergeCell ref="H10:J10"/>
    <mergeCell ref="H11:J11"/>
    <mergeCell ref="H12:J12"/>
    <mergeCell ref="E10:G10"/>
    <mergeCell ref="E11:G11"/>
    <mergeCell ref="E12:G12"/>
    <mergeCell ref="B10:D10"/>
    <mergeCell ref="B11:D11"/>
    <mergeCell ref="B12:D12"/>
    <mergeCell ref="B2:D2"/>
    <mergeCell ref="E2:G2"/>
    <mergeCell ref="H2:J2"/>
    <mergeCell ref="B3:D3"/>
    <mergeCell ref="E3:G3"/>
    <mergeCell ref="B13:D13"/>
    <mergeCell ref="B14:D14"/>
    <mergeCell ref="A28:J28"/>
    <mergeCell ref="A27:D27"/>
    <mergeCell ref="A29:H29"/>
    <mergeCell ref="A17:A18"/>
    <mergeCell ref="B17:D17"/>
    <mergeCell ref="E17:G17"/>
    <mergeCell ref="H17:J17"/>
    <mergeCell ref="A16:I16"/>
    <mergeCell ref="E13:G13"/>
    <mergeCell ref="E14:G14"/>
    <mergeCell ref="H13:J13"/>
    <mergeCell ref="H14:J14"/>
    <mergeCell ref="B9:D9"/>
    <mergeCell ref="H3:J3"/>
    <mergeCell ref="B5:D5"/>
    <mergeCell ref="B6:D6"/>
    <mergeCell ref="B7:D7"/>
    <mergeCell ref="B8:D8"/>
    <mergeCell ref="E5:G5"/>
    <mergeCell ref="E6:G6"/>
    <mergeCell ref="E7:G7"/>
    <mergeCell ref="E8:G8"/>
    <mergeCell ref="E9:G9"/>
    <mergeCell ref="H5:J5"/>
    <mergeCell ref="H6:J6"/>
    <mergeCell ref="H7:J7"/>
    <mergeCell ref="H8:J8"/>
    <mergeCell ref="H9:J9"/>
  </mergeCells>
  <printOptions horizontalCentered="1"/>
  <pageMargins left="0.45" right="0.1" top="0.48" bottom="0.5" header="0.3" footer="0.3"/>
  <pageSetup paperSize="11" scale="88" firstPageNumber="7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32"/>
  <sheetViews>
    <sheetView tabSelected="1" view="pageBreakPreview" topLeftCell="A2" zoomScaleSheetLayoutView="100" workbookViewId="0">
      <selection activeCell="I15" sqref="I15:K15"/>
    </sheetView>
  </sheetViews>
  <sheetFormatPr defaultRowHeight="15"/>
  <cols>
    <col min="1" max="1" width="8.5703125" style="1" customWidth="1"/>
    <col min="2" max="10" width="6.140625" style="1" customWidth="1"/>
    <col min="11" max="16384" width="9.140625" style="1"/>
  </cols>
  <sheetData>
    <row r="1" spans="1:10" ht="33" customHeight="1">
      <c r="A1" s="485" t="s">
        <v>407</v>
      </c>
      <c r="B1" s="485"/>
      <c r="C1" s="485"/>
      <c r="D1" s="485"/>
      <c r="E1" s="485"/>
      <c r="F1" s="485"/>
      <c r="G1" s="485"/>
      <c r="H1" s="485"/>
      <c r="I1" s="485"/>
      <c r="J1" s="485"/>
    </row>
    <row r="2" spans="1:10" ht="45.75" customHeight="1">
      <c r="A2" s="499" t="s">
        <v>87</v>
      </c>
      <c r="B2" s="499"/>
      <c r="C2" s="499"/>
      <c r="D2" s="499" t="s">
        <v>418</v>
      </c>
      <c r="E2" s="499"/>
      <c r="F2" s="499" t="s">
        <v>49</v>
      </c>
      <c r="G2" s="499"/>
      <c r="H2" s="499"/>
      <c r="I2" s="499" t="s">
        <v>12</v>
      </c>
      <c r="J2" s="499"/>
    </row>
    <row r="3" spans="1:10" ht="18" customHeight="1">
      <c r="A3" s="500" t="s">
        <v>5</v>
      </c>
      <c r="B3" s="500"/>
      <c r="C3" s="500"/>
      <c r="D3" s="501">
        <v>2684194</v>
      </c>
      <c r="E3" s="501"/>
      <c r="F3" s="502">
        <v>88</v>
      </c>
      <c r="G3" s="502"/>
      <c r="H3" s="502"/>
      <c r="I3" s="502">
        <v>28</v>
      </c>
      <c r="J3" s="502"/>
    </row>
    <row r="4" spans="1:10" ht="18" customHeight="1">
      <c r="A4" s="500" t="s">
        <v>96</v>
      </c>
      <c r="B4" s="500"/>
      <c r="C4" s="500"/>
      <c r="D4" s="501">
        <v>2512968</v>
      </c>
      <c r="E4" s="501"/>
      <c r="F4" s="502">
        <v>83</v>
      </c>
      <c r="G4" s="502"/>
      <c r="H4" s="502"/>
      <c r="I4" s="502">
        <v>30</v>
      </c>
      <c r="J4" s="502"/>
    </row>
    <row r="5" spans="1:10" ht="18" customHeight="1">
      <c r="A5" s="500" t="s">
        <v>6</v>
      </c>
      <c r="B5" s="500"/>
      <c r="C5" s="500"/>
      <c r="D5" s="501">
        <v>1286498</v>
      </c>
      <c r="E5" s="501"/>
      <c r="F5" s="502">
        <v>74</v>
      </c>
      <c r="G5" s="502"/>
      <c r="H5" s="502"/>
      <c r="I5" s="502">
        <v>28</v>
      </c>
      <c r="J5" s="502"/>
    </row>
    <row r="6" spans="1:10" ht="18" customHeight="1">
      <c r="A6" s="500" t="s">
        <v>7</v>
      </c>
      <c r="B6" s="500"/>
      <c r="C6" s="500"/>
      <c r="D6" s="501">
        <v>1785099</v>
      </c>
      <c r="E6" s="501"/>
      <c r="F6" s="502">
        <v>96</v>
      </c>
      <c r="G6" s="502"/>
      <c r="H6" s="502"/>
      <c r="I6" s="502">
        <v>40</v>
      </c>
      <c r="J6" s="502"/>
    </row>
    <row r="7" spans="1:10" ht="18" customHeight="1">
      <c r="A7" s="500" t="s">
        <v>310</v>
      </c>
      <c r="B7" s="500"/>
      <c r="C7" s="500"/>
      <c r="D7" s="501">
        <v>1209211</v>
      </c>
      <c r="E7" s="501"/>
      <c r="F7" s="502">
        <v>64</v>
      </c>
      <c r="G7" s="502"/>
      <c r="H7" s="502"/>
      <c r="I7" s="502">
        <v>23</v>
      </c>
      <c r="J7" s="502"/>
    </row>
    <row r="8" spans="1:10" ht="15" customHeight="1">
      <c r="A8" s="53" t="s">
        <v>278</v>
      </c>
      <c r="B8" s="53"/>
      <c r="C8" s="53"/>
      <c r="D8" s="53"/>
    </row>
    <row r="9" spans="1:10" ht="15" customHeight="1">
      <c r="A9" s="493" t="s">
        <v>302</v>
      </c>
      <c r="B9" s="493"/>
      <c r="C9" s="493"/>
      <c r="D9" s="493"/>
      <c r="E9" s="117"/>
    </row>
    <row r="10" spans="1:10" ht="15" customHeight="1">
      <c r="A10" s="53" t="s">
        <v>335</v>
      </c>
      <c r="B10" s="53"/>
      <c r="C10" s="53"/>
      <c r="D10" s="53"/>
      <c r="E10" s="53"/>
    </row>
    <row r="11" spans="1:10" ht="15" customHeight="1">
      <c r="A11" s="406" t="s">
        <v>306</v>
      </c>
      <c r="B11" s="406"/>
      <c r="C11" s="406"/>
      <c r="D11" s="406"/>
      <c r="E11" s="406"/>
      <c r="F11" s="393"/>
      <c r="G11" s="393"/>
      <c r="H11" s="393"/>
      <c r="I11" s="393"/>
      <c r="J11" s="393"/>
    </row>
    <row r="12" spans="1:10" ht="25.5" customHeight="1">
      <c r="A12" s="485" t="s">
        <v>408</v>
      </c>
      <c r="B12" s="485"/>
      <c r="C12" s="485"/>
      <c r="D12" s="485"/>
      <c r="E12" s="485"/>
      <c r="F12" s="485"/>
      <c r="G12" s="485"/>
      <c r="H12" s="485"/>
      <c r="I12" s="485"/>
      <c r="J12" s="485"/>
    </row>
    <row r="13" spans="1:10" ht="15.75">
      <c r="A13" s="494" t="s">
        <v>54</v>
      </c>
      <c r="B13" s="494"/>
      <c r="C13" s="494"/>
      <c r="D13" s="494"/>
      <c r="E13" s="494" t="s">
        <v>0</v>
      </c>
      <c r="F13" s="494"/>
      <c r="G13" s="494" t="s">
        <v>1</v>
      </c>
      <c r="H13" s="494"/>
      <c r="I13" s="494" t="s">
        <v>2</v>
      </c>
      <c r="J13" s="494"/>
    </row>
    <row r="14" spans="1:10">
      <c r="A14" s="495" t="s">
        <v>318</v>
      </c>
      <c r="B14" s="495"/>
      <c r="C14" s="495"/>
      <c r="D14" s="495"/>
      <c r="E14" s="496">
        <v>1.03</v>
      </c>
      <c r="F14" s="496"/>
      <c r="G14" s="496">
        <v>1.01</v>
      </c>
      <c r="H14" s="496"/>
      <c r="I14" s="496">
        <v>0.98</v>
      </c>
      <c r="J14" s="496"/>
    </row>
    <row r="15" spans="1:10">
      <c r="A15" s="495" t="s">
        <v>333</v>
      </c>
      <c r="B15" s="495"/>
      <c r="C15" s="495"/>
      <c r="D15" s="495"/>
      <c r="E15" s="496">
        <v>1.06</v>
      </c>
      <c r="F15" s="496"/>
      <c r="G15" s="496">
        <v>1.04</v>
      </c>
      <c r="H15" s="496"/>
      <c r="I15" s="496">
        <v>0.99</v>
      </c>
      <c r="J15" s="496"/>
    </row>
    <row r="16" spans="1:10">
      <c r="A16" s="495" t="s">
        <v>319</v>
      </c>
      <c r="B16" s="495"/>
      <c r="C16" s="495"/>
      <c r="D16" s="495"/>
      <c r="E16" s="496">
        <v>1.04</v>
      </c>
      <c r="F16" s="496"/>
      <c r="G16" s="496">
        <v>1.05</v>
      </c>
      <c r="H16" s="496"/>
      <c r="I16" s="496">
        <v>0.98</v>
      </c>
      <c r="J16" s="496"/>
    </row>
    <row r="17" spans="1:10">
      <c r="A17" s="495" t="s">
        <v>320</v>
      </c>
      <c r="B17" s="495"/>
      <c r="C17" s="495"/>
      <c r="D17" s="495"/>
      <c r="E17" s="496">
        <v>1</v>
      </c>
      <c r="F17" s="496"/>
      <c r="G17" s="496">
        <v>1</v>
      </c>
      <c r="H17" s="496"/>
      <c r="I17" s="496">
        <v>0.99</v>
      </c>
      <c r="J17" s="496"/>
    </row>
    <row r="18" spans="1:10">
      <c r="A18" s="495" t="s">
        <v>11</v>
      </c>
      <c r="B18" s="495"/>
      <c r="C18" s="495"/>
      <c r="D18" s="495"/>
      <c r="E18" s="496">
        <v>1.03</v>
      </c>
      <c r="F18" s="496"/>
      <c r="G18" s="496">
        <v>1.04</v>
      </c>
      <c r="H18" s="496"/>
      <c r="I18" s="496">
        <v>0.98</v>
      </c>
      <c r="J18" s="496"/>
    </row>
    <row r="19" spans="1:10">
      <c r="A19" s="495" t="s">
        <v>419</v>
      </c>
      <c r="B19" s="495"/>
      <c r="C19" s="495"/>
      <c r="D19" s="495"/>
      <c r="E19" s="496">
        <v>1</v>
      </c>
      <c r="F19" s="496"/>
      <c r="G19" s="496">
        <v>1.03</v>
      </c>
      <c r="H19" s="496"/>
      <c r="I19" s="496">
        <v>0.94</v>
      </c>
      <c r="J19" s="496"/>
    </row>
    <row r="20" spans="1:10">
      <c r="A20" s="495" t="s">
        <v>99</v>
      </c>
      <c r="B20" s="495"/>
      <c r="C20" s="495"/>
      <c r="D20" s="495"/>
      <c r="E20" s="496">
        <v>1.03</v>
      </c>
      <c r="F20" s="496"/>
      <c r="G20" s="496">
        <v>1.02</v>
      </c>
      <c r="H20" s="496"/>
      <c r="I20" s="496">
        <v>0.98</v>
      </c>
      <c r="J20" s="496"/>
    </row>
    <row r="21" spans="1:10">
      <c r="A21" s="495" t="s">
        <v>46</v>
      </c>
      <c r="B21" s="495"/>
      <c r="C21" s="495"/>
      <c r="D21" s="495"/>
      <c r="E21" s="496">
        <v>0.89</v>
      </c>
      <c r="F21" s="496"/>
      <c r="G21" s="496">
        <v>0.89</v>
      </c>
      <c r="H21" s="496"/>
      <c r="I21" s="496">
        <v>0.79</v>
      </c>
      <c r="J21" s="496"/>
    </row>
    <row r="22" spans="1:10" ht="15" customHeight="1">
      <c r="A22" s="493" t="s">
        <v>302</v>
      </c>
      <c r="B22" s="493"/>
      <c r="C22" s="493"/>
      <c r="D22" s="493"/>
    </row>
    <row r="23" spans="1:10" ht="15" customHeight="1">
      <c r="A23" s="182" t="s">
        <v>335</v>
      </c>
      <c r="B23" s="182"/>
      <c r="C23" s="182"/>
      <c r="D23" s="182"/>
      <c r="E23" s="182"/>
    </row>
    <row r="24" spans="1:10" ht="15" customHeight="1">
      <c r="A24" s="407" t="s">
        <v>306</v>
      </c>
      <c r="B24" s="407"/>
      <c r="C24" s="407"/>
      <c r="D24" s="407"/>
      <c r="E24" s="408"/>
      <c r="F24" s="393"/>
      <c r="G24" s="393"/>
      <c r="H24" s="393"/>
      <c r="I24" s="393"/>
      <c r="J24" s="393"/>
    </row>
    <row r="25" spans="1:10" ht="24.75" customHeight="1">
      <c r="A25" s="480" t="s">
        <v>337</v>
      </c>
      <c r="B25" s="480"/>
      <c r="C25" s="480"/>
      <c r="D25" s="480"/>
      <c r="E25" s="480"/>
      <c r="F25" s="480"/>
      <c r="G25" s="480"/>
      <c r="H25" s="480"/>
      <c r="I25" s="480"/>
      <c r="J25" s="480"/>
    </row>
    <row r="26" spans="1:10">
      <c r="A26" s="19"/>
      <c r="B26" s="19"/>
      <c r="C26" s="19"/>
      <c r="D26" s="19"/>
      <c r="E26" s="19"/>
      <c r="F26" s="19"/>
      <c r="G26" s="19"/>
      <c r="H26" s="19"/>
      <c r="I26" s="127" t="s">
        <v>76</v>
      </c>
      <c r="J26" s="19"/>
    </row>
    <row r="27" spans="1:10">
      <c r="A27" s="498" t="s">
        <v>54</v>
      </c>
      <c r="B27" s="497" t="s">
        <v>77</v>
      </c>
      <c r="C27" s="497"/>
      <c r="D27" s="497"/>
      <c r="E27" s="497" t="s">
        <v>1</v>
      </c>
      <c r="F27" s="497"/>
      <c r="G27" s="497"/>
      <c r="H27" s="497" t="s">
        <v>2</v>
      </c>
      <c r="I27" s="497"/>
      <c r="J27" s="497"/>
    </row>
    <row r="28" spans="1:10">
      <c r="A28" s="498"/>
      <c r="B28" s="183" t="s">
        <v>8</v>
      </c>
      <c r="C28" s="183" t="s">
        <v>9</v>
      </c>
      <c r="D28" s="183" t="s">
        <v>0</v>
      </c>
      <c r="E28" s="183" t="s">
        <v>8</v>
      </c>
      <c r="F28" s="183" t="s">
        <v>9</v>
      </c>
      <c r="G28" s="183" t="s">
        <v>0</v>
      </c>
      <c r="H28" s="183" t="s">
        <v>8</v>
      </c>
      <c r="I28" s="183" t="s">
        <v>9</v>
      </c>
      <c r="J28" s="183" t="s">
        <v>0</v>
      </c>
    </row>
    <row r="29" spans="1:10">
      <c r="A29" s="184" t="s">
        <v>71</v>
      </c>
      <c r="B29" s="185">
        <v>21.164013913563949</v>
      </c>
      <c r="C29" s="185">
        <v>18.283506031836982</v>
      </c>
      <c r="D29" s="185">
        <v>19.792592202298309</v>
      </c>
      <c r="E29" s="185">
        <v>17.682024711975231</v>
      </c>
      <c r="F29" s="185">
        <v>15.378354327393595</v>
      </c>
      <c r="G29" s="185">
        <v>16.581884416688464</v>
      </c>
      <c r="H29" s="185">
        <v>31.933838370494961</v>
      </c>
      <c r="I29" s="185">
        <v>30.650420206197595</v>
      </c>
      <c r="J29" s="185">
        <v>31.317886050080222</v>
      </c>
    </row>
    <row r="30" spans="1:10">
      <c r="A30" s="184" t="s">
        <v>10</v>
      </c>
      <c r="B30" s="185">
        <v>39.245839412725161</v>
      </c>
      <c r="C30" s="185">
        <v>32.886331233616396</v>
      </c>
      <c r="D30" s="185">
        <v>36.304748935936729</v>
      </c>
      <c r="E30" s="185">
        <v>42.438452227879019</v>
      </c>
      <c r="F30" s="185">
        <v>34.443489201644631</v>
      </c>
      <c r="G30" s="185">
        <v>38.789915175728098</v>
      </c>
      <c r="H30" s="185">
        <v>49.758680778345536</v>
      </c>
      <c r="I30" s="185">
        <v>46.436269539150331</v>
      </c>
      <c r="J30" s="185">
        <v>48.190278240257435</v>
      </c>
    </row>
    <row r="31" spans="1:10">
      <c r="A31" s="184" t="s">
        <v>11</v>
      </c>
      <c r="B31" s="185">
        <v>48.055925819484038</v>
      </c>
      <c r="C31" s="185">
        <v>46.678601437959401</v>
      </c>
      <c r="D31" s="185">
        <v>47.416854789628658</v>
      </c>
      <c r="E31" s="185">
        <v>51.79367725844255</v>
      </c>
      <c r="F31" s="185">
        <v>47.956090023868803</v>
      </c>
      <c r="G31" s="185">
        <v>50.053463806367482</v>
      </c>
      <c r="H31" s="185">
        <v>63.170800038299944</v>
      </c>
      <c r="I31" s="185">
        <v>61.43213376321237</v>
      </c>
      <c r="J31" s="185">
        <v>62.354514866796698</v>
      </c>
    </row>
    <row r="32" spans="1:10" ht="15.75">
      <c r="A32" s="186" t="s">
        <v>409</v>
      </c>
      <c r="B32" s="181"/>
      <c r="C32" s="181"/>
      <c r="D32" s="181"/>
      <c r="F32" s="128"/>
      <c r="G32" s="128"/>
      <c r="H32" s="128"/>
      <c r="I32" s="128"/>
      <c r="J32" s="128"/>
    </row>
  </sheetData>
  <mergeCells count="69">
    <mergeCell ref="G20:H20"/>
    <mergeCell ref="G21:H21"/>
    <mergeCell ref="I17:J17"/>
    <mergeCell ref="I18:J18"/>
    <mergeCell ref="I19:J19"/>
    <mergeCell ref="I20:J20"/>
    <mergeCell ref="I21:J21"/>
    <mergeCell ref="G16:H16"/>
    <mergeCell ref="I14:J14"/>
    <mergeCell ref="I15:J15"/>
    <mergeCell ref="I16:J16"/>
    <mergeCell ref="A21:D21"/>
    <mergeCell ref="E14:F14"/>
    <mergeCell ref="E15:F15"/>
    <mergeCell ref="E16:F16"/>
    <mergeCell ref="E17:F17"/>
    <mergeCell ref="E18:F18"/>
    <mergeCell ref="E19:F19"/>
    <mergeCell ref="E20:F20"/>
    <mergeCell ref="E21:F21"/>
    <mergeCell ref="G17:H17"/>
    <mergeCell ref="G18:H18"/>
    <mergeCell ref="G19:H19"/>
    <mergeCell ref="D4:E4"/>
    <mergeCell ref="D5:E5"/>
    <mergeCell ref="D6:E6"/>
    <mergeCell ref="D7:E7"/>
    <mergeCell ref="A4:C4"/>
    <mergeCell ref="A5:C5"/>
    <mergeCell ref="A6:C6"/>
    <mergeCell ref="A7:C7"/>
    <mergeCell ref="F4:H4"/>
    <mergeCell ref="F5:H5"/>
    <mergeCell ref="F6:H6"/>
    <mergeCell ref="F7:H7"/>
    <mergeCell ref="I4:J4"/>
    <mergeCell ref="I5:J5"/>
    <mergeCell ref="I6:J6"/>
    <mergeCell ref="I7:J7"/>
    <mergeCell ref="A2:C2"/>
    <mergeCell ref="F2:H2"/>
    <mergeCell ref="I2:J2"/>
    <mergeCell ref="A1:J1"/>
    <mergeCell ref="A3:C3"/>
    <mergeCell ref="D2:E2"/>
    <mergeCell ref="D3:E3"/>
    <mergeCell ref="I3:J3"/>
    <mergeCell ref="F3:H3"/>
    <mergeCell ref="A25:J25"/>
    <mergeCell ref="B27:D27"/>
    <mergeCell ref="E27:G27"/>
    <mergeCell ref="H27:J27"/>
    <mergeCell ref="A27:A28"/>
    <mergeCell ref="A22:D22"/>
    <mergeCell ref="A9:D9"/>
    <mergeCell ref="A13:D13"/>
    <mergeCell ref="E13:F13"/>
    <mergeCell ref="A17:D17"/>
    <mergeCell ref="A18:D18"/>
    <mergeCell ref="A19:D19"/>
    <mergeCell ref="A20:D20"/>
    <mergeCell ref="A12:J12"/>
    <mergeCell ref="G13:H13"/>
    <mergeCell ref="I13:J13"/>
    <mergeCell ref="A14:D14"/>
    <mergeCell ref="A15:D15"/>
    <mergeCell ref="A16:D16"/>
    <mergeCell ref="G14:H14"/>
    <mergeCell ref="G15:H15"/>
  </mergeCells>
  <printOptions horizontalCentered="1"/>
  <pageMargins left="0.45" right="0.1" top="0.48" bottom="0.5" header="0.3" footer="0.3"/>
  <pageSetup paperSize="11" scale="93" firstPageNumber="8" orientation="portrait" useFirstPageNumber="1" r:id="rId1"/>
  <headerFooter>
    <oddFooter>&amp;L&amp;"-,Bold"&amp;K09-048&amp;P&amp;R&amp;"-,Bold Italic"&amp;10&amp;K09-046Educational Statistics at a Glance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T29"/>
  <sheetViews>
    <sheetView tabSelected="1" view="pageBreakPreview" topLeftCell="A13" zoomScaleSheetLayoutView="100" workbookViewId="0">
      <selection activeCell="I15" sqref="I15:K15"/>
    </sheetView>
  </sheetViews>
  <sheetFormatPr defaultRowHeight="15"/>
  <cols>
    <col min="1" max="1" width="9.7109375" style="1" customWidth="1"/>
    <col min="2" max="3" width="6.42578125" style="1" customWidth="1"/>
    <col min="4" max="4" width="7.140625" style="1" customWidth="1"/>
    <col min="5" max="6" width="5.42578125" style="1" customWidth="1"/>
    <col min="7" max="7" width="7.140625" style="1" customWidth="1"/>
    <col min="8" max="9" width="6.140625" style="1" customWidth="1"/>
    <col min="10" max="10" width="6.5703125" style="1" customWidth="1"/>
    <col min="11" max="16384" width="9.140625" style="1"/>
  </cols>
  <sheetData>
    <row r="1" spans="1:20" ht="22.5" customHeight="1">
      <c r="A1" s="506" t="s">
        <v>133</v>
      </c>
      <c r="B1" s="506"/>
      <c r="C1" s="506"/>
      <c r="D1" s="506"/>
      <c r="E1" s="506"/>
      <c r="F1" s="506"/>
      <c r="G1" s="506"/>
      <c r="H1" s="506"/>
      <c r="I1" s="506"/>
      <c r="J1" s="506"/>
    </row>
    <row r="2" spans="1:20" ht="16.5">
      <c r="A2" s="480" t="s">
        <v>374</v>
      </c>
      <c r="B2" s="480"/>
      <c r="C2" s="480"/>
      <c r="D2" s="480"/>
      <c r="E2" s="480"/>
      <c r="F2" s="480"/>
      <c r="G2" s="480"/>
      <c r="H2" s="480"/>
      <c r="I2" s="480"/>
      <c r="J2" s="480"/>
    </row>
    <row r="3" spans="1:20" ht="21.75" customHeight="1">
      <c r="A3" s="503" t="s">
        <v>13</v>
      </c>
      <c r="B3" s="504" t="s">
        <v>134</v>
      </c>
      <c r="C3" s="504"/>
      <c r="D3" s="504"/>
      <c r="E3" s="504"/>
      <c r="F3" s="504"/>
      <c r="G3" s="504"/>
      <c r="H3" s="503" t="s">
        <v>50</v>
      </c>
      <c r="I3" s="503"/>
      <c r="J3" s="503"/>
    </row>
    <row r="4" spans="1:20" ht="18.75" customHeight="1">
      <c r="A4" s="503"/>
      <c r="B4" s="505" t="s">
        <v>14</v>
      </c>
      <c r="C4" s="505"/>
      <c r="D4" s="505"/>
      <c r="E4" s="505" t="s">
        <v>15</v>
      </c>
      <c r="F4" s="505"/>
      <c r="G4" s="505"/>
      <c r="H4" s="503"/>
      <c r="I4" s="503"/>
      <c r="J4" s="503"/>
    </row>
    <row r="5" spans="1:20" ht="19.5" customHeight="1">
      <c r="A5" s="503"/>
      <c r="B5" s="189" t="s">
        <v>8</v>
      </c>
      <c r="C5" s="189" t="s">
        <v>9</v>
      </c>
      <c r="D5" s="189" t="s">
        <v>0</v>
      </c>
      <c r="E5" s="189" t="s">
        <v>8</v>
      </c>
      <c r="F5" s="189" t="s">
        <v>9</v>
      </c>
      <c r="G5" s="189" t="s">
        <v>0</v>
      </c>
      <c r="H5" s="189" t="s">
        <v>8</v>
      </c>
      <c r="I5" s="189" t="s">
        <v>9</v>
      </c>
      <c r="J5" s="189" t="s">
        <v>0</v>
      </c>
    </row>
    <row r="6" spans="1:20" ht="19.5" customHeight="1">
      <c r="A6" s="180" t="s">
        <v>90</v>
      </c>
      <c r="B6" s="191">
        <v>93.7</v>
      </c>
      <c r="C6" s="191">
        <v>73.5</v>
      </c>
      <c r="D6" s="191">
        <v>167.2</v>
      </c>
      <c r="E6" s="191">
        <v>68.599999999999994</v>
      </c>
      <c r="F6" s="191">
        <v>56.8</v>
      </c>
      <c r="G6" s="191">
        <v>125.4</v>
      </c>
      <c r="H6" s="191">
        <v>73.2</v>
      </c>
      <c r="I6" s="191">
        <v>77.400000000000006</v>
      </c>
      <c r="J6" s="191">
        <v>75</v>
      </c>
      <c r="K6" s="126"/>
      <c r="L6" s="126"/>
      <c r="M6" s="126"/>
    </row>
    <row r="7" spans="1:20" ht="21.75" customHeight="1">
      <c r="A7" s="180" t="s">
        <v>1</v>
      </c>
      <c r="B7" s="191">
        <v>15.2</v>
      </c>
      <c r="C7" s="191">
        <v>11.7</v>
      </c>
      <c r="D7" s="191">
        <v>26.9</v>
      </c>
      <c r="E7" s="191">
        <v>10.199999999999999</v>
      </c>
      <c r="F7" s="191">
        <v>8.3000000000000007</v>
      </c>
      <c r="G7" s="191">
        <v>18.5</v>
      </c>
      <c r="H7" s="191">
        <v>67.2</v>
      </c>
      <c r="I7" s="191">
        <v>71.3</v>
      </c>
      <c r="J7" s="191">
        <v>69</v>
      </c>
      <c r="K7" s="126"/>
      <c r="L7" s="126"/>
      <c r="M7" s="126"/>
    </row>
    <row r="8" spans="1:20" ht="21" customHeight="1">
      <c r="A8" s="180" t="s">
        <v>2</v>
      </c>
      <c r="B8" s="191">
        <v>6.1</v>
      </c>
      <c r="C8" s="191">
        <v>4.8</v>
      </c>
      <c r="D8" s="191">
        <v>10.9</v>
      </c>
      <c r="E8" s="191">
        <v>3.8</v>
      </c>
      <c r="F8" s="191">
        <v>2.9</v>
      </c>
      <c r="G8" s="191">
        <v>6.7</v>
      </c>
      <c r="H8" s="191">
        <v>62.4</v>
      </c>
      <c r="I8" s="191">
        <v>61.5</v>
      </c>
      <c r="J8" s="191">
        <v>62</v>
      </c>
      <c r="K8" s="126"/>
      <c r="L8" s="126"/>
      <c r="M8" s="126"/>
    </row>
    <row r="9" spans="1:20" ht="15.75" customHeight="1">
      <c r="A9" s="53" t="s">
        <v>88</v>
      </c>
      <c r="B9" s="54"/>
      <c r="C9" s="54"/>
      <c r="D9" s="54"/>
      <c r="E9" s="54"/>
      <c r="F9" s="54"/>
      <c r="G9" s="54"/>
      <c r="H9" s="54"/>
      <c r="I9" s="54"/>
      <c r="J9" s="4"/>
    </row>
    <row r="10" spans="1:20" ht="15.75" customHeight="1">
      <c r="A10" s="55" t="s">
        <v>89</v>
      </c>
      <c r="B10" s="56"/>
      <c r="C10" s="56"/>
      <c r="D10" s="56"/>
      <c r="E10" s="56"/>
      <c r="F10" s="56"/>
      <c r="G10" s="56"/>
      <c r="H10" s="56"/>
      <c r="I10" s="56"/>
      <c r="J10" s="4"/>
      <c r="L10" s="2"/>
      <c r="M10" s="3"/>
      <c r="N10" s="3"/>
      <c r="O10" s="3"/>
      <c r="P10" s="3"/>
      <c r="Q10" s="3"/>
      <c r="R10" s="3"/>
      <c r="S10" s="3"/>
      <c r="T10" s="3"/>
    </row>
    <row r="11" spans="1:20" ht="15.75" customHeight="1">
      <c r="A11" s="411" t="s">
        <v>152</v>
      </c>
      <c r="B11" s="412"/>
      <c r="C11" s="412"/>
      <c r="D11" s="412"/>
      <c r="E11" s="412"/>
      <c r="F11" s="412"/>
      <c r="G11" s="412"/>
      <c r="H11" s="412"/>
      <c r="I11" s="412"/>
      <c r="J11" s="413"/>
      <c r="L11" s="2"/>
      <c r="M11" s="3"/>
      <c r="N11" s="3"/>
      <c r="O11" s="3"/>
      <c r="P11" s="3"/>
      <c r="Q11" s="3"/>
      <c r="R11" s="3"/>
      <c r="S11" s="3"/>
      <c r="T11" s="3"/>
    </row>
    <row r="12" spans="1:20" ht="23.25" customHeight="1">
      <c r="A12" s="507" t="s">
        <v>421</v>
      </c>
      <c r="B12" s="507"/>
      <c r="C12" s="507"/>
      <c r="D12" s="507"/>
      <c r="E12" s="507"/>
      <c r="F12" s="507"/>
      <c r="G12" s="507"/>
      <c r="H12" s="507"/>
      <c r="I12" s="507"/>
      <c r="J12" s="507"/>
      <c r="L12" s="2"/>
      <c r="M12" s="3"/>
      <c r="N12" s="3"/>
      <c r="O12" s="3"/>
      <c r="P12" s="3"/>
      <c r="Q12" s="3"/>
      <c r="R12" s="3"/>
      <c r="S12" s="3"/>
      <c r="T12" s="3"/>
    </row>
    <row r="13" spans="1:20" ht="21" customHeight="1">
      <c r="A13" s="503" t="s">
        <v>13</v>
      </c>
      <c r="B13" s="504" t="s">
        <v>134</v>
      </c>
      <c r="C13" s="504"/>
      <c r="D13" s="504"/>
      <c r="E13" s="504"/>
      <c r="F13" s="504"/>
      <c r="G13" s="504"/>
      <c r="H13" s="503" t="s">
        <v>50</v>
      </c>
      <c r="I13" s="503"/>
      <c r="J13" s="503"/>
    </row>
    <row r="14" spans="1:20" ht="20.25" customHeight="1">
      <c r="A14" s="503"/>
      <c r="B14" s="505" t="s">
        <v>14</v>
      </c>
      <c r="C14" s="505"/>
      <c r="D14" s="505"/>
      <c r="E14" s="505" t="s">
        <v>15</v>
      </c>
      <c r="F14" s="505"/>
      <c r="G14" s="505"/>
      <c r="H14" s="503"/>
      <c r="I14" s="503"/>
      <c r="J14" s="503"/>
    </row>
    <row r="15" spans="1:20" ht="18.75" customHeight="1">
      <c r="A15" s="503"/>
      <c r="B15" s="189" t="s">
        <v>8</v>
      </c>
      <c r="C15" s="189" t="s">
        <v>9</v>
      </c>
      <c r="D15" s="189" t="s">
        <v>0</v>
      </c>
      <c r="E15" s="189" t="s">
        <v>8</v>
      </c>
      <c r="F15" s="189" t="s">
        <v>9</v>
      </c>
      <c r="G15" s="189" t="s">
        <v>0</v>
      </c>
      <c r="H15" s="189" t="s">
        <v>8</v>
      </c>
      <c r="I15" s="189" t="s">
        <v>9</v>
      </c>
      <c r="J15" s="189" t="s">
        <v>0</v>
      </c>
    </row>
    <row r="16" spans="1:20" ht="21" customHeight="1">
      <c r="A16" s="180" t="s">
        <v>90</v>
      </c>
      <c r="B16" s="190">
        <v>58.6</v>
      </c>
      <c r="C16" s="190">
        <v>45.5</v>
      </c>
      <c r="D16" s="190">
        <v>104.1</v>
      </c>
      <c r="E16" s="190">
        <v>42.9</v>
      </c>
      <c r="F16" s="190">
        <v>37.1</v>
      </c>
      <c r="G16" s="190">
        <v>80</v>
      </c>
      <c r="H16" s="190">
        <v>73.2</v>
      </c>
      <c r="I16" s="190">
        <v>81.5</v>
      </c>
      <c r="J16" s="190">
        <v>76.8</v>
      </c>
    </row>
    <row r="17" spans="1:10" ht="18" customHeight="1">
      <c r="A17" s="180" t="s">
        <v>1</v>
      </c>
      <c r="B17" s="190">
        <v>8.4</v>
      </c>
      <c r="C17" s="190">
        <v>6.1</v>
      </c>
      <c r="D17" s="190">
        <v>14.5</v>
      </c>
      <c r="E17" s="190">
        <v>5.6</v>
      </c>
      <c r="F17" s="190">
        <v>4.5999999999999996</v>
      </c>
      <c r="G17" s="190">
        <v>10.199999999999999</v>
      </c>
      <c r="H17" s="190">
        <v>67.099999999999994</v>
      </c>
      <c r="I17" s="190">
        <v>75.8</v>
      </c>
      <c r="J17" s="190">
        <v>70.8</v>
      </c>
    </row>
    <row r="18" spans="1:10" ht="19.5" customHeight="1">
      <c r="A18" s="180" t="s">
        <v>2</v>
      </c>
      <c r="B18" s="190">
        <v>3.5</v>
      </c>
      <c r="C18" s="190">
        <v>2.4</v>
      </c>
      <c r="D18" s="190">
        <v>5.9</v>
      </c>
      <c r="E18" s="190">
        <v>2.2999999999999998</v>
      </c>
      <c r="F18" s="190">
        <v>1.7</v>
      </c>
      <c r="G18" s="190">
        <v>4</v>
      </c>
      <c r="H18" s="190">
        <v>65.400000000000006</v>
      </c>
      <c r="I18" s="190">
        <v>69.7</v>
      </c>
      <c r="J18" s="190">
        <v>67.2</v>
      </c>
    </row>
    <row r="19" spans="1:10" ht="23.25" customHeight="1">
      <c r="A19" s="53" t="s">
        <v>88</v>
      </c>
      <c r="B19" s="54"/>
      <c r="C19" s="54"/>
      <c r="D19" s="54"/>
      <c r="E19" s="53"/>
      <c r="F19" s="54"/>
      <c r="G19" s="54"/>
      <c r="H19" s="54"/>
      <c r="I19" s="53"/>
      <c r="J19" s="37"/>
    </row>
    <row r="20" spans="1:10">
      <c r="A20" s="55" t="s">
        <v>89</v>
      </c>
      <c r="B20" s="56"/>
      <c r="C20" s="56"/>
      <c r="D20" s="56"/>
      <c r="E20" s="55"/>
      <c r="F20" s="56"/>
      <c r="G20" s="56"/>
      <c r="H20" s="56"/>
      <c r="I20" s="55"/>
      <c r="J20" s="7"/>
    </row>
    <row r="21" spans="1:10">
      <c r="A21" s="53" t="s">
        <v>152</v>
      </c>
      <c r="B21" s="54"/>
      <c r="C21" s="54"/>
      <c r="D21" s="54"/>
      <c r="E21" s="53"/>
      <c r="F21" s="54"/>
      <c r="G21" s="54"/>
      <c r="H21" s="54"/>
      <c r="I21" s="53"/>
    </row>
    <row r="22" spans="1:10">
      <c r="A22" s="409" t="s">
        <v>410</v>
      </c>
      <c r="B22" s="409"/>
      <c r="C22" s="409"/>
      <c r="D22" s="409"/>
      <c r="E22" s="410"/>
      <c r="F22" s="410"/>
      <c r="G22" s="410"/>
      <c r="H22" s="409"/>
      <c r="I22" s="409"/>
      <c r="J22" s="409"/>
    </row>
    <row r="23" spans="1:10" ht="26.25" customHeight="1">
      <c r="A23" s="480" t="s">
        <v>422</v>
      </c>
      <c r="B23" s="480"/>
      <c r="C23" s="480"/>
      <c r="D23" s="480"/>
      <c r="E23" s="480"/>
      <c r="F23" s="480"/>
      <c r="G23" s="480"/>
      <c r="H23" s="480"/>
      <c r="I23" s="480"/>
      <c r="J23" s="480"/>
    </row>
    <row r="24" spans="1:10" ht="15.75" customHeight="1">
      <c r="A24" s="509" t="s">
        <v>153</v>
      </c>
      <c r="B24" s="509"/>
      <c r="C24" s="509"/>
      <c r="D24" s="508" t="s">
        <v>154</v>
      </c>
      <c r="E24" s="508"/>
      <c r="F24" s="508"/>
      <c r="G24" s="508"/>
      <c r="H24" s="508"/>
      <c r="I24" s="508"/>
      <c r="J24" s="508"/>
    </row>
    <row r="25" spans="1:10" ht="15" customHeight="1">
      <c r="A25" s="509"/>
      <c r="B25" s="509"/>
      <c r="C25" s="509"/>
      <c r="D25" s="512" t="s">
        <v>8</v>
      </c>
      <c r="E25" s="512"/>
      <c r="F25" s="512" t="s">
        <v>9</v>
      </c>
      <c r="G25" s="512"/>
      <c r="H25" s="512" t="s">
        <v>0</v>
      </c>
      <c r="I25" s="512"/>
      <c r="J25" s="512"/>
    </row>
    <row r="26" spans="1:10">
      <c r="A26" s="510" t="s">
        <v>16</v>
      </c>
      <c r="B26" s="510"/>
      <c r="C26" s="510"/>
      <c r="D26" s="511">
        <v>30.9</v>
      </c>
      <c r="E26" s="511"/>
      <c r="F26" s="511">
        <v>46.8</v>
      </c>
      <c r="G26" s="511"/>
      <c r="H26" s="511">
        <v>38.299999999999997</v>
      </c>
      <c r="I26" s="511"/>
      <c r="J26" s="511"/>
    </row>
    <row r="27" spans="1:10">
      <c r="A27" s="510" t="s">
        <v>141</v>
      </c>
      <c r="B27" s="510"/>
      <c r="C27" s="510"/>
      <c r="D27" s="511">
        <v>22</v>
      </c>
      <c r="E27" s="511"/>
      <c r="F27" s="511">
        <v>20.2</v>
      </c>
      <c r="G27" s="511"/>
      <c r="H27" s="511">
        <v>21.2</v>
      </c>
      <c r="I27" s="511"/>
      <c r="J27" s="511"/>
    </row>
    <row r="28" spans="1:10">
      <c r="A28" s="510" t="s">
        <v>17</v>
      </c>
      <c r="B28" s="510"/>
      <c r="C28" s="510"/>
      <c r="D28" s="511">
        <v>43.3</v>
      </c>
      <c r="E28" s="511"/>
      <c r="F28" s="511">
        <v>30.8</v>
      </c>
      <c r="G28" s="511"/>
      <c r="H28" s="511">
        <v>37.5</v>
      </c>
      <c r="I28" s="511"/>
      <c r="J28" s="511"/>
    </row>
    <row r="29" spans="1:10">
      <c r="A29" s="53" t="s">
        <v>410</v>
      </c>
    </row>
  </sheetData>
  <mergeCells count="31">
    <mergeCell ref="F27:G27"/>
    <mergeCell ref="F28:G28"/>
    <mergeCell ref="H26:J26"/>
    <mergeCell ref="H27:J27"/>
    <mergeCell ref="H28:J28"/>
    <mergeCell ref="A27:C27"/>
    <mergeCell ref="A28:C28"/>
    <mergeCell ref="D26:E26"/>
    <mergeCell ref="D27:E27"/>
    <mergeCell ref="D28:E28"/>
    <mergeCell ref="A23:J23"/>
    <mergeCell ref="D24:J24"/>
    <mergeCell ref="A24:C25"/>
    <mergeCell ref="A26:C26"/>
    <mergeCell ref="F26:G26"/>
    <mergeCell ref="F25:G25"/>
    <mergeCell ref="H25:J25"/>
    <mergeCell ref="D25:E25"/>
    <mergeCell ref="A1:J1"/>
    <mergeCell ref="A12:J12"/>
    <mergeCell ref="A2:J2"/>
    <mergeCell ref="A3:A5"/>
    <mergeCell ref="B3:G3"/>
    <mergeCell ref="H3:J4"/>
    <mergeCell ref="B4:D4"/>
    <mergeCell ref="E4:G4"/>
    <mergeCell ref="A13:A15"/>
    <mergeCell ref="B13:G13"/>
    <mergeCell ref="H13:J14"/>
    <mergeCell ref="B14:D14"/>
    <mergeCell ref="E14:G14"/>
  </mergeCells>
  <printOptions horizontalCentered="1"/>
  <pageMargins left="0.45" right="0.1" top="0.48" bottom="0.5" header="0.3" footer="0.3"/>
  <pageSetup paperSize="11" scale="97" firstPageNumber="9" orientation="portrait" useFirstPageNumber="1" r:id="rId1"/>
  <headerFooter>
    <oddFooter>&amp;L&amp;"-,Bold"&amp;K09-048&amp;P&amp;R&amp;"-,Bold Italic"&amp;10&amp;K09-046Educational Statistics at a Glance</oddFooter>
  </headerFooter>
  <colBreaks count="1" manualBreakCount="1">
    <brk id="10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39</vt:i4>
      </vt:variant>
    </vt:vector>
  </HeadingPairs>
  <TitlesOfParts>
    <vt:vector size="75" baseType="lpstr">
      <vt:lpstr>Table-1-2</vt:lpstr>
      <vt:lpstr>Table-3-4</vt:lpstr>
      <vt:lpstr>Table-5</vt:lpstr>
      <vt:lpstr>Table-6A</vt:lpstr>
      <vt:lpstr>Table-6B-C</vt:lpstr>
      <vt:lpstr>Table-6D-E</vt:lpstr>
      <vt:lpstr>Table-6F-7</vt:lpstr>
      <vt:lpstr>Table-8-9-10</vt:lpstr>
      <vt:lpstr>Table-11A-B-C</vt:lpstr>
      <vt:lpstr>Table-12-13</vt:lpstr>
      <vt:lpstr>Table-13B-C</vt:lpstr>
      <vt:lpstr>Table-14</vt:lpstr>
      <vt:lpstr>Table-14D-E-F</vt:lpstr>
      <vt:lpstr>Table-15-16</vt:lpstr>
      <vt:lpstr>17-A</vt:lpstr>
      <vt:lpstr>Table-17-B</vt:lpstr>
      <vt:lpstr>Table-17-C</vt:lpstr>
      <vt:lpstr>Table-18</vt:lpstr>
      <vt:lpstr>Table-19</vt:lpstr>
      <vt:lpstr>Table-19H</vt:lpstr>
      <vt:lpstr>Table-19B</vt:lpstr>
      <vt:lpstr>Table-19BH</vt:lpstr>
      <vt:lpstr>Table-19C</vt:lpstr>
      <vt:lpstr>Table-19CH</vt:lpstr>
      <vt:lpstr>Table-20</vt:lpstr>
      <vt:lpstr>Table-21A</vt:lpstr>
      <vt:lpstr>Table-21B</vt:lpstr>
      <vt:lpstr>Table-21C</vt:lpstr>
      <vt:lpstr>Table-22A</vt:lpstr>
      <vt:lpstr>Table-22B</vt:lpstr>
      <vt:lpstr>Table-22C</vt:lpstr>
      <vt:lpstr>Table-23</vt:lpstr>
      <vt:lpstr>Table-24</vt:lpstr>
      <vt:lpstr>Table-25</vt:lpstr>
      <vt:lpstr>Sheet1</vt:lpstr>
      <vt:lpstr>Table-26</vt:lpstr>
      <vt:lpstr>'17-A'!Print_Area</vt:lpstr>
      <vt:lpstr>Sheet1!Print_Area</vt:lpstr>
      <vt:lpstr>'Table-11A-B-C'!Print_Area</vt:lpstr>
      <vt:lpstr>'Table-1-2'!Print_Area</vt:lpstr>
      <vt:lpstr>'Table-12-13'!Print_Area</vt:lpstr>
      <vt:lpstr>'Table-13B-C'!Print_Area</vt:lpstr>
      <vt:lpstr>'Table-14'!Print_Area</vt:lpstr>
      <vt:lpstr>'Table-14D-E-F'!Print_Area</vt:lpstr>
      <vt:lpstr>'Table-15-16'!Print_Area</vt:lpstr>
      <vt:lpstr>'Table-17-B'!Print_Area</vt:lpstr>
      <vt:lpstr>'Table-17-C'!Print_Area</vt:lpstr>
      <vt:lpstr>'Table-18'!Print_Area</vt:lpstr>
      <vt:lpstr>'Table-19'!Print_Area</vt:lpstr>
      <vt:lpstr>'Table-19B'!Print_Area</vt:lpstr>
      <vt:lpstr>'Table-19BH'!Print_Area</vt:lpstr>
      <vt:lpstr>'Table-19C'!Print_Area</vt:lpstr>
      <vt:lpstr>'Table-19CH'!Print_Area</vt:lpstr>
      <vt:lpstr>'Table-19H'!Print_Area</vt:lpstr>
      <vt:lpstr>'Table-20'!Print_Area</vt:lpstr>
      <vt:lpstr>'Table-21A'!Print_Area</vt:lpstr>
      <vt:lpstr>'Table-21B'!Print_Area</vt:lpstr>
      <vt:lpstr>'Table-21C'!Print_Area</vt:lpstr>
      <vt:lpstr>'Table-22A'!Print_Area</vt:lpstr>
      <vt:lpstr>'Table-22B'!Print_Area</vt:lpstr>
      <vt:lpstr>'Table-22C'!Print_Area</vt:lpstr>
      <vt:lpstr>'Table-23'!Print_Area</vt:lpstr>
      <vt:lpstr>'Table-24'!Print_Area</vt:lpstr>
      <vt:lpstr>'Table-26'!Print_Area</vt:lpstr>
      <vt:lpstr>'Table-3-4'!Print_Area</vt:lpstr>
      <vt:lpstr>'Table-5'!Print_Area</vt:lpstr>
      <vt:lpstr>'Table-6A'!Print_Area</vt:lpstr>
      <vt:lpstr>'Table-6B-C'!Print_Area</vt:lpstr>
      <vt:lpstr>'Table-6D-E'!Print_Area</vt:lpstr>
      <vt:lpstr>'Table-6F-7'!Print_Area</vt:lpstr>
      <vt:lpstr>'Table-8-9-10'!Print_Area</vt:lpstr>
      <vt:lpstr>'17-A'!Print_Titles</vt:lpstr>
      <vt:lpstr>'Table-17-B'!Print_Titles</vt:lpstr>
      <vt:lpstr>'Table-17-C'!Print_Titles</vt:lpstr>
      <vt:lpstr>'Table-18'!Print_Titles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Shukla</dc:creator>
  <cp:lastModifiedBy>OMPRAKASH</cp:lastModifiedBy>
  <cp:lastPrinted>2015-01-09T09:45:54Z</cp:lastPrinted>
  <dcterms:created xsi:type="dcterms:W3CDTF">2011-07-19T05:08:20Z</dcterms:created>
  <dcterms:modified xsi:type="dcterms:W3CDTF">2015-01-09T10:30:45Z</dcterms:modified>
</cp:coreProperties>
</file>