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c1\Desktop\"/>
    </mc:Choice>
  </mc:AlternateContent>
  <bookViews>
    <workbookView xWindow="0" yWindow="0" windowWidth="20490" windowHeight="7755"/>
  </bookViews>
  <sheets>
    <sheet name="VacantTeaching as on 01.02.2023" sheetId="1" r:id="rId1"/>
    <sheet name="Vacant Non-Teaching 01.02.2023" sheetId="3" r:id="rId2"/>
    <sheet name="VacantTeaching as on 01.04.2022" sheetId="5" r:id="rId3"/>
    <sheet name="Vacant Non-Teaching 01.04.2022" sheetId="6" r:id="rId4"/>
    <sheet name="VacantTeaching as on 01.04.2021" sheetId="7" r:id="rId5"/>
    <sheet name="VacantNonTeaching as on 01.4.21" sheetId="8" r:id="rId6"/>
    <sheet name="VacantTeaching as on 01.04.2020" sheetId="9" r:id="rId7"/>
    <sheet name="Vacant N-Teach as on 01.04.2020" sheetId="10" r:id="rId8"/>
    <sheet name="VacantTeaching as on 1.4.2019" sheetId="11" r:id="rId9"/>
    <sheet name="Vacant N-T as on 01.04.19" sheetId="12" r:id="rId10"/>
  </sheets>
  <definedNames>
    <definedName name="_xlnm.Print_Area" localSheetId="1">'Vacant Non-Teaching 01.02.2023'!$A$1:$AA$153</definedName>
    <definedName name="_xlnm.Print_Area" localSheetId="3">'Vacant Non-Teaching 01.04.2022'!$A$1:$AA$153</definedName>
    <definedName name="_xlnm.Print_Area" localSheetId="9">'Vacant N-T as on 01.04.19'!$A$1:$AA$151</definedName>
    <definedName name="_xlnm.Print_Area" localSheetId="7">'Vacant N-Teach as on 01.04.2020'!$A$1:$AA$139</definedName>
    <definedName name="_xlnm.Print_Area" localSheetId="5">'VacantNonTeaching as on 01.4.21'!$A$1:$AA$154</definedName>
    <definedName name="_xlnm.Print_Area" localSheetId="6">'VacantTeaching as on 01.04.2020'!$A$1:$AA$139</definedName>
    <definedName name="_xlnm.Print_Area" localSheetId="8">'VacantTeaching as on 1.4.2019'!$A$1:$AA$151</definedName>
    <definedName name="_xlnm.Print_Titles" localSheetId="1">'Vacant Non-Teaching 01.02.2023'!$2:$6</definedName>
    <definedName name="_xlnm.Print_Titles" localSheetId="3">'Vacant Non-Teaching 01.04.2022'!$2:$6</definedName>
    <definedName name="_xlnm.Print_Titles" localSheetId="9">'Vacant N-T as on 01.04.19'!$2:$6</definedName>
    <definedName name="_xlnm.Print_Titles" localSheetId="7">'Vacant N-Teach as on 01.04.2020'!$2:$6</definedName>
    <definedName name="_xlnm.Print_Titles" localSheetId="5">'VacantNonTeaching as on 01.4.21'!$2:$6</definedName>
    <definedName name="_xlnm.Print_Titles" localSheetId="0">'VacantTeaching as on 01.02.2023'!$2:$6</definedName>
    <definedName name="_xlnm.Print_Titles" localSheetId="6">'VacantTeaching as on 01.04.2020'!$2:$6</definedName>
    <definedName name="_xlnm.Print_Titles" localSheetId="4">'VacantTeaching as on 01.04.2021'!$2:$6</definedName>
    <definedName name="_xlnm.Print_Titles" localSheetId="2">'VacantTeaching as on 01.04.2022'!$2:$6</definedName>
    <definedName name="_xlnm.Print_Titles" localSheetId="8">'VacantTeaching as on 1.4.2019'!$2:$6</definedName>
  </definedNames>
  <calcPr calcId="152511"/>
</workbook>
</file>

<file path=xl/calcChain.xml><?xml version="1.0" encoding="utf-8"?>
<calcChain xmlns="http://schemas.openxmlformats.org/spreadsheetml/2006/main">
  <c r="K8" i="12" l="1"/>
  <c r="Z8" i="12" s="1"/>
  <c r="R8" i="12"/>
  <c r="S8" i="12"/>
  <c r="Y8" i="12" s="1"/>
  <c r="T8" i="12"/>
  <c r="U8" i="12"/>
  <c r="V8" i="12"/>
  <c r="W8" i="12"/>
  <c r="X8" i="12"/>
  <c r="K9" i="12"/>
  <c r="R9" i="12"/>
  <c r="S9" i="12"/>
  <c r="T9" i="12"/>
  <c r="U9" i="12"/>
  <c r="V9" i="12"/>
  <c r="W9" i="12"/>
  <c r="X9" i="12"/>
  <c r="K10" i="12"/>
  <c r="R10" i="12"/>
  <c r="S10" i="12"/>
  <c r="T10" i="12"/>
  <c r="U10" i="12"/>
  <c r="V10" i="12"/>
  <c r="W10" i="12"/>
  <c r="X10" i="12"/>
  <c r="K11" i="12"/>
  <c r="R11" i="12"/>
  <c r="Z12" i="12" s="1"/>
  <c r="S11" i="12"/>
  <c r="T11" i="12"/>
  <c r="U11" i="12"/>
  <c r="V11" i="12"/>
  <c r="W11" i="12"/>
  <c r="X11" i="12"/>
  <c r="Z11" i="12"/>
  <c r="K12" i="12"/>
  <c r="R12" i="12"/>
  <c r="S12" i="12"/>
  <c r="T12" i="12"/>
  <c r="U12" i="12"/>
  <c r="V12" i="12"/>
  <c r="W12" i="12"/>
  <c r="X12" i="12"/>
  <c r="K13" i="12"/>
  <c r="R13" i="12"/>
  <c r="S13" i="12"/>
  <c r="T13" i="12"/>
  <c r="U13" i="12"/>
  <c r="V13" i="12"/>
  <c r="W13" i="12"/>
  <c r="X13" i="12"/>
  <c r="K14" i="12"/>
  <c r="R14" i="12"/>
  <c r="S14" i="12"/>
  <c r="T14" i="12"/>
  <c r="U14" i="12"/>
  <c r="V14" i="12"/>
  <c r="W14" i="12"/>
  <c r="X14" i="12"/>
  <c r="K15" i="12"/>
  <c r="R15" i="12"/>
  <c r="S15" i="12"/>
  <c r="T15" i="12"/>
  <c r="U15" i="12"/>
  <c r="V15" i="12"/>
  <c r="W15" i="12"/>
  <c r="X15" i="12"/>
  <c r="Z15" i="12"/>
  <c r="K16" i="12"/>
  <c r="R16" i="12"/>
  <c r="S16" i="12"/>
  <c r="Y16" i="12" s="1"/>
  <c r="T16" i="12"/>
  <c r="U16" i="12"/>
  <c r="V16" i="12"/>
  <c r="W16" i="12"/>
  <c r="X16" i="12"/>
  <c r="K17" i="12"/>
  <c r="R17" i="12"/>
  <c r="S17" i="12"/>
  <c r="T17" i="12"/>
  <c r="U17" i="12"/>
  <c r="V17" i="12"/>
  <c r="W17" i="12"/>
  <c r="X17" i="12"/>
  <c r="K18" i="12"/>
  <c r="R18" i="12"/>
  <c r="S18" i="12"/>
  <c r="Y18" i="12" s="1"/>
  <c r="T18" i="12"/>
  <c r="U18" i="12"/>
  <c r="V18" i="12"/>
  <c r="W18" i="12"/>
  <c r="X18" i="12"/>
  <c r="Z18" i="12"/>
  <c r="K19" i="12"/>
  <c r="R19" i="12"/>
  <c r="S19" i="12"/>
  <c r="T19" i="12"/>
  <c r="U19" i="12"/>
  <c r="V19" i="12"/>
  <c r="W19" i="12"/>
  <c r="X19" i="12"/>
  <c r="K20" i="12"/>
  <c r="R20" i="12"/>
  <c r="S20" i="12"/>
  <c r="T20" i="12"/>
  <c r="U20" i="12"/>
  <c r="V20" i="12"/>
  <c r="W20" i="12"/>
  <c r="X20" i="12"/>
  <c r="K21" i="12"/>
  <c r="R21" i="12"/>
  <c r="S21" i="12"/>
  <c r="T21" i="12"/>
  <c r="U21" i="12"/>
  <c r="V21" i="12"/>
  <c r="W21" i="12"/>
  <c r="X21" i="12"/>
  <c r="Z21" i="12"/>
  <c r="K22" i="12"/>
  <c r="R22" i="12"/>
  <c r="S22" i="12"/>
  <c r="T22" i="12"/>
  <c r="U22" i="12"/>
  <c r="V22" i="12"/>
  <c r="W22" i="12"/>
  <c r="X22" i="12"/>
  <c r="Y22" i="12" s="1"/>
  <c r="K23" i="12"/>
  <c r="R23" i="12"/>
  <c r="S23" i="12"/>
  <c r="T23" i="12"/>
  <c r="U23" i="12"/>
  <c r="V23" i="12"/>
  <c r="W23" i="12"/>
  <c r="X23" i="12"/>
  <c r="K24" i="12"/>
  <c r="R24" i="12"/>
  <c r="S24" i="12"/>
  <c r="T24" i="12"/>
  <c r="U24" i="12"/>
  <c r="V24" i="12"/>
  <c r="W24" i="12"/>
  <c r="X24" i="12"/>
  <c r="K25" i="12"/>
  <c r="R25" i="12"/>
  <c r="S25" i="12"/>
  <c r="T25" i="12"/>
  <c r="Y25" i="12" s="1"/>
  <c r="U25" i="12"/>
  <c r="V25" i="12"/>
  <c r="W25" i="12"/>
  <c r="X25" i="12"/>
  <c r="K26" i="12"/>
  <c r="R26" i="12"/>
  <c r="S26" i="12"/>
  <c r="T26" i="12"/>
  <c r="U26" i="12"/>
  <c r="V26" i="12"/>
  <c r="W26" i="12"/>
  <c r="Y26" i="12" s="1"/>
  <c r="X26" i="12"/>
  <c r="K27" i="12"/>
  <c r="R27" i="12"/>
  <c r="S27" i="12"/>
  <c r="T27" i="12"/>
  <c r="U27" i="12"/>
  <c r="V27" i="12"/>
  <c r="W27" i="12"/>
  <c r="X27" i="12"/>
  <c r="K28" i="12"/>
  <c r="R28" i="12"/>
  <c r="Z27" i="12" s="1"/>
  <c r="S28" i="12"/>
  <c r="T28" i="12"/>
  <c r="U28" i="12"/>
  <c r="V28" i="12"/>
  <c r="W28" i="12"/>
  <c r="X28" i="12"/>
  <c r="K29" i="12"/>
  <c r="R29" i="12"/>
  <c r="S29" i="12"/>
  <c r="T29" i="12"/>
  <c r="U29" i="12"/>
  <c r="V29" i="12"/>
  <c r="W29" i="12"/>
  <c r="X29" i="12"/>
  <c r="K30" i="12"/>
  <c r="R30" i="12"/>
  <c r="S30" i="12"/>
  <c r="T30" i="12"/>
  <c r="U30" i="12"/>
  <c r="U143" i="12" s="1"/>
  <c r="V30" i="12"/>
  <c r="W30" i="12"/>
  <c r="X30" i="12"/>
  <c r="K31" i="12"/>
  <c r="R31" i="12"/>
  <c r="S31" i="12"/>
  <c r="T31" i="12"/>
  <c r="U31" i="12"/>
  <c r="V31" i="12"/>
  <c r="W31" i="12"/>
  <c r="X31" i="12"/>
  <c r="K32" i="12"/>
  <c r="Z32" i="12" s="1"/>
  <c r="R32" i="12"/>
  <c r="S32" i="12"/>
  <c r="T32" i="12"/>
  <c r="U32" i="12"/>
  <c r="V32" i="12"/>
  <c r="W32" i="12"/>
  <c r="X32" i="12"/>
  <c r="K33" i="12"/>
  <c r="R33" i="12"/>
  <c r="S33" i="12"/>
  <c r="T33" i="12"/>
  <c r="U33" i="12"/>
  <c r="V33" i="12"/>
  <c r="W33" i="12"/>
  <c r="X33" i="12"/>
  <c r="K34" i="12"/>
  <c r="R34" i="12"/>
  <c r="S34" i="12"/>
  <c r="S144" i="12" s="1"/>
  <c r="T34" i="12"/>
  <c r="U34" i="12"/>
  <c r="V34" i="12"/>
  <c r="W34" i="12"/>
  <c r="X34" i="12"/>
  <c r="K35" i="12"/>
  <c r="R35" i="12"/>
  <c r="S35" i="12"/>
  <c r="T35" i="12"/>
  <c r="U35" i="12"/>
  <c r="V35" i="12"/>
  <c r="W35" i="12"/>
  <c r="X35" i="12"/>
  <c r="Z35" i="12"/>
  <c r="K36" i="12"/>
  <c r="R36" i="12"/>
  <c r="S36" i="12"/>
  <c r="T36" i="12"/>
  <c r="U36" i="12"/>
  <c r="V36" i="12"/>
  <c r="W36" i="12"/>
  <c r="X36" i="12"/>
  <c r="K37" i="12"/>
  <c r="R37" i="12"/>
  <c r="S37" i="12"/>
  <c r="T37" i="12"/>
  <c r="U37" i="12"/>
  <c r="V37" i="12"/>
  <c r="W37" i="12"/>
  <c r="X37" i="12"/>
  <c r="K38" i="12"/>
  <c r="R38" i="12"/>
  <c r="Z39" i="12" s="1"/>
  <c r="S38" i="12"/>
  <c r="T38" i="12"/>
  <c r="U38" i="12"/>
  <c r="V38" i="12"/>
  <c r="W38" i="12"/>
  <c r="X38" i="12"/>
  <c r="K39" i="12"/>
  <c r="R39" i="12"/>
  <c r="S39" i="12"/>
  <c r="T39" i="12"/>
  <c r="Y39" i="12" s="1"/>
  <c r="U39" i="12"/>
  <c r="V39" i="12"/>
  <c r="W39" i="12"/>
  <c r="X39" i="12"/>
  <c r="K40" i="12"/>
  <c r="R40" i="12"/>
  <c r="S40" i="12"/>
  <c r="T40" i="12"/>
  <c r="U40" i="12"/>
  <c r="V40" i="12"/>
  <c r="W40" i="12"/>
  <c r="X40" i="12"/>
  <c r="X144" i="12" s="1"/>
  <c r="K41" i="12"/>
  <c r="R41" i="12"/>
  <c r="Z42" i="12" s="1"/>
  <c r="S41" i="12"/>
  <c r="T41" i="12"/>
  <c r="U41" i="12"/>
  <c r="V41" i="12"/>
  <c r="W41" i="12"/>
  <c r="X41" i="12"/>
  <c r="X142" i="12" s="1"/>
  <c r="K42" i="12"/>
  <c r="R42" i="12"/>
  <c r="S42" i="12"/>
  <c r="T42" i="12"/>
  <c r="U42" i="12"/>
  <c r="V42" i="12"/>
  <c r="W42" i="12"/>
  <c r="X42" i="12"/>
  <c r="K43" i="12"/>
  <c r="R43" i="12"/>
  <c r="S43" i="12"/>
  <c r="T43" i="12"/>
  <c r="U43" i="12"/>
  <c r="V43" i="12"/>
  <c r="W43" i="12"/>
  <c r="X43" i="12"/>
  <c r="K44" i="12"/>
  <c r="R44" i="12"/>
  <c r="S44" i="12"/>
  <c r="T44" i="12"/>
  <c r="U44" i="12"/>
  <c r="V44" i="12"/>
  <c r="V142" i="12" s="1"/>
  <c r="W44" i="12"/>
  <c r="X44" i="12"/>
  <c r="K45" i="12"/>
  <c r="R45" i="12"/>
  <c r="S45" i="12"/>
  <c r="T45" i="12"/>
  <c r="U45" i="12"/>
  <c r="V45" i="12"/>
  <c r="V143" i="12" s="1"/>
  <c r="W45" i="12"/>
  <c r="X45" i="12"/>
  <c r="K46" i="12"/>
  <c r="Z44" i="12" s="1"/>
  <c r="R46" i="12"/>
  <c r="Z45" i="12" s="1"/>
  <c r="S46" i="12"/>
  <c r="T46" i="12"/>
  <c r="U46" i="12"/>
  <c r="V46" i="12"/>
  <c r="W46" i="12"/>
  <c r="X46" i="12"/>
  <c r="K47" i="12"/>
  <c r="R47" i="12"/>
  <c r="S47" i="12"/>
  <c r="T47" i="12"/>
  <c r="U47" i="12"/>
  <c r="V47" i="12"/>
  <c r="W47" i="12"/>
  <c r="X47" i="12"/>
  <c r="K48" i="12"/>
  <c r="R48" i="12"/>
  <c r="S48" i="12"/>
  <c r="T48" i="12"/>
  <c r="U48" i="12"/>
  <c r="V48" i="12"/>
  <c r="W48" i="12"/>
  <c r="X48" i="12"/>
  <c r="K49" i="12"/>
  <c r="R49" i="12"/>
  <c r="S49" i="12"/>
  <c r="T49" i="12"/>
  <c r="U49" i="12"/>
  <c r="V49" i="12"/>
  <c r="W49" i="12"/>
  <c r="X49" i="12"/>
  <c r="K50" i="12"/>
  <c r="R50" i="12"/>
  <c r="S50" i="12"/>
  <c r="Y50" i="12" s="1"/>
  <c r="T50" i="12"/>
  <c r="U50" i="12"/>
  <c r="V50" i="12"/>
  <c r="W50" i="12"/>
  <c r="X50" i="12"/>
  <c r="K51" i="12"/>
  <c r="R51" i="12"/>
  <c r="S51" i="12"/>
  <c r="T51" i="12"/>
  <c r="U51" i="12"/>
  <c r="V51" i="12"/>
  <c r="W51" i="12"/>
  <c r="X51" i="12"/>
  <c r="K52" i="12"/>
  <c r="R52" i="12"/>
  <c r="Z51" i="12" s="1"/>
  <c r="S52" i="12"/>
  <c r="T52" i="12"/>
  <c r="T144" i="12" s="1"/>
  <c r="U52" i="12"/>
  <c r="V52" i="12"/>
  <c r="W52" i="12"/>
  <c r="X52" i="12"/>
  <c r="K53" i="12"/>
  <c r="R53" i="12"/>
  <c r="S53" i="12"/>
  <c r="T53" i="12"/>
  <c r="U53" i="12"/>
  <c r="V53" i="12"/>
  <c r="W53" i="12"/>
  <c r="X53" i="12"/>
  <c r="Z53" i="12"/>
  <c r="K54" i="12"/>
  <c r="R54" i="12"/>
  <c r="S54" i="12"/>
  <c r="T54" i="12"/>
  <c r="U54" i="12"/>
  <c r="V54" i="12"/>
  <c r="W54" i="12"/>
  <c r="X54" i="12"/>
  <c r="K55" i="12"/>
  <c r="R55" i="12"/>
  <c r="S55" i="12"/>
  <c r="T55" i="12"/>
  <c r="U55" i="12"/>
  <c r="V55" i="12"/>
  <c r="W55" i="12"/>
  <c r="X55" i="12"/>
  <c r="K56" i="12"/>
  <c r="R56" i="12"/>
  <c r="Z57" i="12" s="1"/>
  <c r="S56" i="12"/>
  <c r="T56" i="12"/>
  <c r="U56" i="12"/>
  <c r="V56" i="12"/>
  <c r="W56" i="12"/>
  <c r="X56" i="12"/>
  <c r="K57" i="12"/>
  <c r="R57" i="12"/>
  <c r="S57" i="12"/>
  <c r="Y57" i="12" s="1"/>
  <c r="T57" i="12"/>
  <c r="U57" i="12"/>
  <c r="V57" i="12"/>
  <c r="W57" i="12"/>
  <c r="X57" i="12"/>
  <c r="K58" i="12"/>
  <c r="R58" i="12"/>
  <c r="S58" i="12"/>
  <c r="T58" i="12"/>
  <c r="U58" i="12"/>
  <c r="V58" i="12"/>
  <c r="W58" i="12"/>
  <c r="X58" i="12"/>
  <c r="E59" i="12"/>
  <c r="F59" i="12"/>
  <c r="G59" i="12"/>
  <c r="H59" i="12"/>
  <c r="V59" i="12" s="1"/>
  <c r="I59" i="12"/>
  <c r="J59" i="12"/>
  <c r="L59" i="12"/>
  <c r="M59" i="12"/>
  <c r="N59" i="12"/>
  <c r="N108" i="12" s="1"/>
  <c r="O59" i="12"/>
  <c r="P59" i="12"/>
  <c r="W59" i="12" s="1"/>
  <c r="Q59" i="12"/>
  <c r="X59" i="12" s="1"/>
  <c r="E60" i="12"/>
  <c r="F60" i="12"/>
  <c r="G60" i="12"/>
  <c r="H60" i="12"/>
  <c r="I60" i="12"/>
  <c r="J60" i="12"/>
  <c r="L60" i="12"/>
  <c r="M60" i="12"/>
  <c r="N60" i="12"/>
  <c r="O60" i="12"/>
  <c r="P60" i="12"/>
  <c r="Q60" i="12"/>
  <c r="X60" i="12" s="1"/>
  <c r="E61" i="12"/>
  <c r="F61" i="12"/>
  <c r="G61" i="12"/>
  <c r="H61" i="12"/>
  <c r="I61" i="12"/>
  <c r="J61" i="12"/>
  <c r="L61" i="12"/>
  <c r="S61" i="12" s="1"/>
  <c r="M61" i="12"/>
  <c r="N61" i="12"/>
  <c r="O61" i="12"/>
  <c r="P61" i="12"/>
  <c r="Q61" i="12"/>
  <c r="R61" i="12" s="1"/>
  <c r="K63" i="12"/>
  <c r="R63" i="12"/>
  <c r="S63" i="12"/>
  <c r="T63" i="12"/>
  <c r="U63" i="12"/>
  <c r="V63" i="12"/>
  <c r="W63" i="12"/>
  <c r="Y63" i="12" s="1"/>
  <c r="X63" i="12"/>
  <c r="K64" i="12"/>
  <c r="R64" i="12"/>
  <c r="S64" i="12"/>
  <c r="T64" i="12"/>
  <c r="U64" i="12"/>
  <c r="V64" i="12"/>
  <c r="W64" i="12"/>
  <c r="X64" i="12"/>
  <c r="K65" i="12"/>
  <c r="R65" i="12"/>
  <c r="Z64" i="12" s="1"/>
  <c r="S65" i="12"/>
  <c r="T65" i="12"/>
  <c r="U65" i="12"/>
  <c r="V65" i="12"/>
  <c r="W65" i="12"/>
  <c r="X65" i="12"/>
  <c r="K66" i="12"/>
  <c r="R66" i="12"/>
  <c r="S66" i="12"/>
  <c r="T66" i="12"/>
  <c r="U66" i="12"/>
  <c r="V66" i="12"/>
  <c r="W66" i="12"/>
  <c r="X66" i="12"/>
  <c r="Z66" i="12"/>
  <c r="K67" i="12"/>
  <c r="R67" i="12"/>
  <c r="S67" i="12"/>
  <c r="T67" i="12"/>
  <c r="U67" i="12"/>
  <c r="V67" i="12"/>
  <c r="W67" i="12"/>
  <c r="X67" i="12"/>
  <c r="K68" i="12"/>
  <c r="R68" i="12"/>
  <c r="S68" i="12"/>
  <c r="T68" i="12"/>
  <c r="U68" i="12"/>
  <c r="V68" i="12"/>
  <c r="W68" i="12"/>
  <c r="X68" i="12"/>
  <c r="K69" i="12"/>
  <c r="R69" i="12"/>
  <c r="Z70" i="12" s="1"/>
  <c r="S69" i="12"/>
  <c r="T69" i="12"/>
  <c r="U69" i="12"/>
  <c r="V69" i="12"/>
  <c r="W69" i="12"/>
  <c r="X69" i="12"/>
  <c r="K70" i="12"/>
  <c r="R70" i="12"/>
  <c r="S70" i="12"/>
  <c r="T70" i="12"/>
  <c r="U70" i="12"/>
  <c r="V70" i="12"/>
  <c r="W70" i="12"/>
  <c r="X70" i="12"/>
  <c r="K71" i="12"/>
  <c r="R71" i="12"/>
  <c r="S71" i="12"/>
  <c r="T71" i="12"/>
  <c r="U71" i="12"/>
  <c r="V71" i="12"/>
  <c r="W71" i="12"/>
  <c r="W147" i="12" s="1"/>
  <c r="X71" i="12"/>
  <c r="K72" i="12"/>
  <c r="R72" i="12"/>
  <c r="S72" i="12"/>
  <c r="T72" i="12"/>
  <c r="U72" i="12"/>
  <c r="V72" i="12"/>
  <c r="W72" i="12"/>
  <c r="W145" i="12" s="1"/>
  <c r="X72" i="12"/>
  <c r="K73" i="12"/>
  <c r="Z72" i="12" s="1"/>
  <c r="R73" i="12"/>
  <c r="S73" i="12"/>
  <c r="T73" i="12"/>
  <c r="U73" i="12"/>
  <c r="V73" i="12"/>
  <c r="W73" i="12"/>
  <c r="Y73" i="12" s="1"/>
  <c r="X73" i="12"/>
  <c r="K74" i="12"/>
  <c r="R74" i="12"/>
  <c r="S74" i="12"/>
  <c r="T74" i="12"/>
  <c r="U74" i="12"/>
  <c r="V74" i="12"/>
  <c r="W74" i="12"/>
  <c r="X74" i="12"/>
  <c r="K75" i="12"/>
  <c r="R75" i="12"/>
  <c r="S75" i="12"/>
  <c r="T75" i="12"/>
  <c r="U75" i="12"/>
  <c r="V75" i="12"/>
  <c r="W75" i="12"/>
  <c r="X75" i="12"/>
  <c r="K76" i="12"/>
  <c r="R76" i="12"/>
  <c r="S76" i="12"/>
  <c r="T76" i="12"/>
  <c r="U76" i="12"/>
  <c r="V76" i="12"/>
  <c r="W76" i="12"/>
  <c r="X76" i="12"/>
  <c r="K77" i="12"/>
  <c r="R77" i="12"/>
  <c r="Z76" i="12" s="1"/>
  <c r="S77" i="12"/>
  <c r="T77" i="12"/>
  <c r="U77" i="12"/>
  <c r="U147" i="12" s="1"/>
  <c r="V77" i="12"/>
  <c r="W77" i="12"/>
  <c r="X77" i="12"/>
  <c r="K78" i="12"/>
  <c r="R78" i="12"/>
  <c r="S78" i="12"/>
  <c r="T78" i="12"/>
  <c r="U78" i="12"/>
  <c r="U145" i="12" s="1"/>
  <c r="V78" i="12"/>
  <c r="W78" i="12"/>
  <c r="X78" i="12"/>
  <c r="K79" i="12"/>
  <c r="R79" i="12"/>
  <c r="S79" i="12"/>
  <c r="T79" i="12"/>
  <c r="U79" i="12"/>
  <c r="U146" i="12" s="1"/>
  <c r="V79" i="12"/>
  <c r="W79" i="12"/>
  <c r="X79" i="12"/>
  <c r="K80" i="12"/>
  <c r="R80" i="12"/>
  <c r="Z79" i="12" s="1"/>
  <c r="S80" i="12"/>
  <c r="T80" i="12"/>
  <c r="U80" i="12"/>
  <c r="V80" i="12"/>
  <c r="W80" i="12"/>
  <c r="X80" i="12"/>
  <c r="K81" i="12"/>
  <c r="R81" i="12"/>
  <c r="S81" i="12"/>
  <c r="T81" i="12"/>
  <c r="U81" i="12"/>
  <c r="V81" i="12"/>
  <c r="W81" i="12"/>
  <c r="X81" i="12"/>
  <c r="K82" i="12"/>
  <c r="R82" i="12"/>
  <c r="S82" i="12"/>
  <c r="T82" i="12"/>
  <c r="U82" i="12"/>
  <c r="V82" i="12"/>
  <c r="W82" i="12"/>
  <c r="X82" i="12"/>
  <c r="K83" i="12"/>
  <c r="R83" i="12"/>
  <c r="Z82" i="12" s="1"/>
  <c r="S83" i="12"/>
  <c r="T83" i="12"/>
  <c r="U83" i="12"/>
  <c r="V83" i="12"/>
  <c r="W83" i="12"/>
  <c r="X83" i="12"/>
  <c r="K84" i="12"/>
  <c r="R84" i="12"/>
  <c r="S84" i="12"/>
  <c r="Y84" i="12" s="1"/>
  <c r="T84" i="12"/>
  <c r="U84" i="12"/>
  <c r="V84" i="12"/>
  <c r="W84" i="12"/>
  <c r="X84" i="12"/>
  <c r="K85" i="12"/>
  <c r="R85" i="12"/>
  <c r="S85" i="12"/>
  <c r="Y85" i="12" s="1"/>
  <c r="T85" i="12"/>
  <c r="U85" i="12"/>
  <c r="V85" i="12"/>
  <c r="W85" i="12"/>
  <c r="X85" i="12"/>
  <c r="K86" i="12"/>
  <c r="R86" i="12"/>
  <c r="S86" i="12"/>
  <c r="Y86" i="12" s="1"/>
  <c r="T86" i="12"/>
  <c r="U86" i="12"/>
  <c r="V86" i="12"/>
  <c r="W86" i="12"/>
  <c r="X86" i="12"/>
  <c r="K87" i="12"/>
  <c r="Z87" i="12" s="1"/>
  <c r="R87" i="12"/>
  <c r="S87" i="12"/>
  <c r="Y87" i="12" s="1"/>
  <c r="T87" i="12"/>
  <c r="U87" i="12"/>
  <c r="V87" i="12"/>
  <c r="W87" i="12"/>
  <c r="X87" i="12"/>
  <c r="K88" i="12"/>
  <c r="R88" i="12"/>
  <c r="S88" i="12"/>
  <c r="T88" i="12"/>
  <c r="U88" i="12"/>
  <c r="V88" i="12"/>
  <c r="W88" i="12"/>
  <c r="X88" i="12"/>
  <c r="K89" i="12"/>
  <c r="R89" i="12"/>
  <c r="Z88" i="12" s="1"/>
  <c r="S89" i="12"/>
  <c r="T89" i="12"/>
  <c r="U89" i="12"/>
  <c r="V89" i="12"/>
  <c r="W89" i="12"/>
  <c r="X89" i="12"/>
  <c r="K90" i="12"/>
  <c r="R90" i="12"/>
  <c r="Z91" i="12" s="1"/>
  <c r="S90" i="12"/>
  <c r="T90" i="12"/>
  <c r="U90" i="12"/>
  <c r="V90" i="12"/>
  <c r="W90" i="12"/>
  <c r="X90" i="12"/>
  <c r="K91" i="12"/>
  <c r="R91" i="12"/>
  <c r="S91" i="12"/>
  <c r="T91" i="12"/>
  <c r="U91" i="12"/>
  <c r="V91" i="12"/>
  <c r="W91" i="12"/>
  <c r="X91" i="12"/>
  <c r="K92" i="12"/>
  <c r="R92" i="12"/>
  <c r="S92" i="12"/>
  <c r="T92" i="12"/>
  <c r="U92" i="12"/>
  <c r="V92" i="12"/>
  <c r="W92" i="12"/>
  <c r="X92" i="12"/>
  <c r="K93" i="12"/>
  <c r="R93" i="12"/>
  <c r="S93" i="12"/>
  <c r="T93" i="12"/>
  <c r="U93" i="12"/>
  <c r="V93" i="12"/>
  <c r="W93" i="12"/>
  <c r="X93" i="12"/>
  <c r="Z93" i="12"/>
  <c r="K94" i="12"/>
  <c r="R94" i="12"/>
  <c r="S94" i="12"/>
  <c r="T94" i="12"/>
  <c r="U94" i="12"/>
  <c r="V94" i="12"/>
  <c r="W94" i="12"/>
  <c r="X94" i="12"/>
  <c r="K95" i="12"/>
  <c r="R95" i="12"/>
  <c r="S95" i="12"/>
  <c r="T95" i="12"/>
  <c r="U95" i="12"/>
  <c r="V95" i="12"/>
  <c r="W95" i="12"/>
  <c r="X95" i="12"/>
  <c r="K96" i="12"/>
  <c r="R96" i="12"/>
  <c r="S96" i="12"/>
  <c r="T96" i="12"/>
  <c r="U96" i="12"/>
  <c r="V96" i="12"/>
  <c r="W96" i="12"/>
  <c r="X96" i="12"/>
  <c r="K97" i="12"/>
  <c r="R97" i="12"/>
  <c r="S97" i="12"/>
  <c r="T97" i="12"/>
  <c r="U97" i="12"/>
  <c r="V97" i="12"/>
  <c r="W97" i="12"/>
  <c r="X97" i="12"/>
  <c r="Y97" i="12" s="1"/>
  <c r="K98" i="12"/>
  <c r="R98" i="12"/>
  <c r="S98" i="12"/>
  <c r="T98" i="12"/>
  <c r="U98" i="12"/>
  <c r="V98" i="12"/>
  <c r="W98" i="12"/>
  <c r="X98" i="12"/>
  <c r="K99" i="12"/>
  <c r="R99" i="12"/>
  <c r="S99" i="12"/>
  <c r="T99" i="12"/>
  <c r="U99" i="12"/>
  <c r="V99" i="12"/>
  <c r="W99" i="12"/>
  <c r="X99" i="12"/>
  <c r="K100" i="12"/>
  <c r="R100" i="12"/>
  <c r="S100" i="12"/>
  <c r="T100" i="12"/>
  <c r="U100" i="12"/>
  <c r="V100" i="12"/>
  <c r="W100" i="12"/>
  <c r="X100" i="12"/>
  <c r="Z100" i="12"/>
  <c r="K101" i="12"/>
  <c r="R101" i="12"/>
  <c r="S101" i="12"/>
  <c r="T101" i="12"/>
  <c r="U101" i="12"/>
  <c r="V101" i="12"/>
  <c r="W101" i="12"/>
  <c r="X101" i="12"/>
  <c r="K102" i="12"/>
  <c r="R102" i="12"/>
  <c r="S102" i="12"/>
  <c r="T102" i="12"/>
  <c r="U102" i="12"/>
  <c r="V102" i="12"/>
  <c r="W102" i="12"/>
  <c r="X102" i="12"/>
  <c r="K103" i="12"/>
  <c r="R103" i="12"/>
  <c r="S103" i="12"/>
  <c r="T103" i="12"/>
  <c r="U103" i="12"/>
  <c r="V103" i="12"/>
  <c r="W103" i="12"/>
  <c r="X103" i="12"/>
  <c r="K104" i="12"/>
  <c r="Z102" i="12" s="1"/>
  <c r="R104" i="12"/>
  <c r="Z103" i="12" s="1"/>
  <c r="S104" i="12"/>
  <c r="T104" i="12"/>
  <c r="U104" i="12"/>
  <c r="Y104" i="12" s="1"/>
  <c r="V104" i="12"/>
  <c r="W104" i="12"/>
  <c r="X104" i="12"/>
  <c r="E105" i="12"/>
  <c r="F105" i="12"/>
  <c r="T105" i="12" s="1"/>
  <c r="G105" i="12"/>
  <c r="H105" i="12"/>
  <c r="I105" i="12"/>
  <c r="J105" i="12"/>
  <c r="J108" i="12" s="1"/>
  <c r="L105" i="12"/>
  <c r="M105" i="12"/>
  <c r="M108" i="12" s="1"/>
  <c r="N105" i="12"/>
  <c r="O105" i="12"/>
  <c r="V105" i="12" s="1"/>
  <c r="P105" i="12"/>
  <c r="Q105" i="12"/>
  <c r="Q108" i="12" s="1"/>
  <c r="R105" i="12"/>
  <c r="S105" i="12"/>
  <c r="E106" i="12"/>
  <c r="F106" i="12"/>
  <c r="F109" i="12" s="1"/>
  <c r="G106" i="12"/>
  <c r="H106" i="12"/>
  <c r="I106" i="12"/>
  <c r="J106" i="12"/>
  <c r="J109" i="12" s="1"/>
  <c r="X109" i="12" s="1"/>
  <c r="L106" i="12"/>
  <c r="M106" i="12"/>
  <c r="N106" i="12"/>
  <c r="N109" i="12" s="1"/>
  <c r="O106" i="12"/>
  <c r="O109" i="12" s="1"/>
  <c r="P106" i="12"/>
  <c r="W106" i="12" s="1"/>
  <c r="Q106" i="12"/>
  <c r="T106" i="12"/>
  <c r="X106" i="12"/>
  <c r="E107" i="12"/>
  <c r="E110" i="12" s="1"/>
  <c r="F107" i="12"/>
  <c r="G107" i="12"/>
  <c r="H107" i="12"/>
  <c r="H110" i="12" s="1"/>
  <c r="I107" i="12"/>
  <c r="J107" i="12"/>
  <c r="L107" i="12"/>
  <c r="L110" i="12" s="1"/>
  <c r="M107" i="12"/>
  <c r="M110" i="12" s="1"/>
  <c r="N107" i="12"/>
  <c r="O107" i="12"/>
  <c r="P107" i="12"/>
  <c r="P110" i="12" s="1"/>
  <c r="Q107" i="12"/>
  <c r="Q110" i="12" s="1"/>
  <c r="V107" i="12"/>
  <c r="F108" i="12"/>
  <c r="G108" i="12"/>
  <c r="H108" i="12"/>
  <c r="V108" i="12" s="1"/>
  <c r="L108" i="12"/>
  <c r="O108" i="12"/>
  <c r="P108" i="12"/>
  <c r="E109" i="12"/>
  <c r="H109" i="12"/>
  <c r="I109" i="12"/>
  <c r="M109" i="12"/>
  <c r="Q109" i="12"/>
  <c r="G110" i="12"/>
  <c r="I110" i="12"/>
  <c r="O110" i="12"/>
  <c r="K112" i="12"/>
  <c r="R112" i="12"/>
  <c r="S112" i="12"/>
  <c r="Y112" i="12" s="1"/>
  <c r="T112" i="12"/>
  <c r="U112" i="12"/>
  <c r="V112" i="12"/>
  <c r="W112" i="12"/>
  <c r="X112" i="12"/>
  <c r="K113" i="12"/>
  <c r="R113" i="12"/>
  <c r="S113" i="12"/>
  <c r="T113" i="12"/>
  <c r="U113" i="12"/>
  <c r="V113" i="12"/>
  <c r="W113" i="12"/>
  <c r="X113" i="12"/>
  <c r="K114" i="12"/>
  <c r="R114" i="12"/>
  <c r="Z113" i="12" s="1"/>
  <c r="S114" i="12"/>
  <c r="T114" i="12"/>
  <c r="U114" i="12"/>
  <c r="V114" i="12"/>
  <c r="W114" i="12"/>
  <c r="X114" i="12"/>
  <c r="K115" i="12"/>
  <c r="R115" i="12"/>
  <c r="S115" i="12"/>
  <c r="T115" i="12"/>
  <c r="U115" i="12"/>
  <c r="V115" i="12"/>
  <c r="W115" i="12"/>
  <c r="X115" i="12"/>
  <c r="K116" i="12"/>
  <c r="Z115" i="12" s="1"/>
  <c r="R116" i="12"/>
  <c r="S116" i="12"/>
  <c r="T116" i="12"/>
  <c r="U116" i="12"/>
  <c r="V116" i="12"/>
  <c r="W116" i="12"/>
  <c r="X116" i="12"/>
  <c r="K117" i="12"/>
  <c r="R117" i="12"/>
  <c r="S117" i="12"/>
  <c r="T117" i="12"/>
  <c r="U117" i="12"/>
  <c r="V117" i="12"/>
  <c r="W117" i="12"/>
  <c r="X117" i="12"/>
  <c r="K118" i="12"/>
  <c r="R118" i="12"/>
  <c r="S118" i="12"/>
  <c r="T118" i="12"/>
  <c r="U118" i="12"/>
  <c r="V118" i="12"/>
  <c r="W118" i="12"/>
  <c r="X118" i="12"/>
  <c r="K119" i="12"/>
  <c r="Z118" i="12" s="1"/>
  <c r="R119" i="12"/>
  <c r="S119" i="12"/>
  <c r="Y119" i="12" s="1"/>
  <c r="T119" i="12"/>
  <c r="U119" i="12"/>
  <c r="V119" i="12"/>
  <c r="W119" i="12"/>
  <c r="X119" i="12"/>
  <c r="K120" i="12"/>
  <c r="R120" i="12"/>
  <c r="S120" i="12"/>
  <c r="T120" i="12"/>
  <c r="U120" i="12"/>
  <c r="V120" i="12"/>
  <c r="W120" i="12"/>
  <c r="X120" i="12"/>
  <c r="K121" i="12"/>
  <c r="R121" i="12"/>
  <c r="S121" i="12"/>
  <c r="Y121" i="12" s="1"/>
  <c r="T121" i="12"/>
  <c r="U121" i="12"/>
  <c r="V121" i="12"/>
  <c r="W121" i="12"/>
  <c r="X121" i="12"/>
  <c r="K122" i="12"/>
  <c r="Z121" i="12" s="1"/>
  <c r="R122" i="12"/>
  <c r="S122" i="12"/>
  <c r="Y122" i="12" s="1"/>
  <c r="T122" i="12"/>
  <c r="U122" i="12"/>
  <c r="V122" i="12"/>
  <c r="W122" i="12"/>
  <c r="X122" i="12"/>
  <c r="K123" i="12"/>
  <c r="R123" i="12"/>
  <c r="S123" i="12"/>
  <c r="T123" i="12"/>
  <c r="U123" i="12"/>
  <c r="V123" i="12"/>
  <c r="W123" i="12"/>
  <c r="X123" i="12"/>
  <c r="K124" i="12"/>
  <c r="R124" i="12"/>
  <c r="S124" i="12"/>
  <c r="T124" i="12"/>
  <c r="U124" i="12"/>
  <c r="V124" i="12"/>
  <c r="W124" i="12"/>
  <c r="X124" i="12"/>
  <c r="K125" i="12"/>
  <c r="R125" i="12"/>
  <c r="S125" i="12"/>
  <c r="T125" i="12"/>
  <c r="U125" i="12"/>
  <c r="V125" i="12"/>
  <c r="W125" i="12"/>
  <c r="X125" i="12"/>
  <c r="K126" i="12"/>
  <c r="R126" i="12"/>
  <c r="S126" i="12"/>
  <c r="T126" i="12"/>
  <c r="U126" i="12"/>
  <c r="V126" i="12"/>
  <c r="W126" i="12"/>
  <c r="X126" i="12"/>
  <c r="K127" i="12"/>
  <c r="R127" i="12"/>
  <c r="S127" i="12"/>
  <c r="T127" i="12"/>
  <c r="U127" i="12"/>
  <c r="V127" i="12"/>
  <c r="W127" i="12"/>
  <c r="X127" i="12"/>
  <c r="K128" i="12"/>
  <c r="R128" i="12"/>
  <c r="S128" i="12"/>
  <c r="T128" i="12"/>
  <c r="U128" i="12"/>
  <c r="V128" i="12"/>
  <c r="W128" i="12"/>
  <c r="X128" i="12"/>
  <c r="Z128" i="12"/>
  <c r="K129" i="12"/>
  <c r="R129" i="12"/>
  <c r="S129" i="12"/>
  <c r="T129" i="12"/>
  <c r="U129" i="12"/>
  <c r="V129" i="12"/>
  <c r="W129" i="12"/>
  <c r="X129" i="12"/>
  <c r="K130" i="12"/>
  <c r="R130" i="12"/>
  <c r="S130" i="12"/>
  <c r="T130" i="12"/>
  <c r="U130" i="12"/>
  <c r="V130" i="12"/>
  <c r="W130" i="12"/>
  <c r="X130" i="12"/>
  <c r="K131" i="12"/>
  <c r="R131" i="12"/>
  <c r="S131" i="12"/>
  <c r="T131" i="12"/>
  <c r="U131" i="12"/>
  <c r="V131" i="12"/>
  <c r="W131" i="12"/>
  <c r="W140" i="12" s="1"/>
  <c r="X131" i="12"/>
  <c r="K132" i="12"/>
  <c r="R132" i="12"/>
  <c r="Z131" i="12" s="1"/>
  <c r="S132" i="12"/>
  <c r="T132" i="12"/>
  <c r="U132" i="12"/>
  <c r="V132" i="12"/>
  <c r="W132" i="12"/>
  <c r="X132" i="12"/>
  <c r="K133" i="12"/>
  <c r="R133" i="12"/>
  <c r="S133" i="12"/>
  <c r="T133" i="12"/>
  <c r="U133" i="12"/>
  <c r="V133" i="12"/>
  <c r="W133" i="12"/>
  <c r="X133" i="12"/>
  <c r="K134" i="12"/>
  <c r="R134" i="12"/>
  <c r="S134" i="12"/>
  <c r="T134" i="12"/>
  <c r="U134" i="12"/>
  <c r="V134" i="12"/>
  <c r="W134" i="12"/>
  <c r="X134" i="12"/>
  <c r="K135" i="12"/>
  <c r="R135" i="12"/>
  <c r="S135" i="12"/>
  <c r="T135" i="12"/>
  <c r="U135" i="12"/>
  <c r="V135" i="12"/>
  <c r="W135" i="12"/>
  <c r="X135" i="12"/>
  <c r="K136" i="12"/>
  <c r="R136" i="12"/>
  <c r="S136" i="12"/>
  <c r="T136" i="12"/>
  <c r="U136" i="12"/>
  <c r="V136" i="12"/>
  <c r="Y136" i="12" s="1"/>
  <c r="W136" i="12"/>
  <c r="X136" i="12"/>
  <c r="K137" i="12"/>
  <c r="R137" i="12"/>
  <c r="S137" i="12"/>
  <c r="T137" i="12"/>
  <c r="U137" i="12"/>
  <c r="V137" i="12"/>
  <c r="W137" i="12"/>
  <c r="X137" i="12"/>
  <c r="K138" i="12"/>
  <c r="R138" i="12"/>
  <c r="Z137" i="12" s="1"/>
  <c r="S138" i="12"/>
  <c r="T138" i="12"/>
  <c r="U138" i="12"/>
  <c r="V138" i="12"/>
  <c r="W138" i="12"/>
  <c r="X138" i="12"/>
  <c r="E139" i="12"/>
  <c r="F139" i="12"/>
  <c r="G139" i="12"/>
  <c r="H139" i="12"/>
  <c r="H148" i="12" s="1"/>
  <c r="I139" i="12"/>
  <c r="J139" i="12"/>
  <c r="L139" i="12"/>
  <c r="M139" i="12"/>
  <c r="N139" i="12"/>
  <c r="O139" i="12"/>
  <c r="P139" i="12"/>
  <c r="Q139" i="12"/>
  <c r="Q148" i="12" s="1"/>
  <c r="E140" i="12"/>
  <c r="F140" i="12"/>
  <c r="G140" i="12"/>
  <c r="H140" i="12"/>
  <c r="I140" i="12"/>
  <c r="J140" i="12"/>
  <c r="L140" i="12"/>
  <c r="M140" i="12"/>
  <c r="N140" i="12"/>
  <c r="O140" i="12"/>
  <c r="P140" i="12"/>
  <c r="Q140" i="12"/>
  <c r="E141" i="12"/>
  <c r="F141" i="12"/>
  <c r="G141" i="12"/>
  <c r="H141" i="12"/>
  <c r="I141" i="12"/>
  <c r="J141" i="12"/>
  <c r="L141" i="12"/>
  <c r="M141" i="12"/>
  <c r="N141" i="12"/>
  <c r="O141" i="12"/>
  <c r="O150" i="12" s="1"/>
  <c r="P141" i="12"/>
  <c r="Q141" i="12"/>
  <c r="E142" i="12"/>
  <c r="F142" i="12"/>
  <c r="G142" i="12"/>
  <c r="H142" i="12"/>
  <c r="I142" i="12"/>
  <c r="J142" i="12"/>
  <c r="J148" i="12" s="1"/>
  <c r="L142" i="12"/>
  <c r="M142" i="12"/>
  <c r="N142" i="12"/>
  <c r="O142" i="12"/>
  <c r="P142" i="12"/>
  <c r="Q142" i="12"/>
  <c r="R142" i="12"/>
  <c r="W142" i="12"/>
  <c r="E143" i="12"/>
  <c r="F143" i="12"/>
  <c r="F149" i="12" s="1"/>
  <c r="G143" i="12"/>
  <c r="H143" i="12"/>
  <c r="I143" i="12"/>
  <c r="J143" i="12"/>
  <c r="L143" i="12"/>
  <c r="M143" i="12"/>
  <c r="N143" i="12"/>
  <c r="O143" i="12"/>
  <c r="P143" i="12"/>
  <c r="Q143" i="12"/>
  <c r="W143" i="12"/>
  <c r="X143" i="12"/>
  <c r="E144" i="12"/>
  <c r="F144" i="12"/>
  <c r="G144" i="12"/>
  <c r="H144" i="12"/>
  <c r="I144" i="12"/>
  <c r="J144" i="12"/>
  <c r="L144" i="12"/>
  <c r="M144" i="12"/>
  <c r="N144" i="12"/>
  <c r="O144" i="12"/>
  <c r="P144" i="12"/>
  <c r="Q144" i="12"/>
  <c r="V144" i="12"/>
  <c r="E145" i="12"/>
  <c r="F145" i="12"/>
  <c r="G145" i="12"/>
  <c r="G148" i="12" s="1"/>
  <c r="H145" i="12"/>
  <c r="I145" i="12"/>
  <c r="J145" i="12"/>
  <c r="L145" i="12"/>
  <c r="M145" i="12"/>
  <c r="N145" i="12"/>
  <c r="O145" i="12"/>
  <c r="O148" i="12" s="1"/>
  <c r="P145" i="12"/>
  <c r="Q145" i="12"/>
  <c r="T145" i="12"/>
  <c r="E146" i="12"/>
  <c r="F146" i="12"/>
  <c r="G146" i="12"/>
  <c r="H146" i="12"/>
  <c r="H149" i="12" s="1"/>
  <c r="I146" i="12"/>
  <c r="J146" i="12"/>
  <c r="L146" i="12"/>
  <c r="M146" i="12"/>
  <c r="N146" i="12"/>
  <c r="O146" i="12"/>
  <c r="P146" i="12"/>
  <c r="P149" i="12" s="1"/>
  <c r="Q146" i="12"/>
  <c r="T146" i="12"/>
  <c r="E147" i="12"/>
  <c r="K147" i="12" s="1"/>
  <c r="F147" i="12"/>
  <c r="G147" i="12"/>
  <c r="H147" i="12"/>
  <c r="I147" i="12"/>
  <c r="J147" i="12"/>
  <c r="L147" i="12"/>
  <c r="M147" i="12"/>
  <c r="N147" i="12"/>
  <c r="O147" i="12"/>
  <c r="P147" i="12"/>
  <c r="Q147" i="12"/>
  <c r="V147" i="12"/>
  <c r="E148" i="12"/>
  <c r="I148" i="12"/>
  <c r="L148" i="12"/>
  <c r="M148" i="12"/>
  <c r="P148" i="12"/>
  <c r="P151" i="12" s="1"/>
  <c r="E149" i="12"/>
  <c r="I149" i="12"/>
  <c r="J149" i="12"/>
  <c r="M149" i="12"/>
  <c r="N149" i="12"/>
  <c r="Q149" i="12"/>
  <c r="G150" i="12"/>
  <c r="H150" i="12"/>
  <c r="L150" i="12"/>
  <c r="P150" i="12"/>
  <c r="K8" i="11"/>
  <c r="R8" i="11"/>
  <c r="S8" i="11"/>
  <c r="Y8" i="11" s="1"/>
  <c r="T8" i="11"/>
  <c r="U8" i="11"/>
  <c r="V8" i="11"/>
  <c r="W8" i="11"/>
  <c r="X8" i="11"/>
  <c r="K9" i="11"/>
  <c r="R9" i="11"/>
  <c r="S9" i="11"/>
  <c r="Y9" i="11" s="1"/>
  <c r="T9" i="11"/>
  <c r="U9" i="11"/>
  <c r="V9" i="11"/>
  <c r="W9" i="11"/>
  <c r="X9" i="11"/>
  <c r="K10" i="11"/>
  <c r="Z8" i="11" s="1"/>
  <c r="R10" i="11"/>
  <c r="S10" i="11"/>
  <c r="T10" i="11"/>
  <c r="U10" i="11"/>
  <c r="V10" i="11"/>
  <c r="W10" i="11"/>
  <c r="X10" i="11"/>
  <c r="K11" i="11"/>
  <c r="R11" i="11"/>
  <c r="S11" i="11"/>
  <c r="Y11" i="11" s="1"/>
  <c r="T11" i="11"/>
  <c r="U11" i="11"/>
  <c r="V11" i="11"/>
  <c r="W11" i="11"/>
  <c r="X11" i="11"/>
  <c r="K12" i="11"/>
  <c r="Z11" i="11" s="1"/>
  <c r="R12" i="11"/>
  <c r="S12" i="11"/>
  <c r="Y12" i="11" s="1"/>
  <c r="T12" i="11"/>
  <c r="U12" i="11"/>
  <c r="V12" i="11"/>
  <c r="W12" i="11"/>
  <c r="X12" i="11"/>
  <c r="K13" i="11"/>
  <c r="R13" i="11"/>
  <c r="S13" i="11"/>
  <c r="T13" i="11"/>
  <c r="U13" i="11"/>
  <c r="V13" i="11"/>
  <c r="W13" i="11"/>
  <c r="X13" i="11"/>
  <c r="K14" i="11"/>
  <c r="R14" i="11"/>
  <c r="S14" i="11"/>
  <c r="T14" i="11"/>
  <c r="U14" i="11"/>
  <c r="V14" i="11"/>
  <c r="W14" i="11"/>
  <c r="X14" i="11"/>
  <c r="Y14" i="11" s="1"/>
  <c r="K15" i="11"/>
  <c r="R15" i="11"/>
  <c r="S15" i="11"/>
  <c r="T15" i="11"/>
  <c r="U15" i="11"/>
  <c r="V15" i="11"/>
  <c r="W15" i="11"/>
  <c r="X15" i="11"/>
  <c r="Z15" i="11"/>
  <c r="K16" i="11"/>
  <c r="R16" i="11"/>
  <c r="S16" i="11"/>
  <c r="T16" i="11"/>
  <c r="U16" i="11"/>
  <c r="V16" i="11"/>
  <c r="W16" i="11"/>
  <c r="X16" i="11"/>
  <c r="K17" i="11"/>
  <c r="R17" i="11"/>
  <c r="S17" i="11"/>
  <c r="T17" i="11"/>
  <c r="U17" i="11"/>
  <c r="V17" i="11"/>
  <c r="W17" i="11"/>
  <c r="X17" i="11"/>
  <c r="K18" i="11"/>
  <c r="R18" i="11"/>
  <c r="S18" i="11"/>
  <c r="T18" i="11"/>
  <c r="U18" i="11"/>
  <c r="V18" i="11"/>
  <c r="W18" i="11"/>
  <c r="X18" i="11"/>
  <c r="K19" i="11"/>
  <c r="Z17" i="11" s="1"/>
  <c r="R19" i="11"/>
  <c r="S19" i="11"/>
  <c r="T19" i="11"/>
  <c r="U19" i="11"/>
  <c r="V19" i="11"/>
  <c r="W19" i="11"/>
  <c r="X19" i="11"/>
  <c r="K20" i="11"/>
  <c r="R20" i="11"/>
  <c r="S20" i="11"/>
  <c r="T20" i="11"/>
  <c r="U20" i="11"/>
  <c r="V20" i="11"/>
  <c r="W20" i="11"/>
  <c r="X20" i="11"/>
  <c r="K21" i="11"/>
  <c r="R21" i="11"/>
  <c r="S21" i="11"/>
  <c r="T21" i="11"/>
  <c r="U21" i="11"/>
  <c r="V21" i="11"/>
  <c r="W21" i="11"/>
  <c r="X21" i="11"/>
  <c r="K22" i="11"/>
  <c r="Z20" i="11" s="1"/>
  <c r="R22" i="11"/>
  <c r="S22" i="11"/>
  <c r="T22" i="11"/>
  <c r="U22" i="11"/>
  <c r="V22" i="11"/>
  <c r="W22" i="11"/>
  <c r="X22" i="11"/>
  <c r="K23" i="11"/>
  <c r="R23" i="11"/>
  <c r="S23" i="11"/>
  <c r="T23" i="11"/>
  <c r="U23" i="11"/>
  <c r="V23" i="11"/>
  <c r="W23" i="11"/>
  <c r="X23" i="11"/>
  <c r="K24" i="11"/>
  <c r="R24" i="11"/>
  <c r="S24" i="11"/>
  <c r="T24" i="11"/>
  <c r="U24" i="11"/>
  <c r="V24" i="11"/>
  <c r="W24" i="11"/>
  <c r="X24" i="11"/>
  <c r="K25" i="11"/>
  <c r="R25" i="11"/>
  <c r="S25" i="11"/>
  <c r="T25" i="11"/>
  <c r="U25" i="11"/>
  <c r="V25" i="11"/>
  <c r="W25" i="11"/>
  <c r="X25" i="11"/>
  <c r="K26" i="11"/>
  <c r="R26" i="11"/>
  <c r="S26" i="11"/>
  <c r="T26" i="11"/>
  <c r="U26" i="11"/>
  <c r="V26" i="11"/>
  <c r="W26" i="11"/>
  <c r="X26" i="11"/>
  <c r="K27" i="11"/>
  <c r="R27" i="11"/>
  <c r="S27" i="11"/>
  <c r="T27" i="11"/>
  <c r="U27" i="11"/>
  <c r="V27" i="11"/>
  <c r="W27" i="11"/>
  <c r="X27" i="11"/>
  <c r="K28" i="11"/>
  <c r="R28" i="11"/>
  <c r="Z27" i="11" s="1"/>
  <c r="S28" i="11"/>
  <c r="T28" i="11"/>
  <c r="U28" i="11"/>
  <c r="V28" i="11"/>
  <c r="W28" i="11"/>
  <c r="X28" i="11"/>
  <c r="K29" i="11"/>
  <c r="R29" i="11"/>
  <c r="S29" i="11"/>
  <c r="T29" i="11"/>
  <c r="U29" i="11"/>
  <c r="V29" i="11"/>
  <c r="Y29" i="11" s="1"/>
  <c r="W29" i="11"/>
  <c r="X29" i="11"/>
  <c r="K30" i="11"/>
  <c r="R30" i="11"/>
  <c r="S30" i="11"/>
  <c r="T30" i="11"/>
  <c r="U30" i="11"/>
  <c r="V30" i="11"/>
  <c r="W30" i="11"/>
  <c r="X30" i="11"/>
  <c r="K31" i="11"/>
  <c r="Z29" i="11" s="1"/>
  <c r="R31" i="11"/>
  <c r="S31" i="11"/>
  <c r="T31" i="11"/>
  <c r="U31" i="11"/>
  <c r="V31" i="11"/>
  <c r="W31" i="11"/>
  <c r="X31" i="11"/>
  <c r="K32" i="11"/>
  <c r="R32" i="11"/>
  <c r="S32" i="11"/>
  <c r="T32" i="11"/>
  <c r="U32" i="11"/>
  <c r="V32" i="11"/>
  <c r="W32" i="11"/>
  <c r="X32" i="11"/>
  <c r="K33" i="11"/>
  <c r="R33" i="11"/>
  <c r="S33" i="11"/>
  <c r="T33" i="11"/>
  <c r="U33" i="11"/>
  <c r="V33" i="11"/>
  <c r="W33" i="11"/>
  <c r="X33" i="11"/>
  <c r="K34" i="11"/>
  <c r="Z32" i="11" s="1"/>
  <c r="R34" i="11"/>
  <c r="S34" i="11"/>
  <c r="T34" i="11"/>
  <c r="U34" i="11"/>
  <c r="Y34" i="11" s="1"/>
  <c r="V34" i="11"/>
  <c r="W34" i="11"/>
  <c r="X34" i="11"/>
  <c r="K35" i="11"/>
  <c r="R35" i="11"/>
  <c r="S35" i="11"/>
  <c r="T35" i="11"/>
  <c r="U35" i="11"/>
  <c r="V35" i="11"/>
  <c r="W35" i="11"/>
  <c r="X35" i="11"/>
  <c r="K36" i="11"/>
  <c r="R36" i="11"/>
  <c r="S36" i="11"/>
  <c r="T36" i="11"/>
  <c r="U36" i="11"/>
  <c r="Y36" i="11" s="1"/>
  <c r="V36" i="11"/>
  <c r="W36" i="11"/>
  <c r="X36" i="11"/>
  <c r="K37" i="11"/>
  <c r="R37" i="11"/>
  <c r="S37" i="11"/>
  <c r="T37" i="11"/>
  <c r="U37" i="11"/>
  <c r="V37" i="11"/>
  <c r="W37" i="11"/>
  <c r="X37" i="11"/>
  <c r="K38" i="11"/>
  <c r="Z38" i="11" s="1"/>
  <c r="R38" i="11"/>
  <c r="S38" i="11"/>
  <c r="T38" i="11"/>
  <c r="U38" i="11"/>
  <c r="Y38" i="11" s="1"/>
  <c r="V38" i="11"/>
  <c r="W38" i="11"/>
  <c r="X38" i="11"/>
  <c r="K39" i="11"/>
  <c r="R39" i="11"/>
  <c r="Z39" i="11" s="1"/>
  <c r="S39" i="11"/>
  <c r="T39" i="11"/>
  <c r="U39" i="11"/>
  <c r="V39" i="11"/>
  <c r="W39" i="11"/>
  <c r="X39" i="11"/>
  <c r="K40" i="11"/>
  <c r="R40" i="11"/>
  <c r="S40" i="11"/>
  <c r="Y40" i="11" s="1"/>
  <c r="T40" i="11"/>
  <c r="U40" i="11"/>
  <c r="V40" i="11"/>
  <c r="W40" i="11"/>
  <c r="X40" i="11"/>
  <c r="K41" i="11"/>
  <c r="R41" i="11"/>
  <c r="S41" i="11"/>
  <c r="T41" i="11"/>
  <c r="U41" i="11"/>
  <c r="V41" i="11"/>
  <c r="W41" i="11"/>
  <c r="X41" i="11"/>
  <c r="Z41" i="11"/>
  <c r="K42" i="11"/>
  <c r="R42" i="11"/>
  <c r="S42" i="11"/>
  <c r="T42" i="11"/>
  <c r="U42" i="11"/>
  <c r="V42" i="11"/>
  <c r="W42" i="11"/>
  <c r="X42" i="11"/>
  <c r="K43" i="11"/>
  <c r="R43" i="11"/>
  <c r="S43" i="11"/>
  <c r="T43" i="11"/>
  <c r="U43" i="11"/>
  <c r="V43" i="11"/>
  <c r="W43" i="11"/>
  <c r="X43" i="11"/>
  <c r="K44" i="11"/>
  <c r="R44" i="11"/>
  <c r="S44" i="11"/>
  <c r="T44" i="11"/>
  <c r="U44" i="11"/>
  <c r="V44" i="11"/>
  <c r="W44" i="11"/>
  <c r="X44" i="11"/>
  <c r="K45" i="11"/>
  <c r="R45" i="11"/>
  <c r="S45" i="11"/>
  <c r="T45" i="11"/>
  <c r="U45" i="11"/>
  <c r="V45" i="11"/>
  <c r="W45" i="11"/>
  <c r="X45" i="11"/>
  <c r="K46" i="11"/>
  <c r="Z44" i="11" s="1"/>
  <c r="R46" i="11"/>
  <c r="S46" i="11"/>
  <c r="T46" i="11"/>
  <c r="U46" i="11"/>
  <c r="V46" i="11"/>
  <c r="W46" i="11"/>
  <c r="X46" i="11"/>
  <c r="K47" i="11"/>
  <c r="R47" i="11"/>
  <c r="S47" i="11"/>
  <c r="T47" i="11"/>
  <c r="U47" i="11"/>
  <c r="V47" i="11"/>
  <c r="W47" i="11"/>
  <c r="X47" i="11"/>
  <c r="K48" i="11"/>
  <c r="R48" i="11"/>
  <c r="S48" i="11"/>
  <c r="T48" i="11"/>
  <c r="U48" i="11"/>
  <c r="V48" i="11"/>
  <c r="Y48" i="11" s="1"/>
  <c r="W48" i="11"/>
  <c r="X48" i="11"/>
  <c r="K49" i="11"/>
  <c r="R49" i="11"/>
  <c r="S49" i="11"/>
  <c r="T49" i="11"/>
  <c r="U49" i="11"/>
  <c r="V49" i="11"/>
  <c r="W49" i="11"/>
  <c r="X49" i="11"/>
  <c r="K50" i="11"/>
  <c r="R50" i="11"/>
  <c r="S50" i="11"/>
  <c r="T50" i="11"/>
  <c r="U50" i="11"/>
  <c r="Y50" i="11" s="1"/>
  <c r="V50" i="11"/>
  <c r="W50" i="11"/>
  <c r="X50" i="11"/>
  <c r="K51" i="11"/>
  <c r="R51" i="11"/>
  <c r="S51" i="11"/>
  <c r="T51" i="11"/>
  <c r="U51" i="11"/>
  <c r="V51" i="11"/>
  <c r="W51" i="11"/>
  <c r="X51" i="11"/>
  <c r="Z51" i="11"/>
  <c r="K52" i="11"/>
  <c r="R52" i="11"/>
  <c r="S52" i="11"/>
  <c r="T52" i="11"/>
  <c r="U52" i="11"/>
  <c r="V52" i="11"/>
  <c r="W52" i="11"/>
  <c r="X52" i="11"/>
  <c r="K53" i="11"/>
  <c r="R53" i="11"/>
  <c r="S53" i="11"/>
  <c r="T53" i="11"/>
  <c r="U53" i="11"/>
  <c r="V53" i="11"/>
  <c r="W53" i="11"/>
  <c r="X53" i="11"/>
  <c r="K54" i="11"/>
  <c r="R54" i="11"/>
  <c r="S54" i="11"/>
  <c r="T54" i="11"/>
  <c r="U54" i="11"/>
  <c r="V54" i="11"/>
  <c r="W54" i="11"/>
  <c r="X54" i="11"/>
  <c r="K55" i="11"/>
  <c r="Z53" i="11" s="1"/>
  <c r="R55" i="11"/>
  <c r="S55" i="11"/>
  <c r="T55" i="11"/>
  <c r="Y55" i="11" s="1"/>
  <c r="U55" i="11"/>
  <c r="V55" i="11"/>
  <c r="W55" i="11"/>
  <c r="X55" i="11"/>
  <c r="K56" i="11"/>
  <c r="R56" i="11"/>
  <c r="S56" i="11"/>
  <c r="T56" i="11"/>
  <c r="U56" i="11"/>
  <c r="V56" i="11"/>
  <c r="W56" i="11"/>
  <c r="X56" i="11"/>
  <c r="K57" i="11"/>
  <c r="R57" i="11"/>
  <c r="S57" i="11"/>
  <c r="T57" i="11"/>
  <c r="U57" i="11"/>
  <c r="V57" i="11"/>
  <c r="W57" i="11"/>
  <c r="X57" i="11"/>
  <c r="K58" i="11"/>
  <c r="Z56" i="11" s="1"/>
  <c r="R58" i="11"/>
  <c r="S58" i="11"/>
  <c r="T58" i="11"/>
  <c r="U58" i="11"/>
  <c r="V58" i="11"/>
  <c r="W58" i="11"/>
  <c r="X58" i="11"/>
  <c r="E59" i="11"/>
  <c r="F59" i="11"/>
  <c r="G59" i="11"/>
  <c r="U59" i="11" s="1"/>
  <c r="H59" i="11"/>
  <c r="I59" i="11"/>
  <c r="J59" i="11"/>
  <c r="L59" i="11"/>
  <c r="M59" i="11"/>
  <c r="N59" i="11"/>
  <c r="O59" i="11"/>
  <c r="P59" i="11"/>
  <c r="W59" i="11" s="1"/>
  <c r="Q59" i="11"/>
  <c r="X59" i="11" s="1"/>
  <c r="T59" i="11"/>
  <c r="E60" i="11"/>
  <c r="K60" i="11" s="1"/>
  <c r="F60" i="11"/>
  <c r="G60" i="11"/>
  <c r="H60" i="11"/>
  <c r="I60" i="11"/>
  <c r="W60" i="11" s="1"/>
  <c r="J60" i="11"/>
  <c r="L60" i="11"/>
  <c r="M60" i="11"/>
  <c r="T60" i="11" s="1"/>
  <c r="N60" i="11"/>
  <c r="U60" i="11" s="1"/>
  <c r="O60" i="11"/>
  <c r="P60" i="11"/>
  <c r="Q60" i="11"/>
  <c r="X60" i="11" s="1"/>
  <c r="E61" i="11"/>
  <c r="S61" i="11" s="1"/>
  <c r="F61" i="11"/>
  <c r="G61" i="11"/>
  <c r="H61" i="11"/>
  <c r="I61" i="11"/>
  <c r="J61" i="11"/>
  <c r="L61" i="11"/>
  <c r="M61" i="11"/>
  <c r="N61" i="11"/>
  <c r="O61" i="11"/>
  <c r="P61" i="11"/>
  <c r="Q61" i="11"/>
  <c r="W61" i="11"/>
  <c r="K63" i="11"/>
  <c r="R63" i="11"/>
  <c r="S63" i="11"/>
  <c r="T63" i="11"/>
  <c r="U63" i="11"/>
  <c r="V63" i="11"/>
  <c r="W63" i="11"/>
  <c r="X63" i="11"/>
  <c r="K64" i="11"/>
  <c r="R64" i="11"/>
  <c r="S64" i="11"/>
  <c r="T64" i="11"/>
  <c r="U64" i="11"/>
  <c r="V64" i="11"/>
  <c r="W64" i="11"/>
  <c r="X64" i="11"/>
  <c r="K65" i="11"/>
  <c r="R65" i="11"/>
  <c r="S65" i="11"/>
  <c r="T65" i="11"/>
  <c r="U65" i="11"/>
  <c r="V65" i="11"/>
  <c r="W65" i="11"/>
  <c r="X65" i="11"/>
  <c r="K66" i="11"/>
  <c r="R66" i="11"/>
  <c r="S66" i="11"/>
  <c r="T66" i="11"/>
  <c r="U66" i="11"/>
  <c r="V66" i="11"/>
  <c r="W66" i="11"/>
  <c r="X66" i="11"/>
  <c r="K67" i="11"/>
  <c r="R67" i="11"/>
  <c r="S67" i="11"/>
  <c r="T67" i="11"/>
  <c r="U67" i="11"/>
  <c r="V67" i="11"/>
  <c r="W67" i="11"/>
  <c r="X67" i="11"/>
  <c r="K68" i="11"/>
  <c r="Z66" i="11" s="1"/>
  <c r="R68" i="11"/>
  <c r="S68" i="11"/>
  <c r="T68" i="11"/>
  <c r="U68" i="11"/>
  <c r="V68" i="11"/>
  <c r="W68" i="11"/>
  <c r="X68" i="11"/>
  <c r="Y68" i="11"/>
  <c r="K69" i="11"/>
  <c r="R69" i="11"/>
  <c r="Z70" i="11" s="1"/>
  <c r="S69" i="11"/>
  <c r="T69" i="11"/>
  <c r="U69" i="11"/>
  <c r="V69" i="11"/>
  <c r="W69" i="11"/>
  <c r="X69" i="11"/>
  <c r="K70" i="11"/>
  <c r="Z69" i="11" s="1"/>
  <c r="R70" i="11"/>
  <c r="S70" i="11"/>
  <c r="T70" i="11"/>
  <c r="U70" i="11"/>
  <c r="V70" i="11"/>
  <c r="W70" i="11"/>
  <c r="X70" i="11"/>
  <c r="K71" i="11"/>
  <c r="R71" i="11"/>
  <c r="S71" i="11"/>
  <c r="T71" i="11"/>
  <c r="U71" i="11"/>
  <c r="V71" i="11"/>
  <c r="W71" i="11"/>
  <c r="X71" i="11"/>
  <c r="K72" i="11"/>
  <c r="R72" i="11"/>
  <c r="S72" i="11"/>
  <c r="T72" i="11"/>
  <c r="U72" i="11"/>
  <c r="V72" i="11"/>
  <c r="W72" i="11"/>
  <c r="X72" i="11"/>
  <c r="K73" i="11"/>
  <c r="R73" i="11"/>
  <c r="S73" i="11"/>
  <c r="T73" i="11"/>
  <c r="U73" i="11"/>
  <c r="V73" i="11"/>
  <c r="W73" i="11"/>
  <c r="X73" i="11"/>
  <c r="K74" i="11"/>
  <c r="R74" i="11"/>
  <c r="S74" i="11"/>
  <c r="T74" i="11"/>
  <c r="U74" i="11"/>
  <c r="V74" i="11"/>
  <c r="W74" i="11"/>
  <c r="X74" i="11"/>
  <c r="K75" i="11"/>
  <c r="R75" i="11"/>
  <c r="S75" i="11"/>
  <c r="T75" i="11"/>
  <c r="U75" i="11"/>
  <c r="V75" i="11"/>
  <c r="W75" i="11"/>
  <c r="X75" i="11"/>
  <c r="K76" i="11"/>
  <c r="R76" i="11"/>
  <c r="Z76" i="11" s="1"/>
  <c r="S76" i="11"/>
  <c r="T76" i="11"/>
  <c r="U76" i="11"/>
  <c r="V76" i="11"/>
  <c r="Y76" i="11" s="1"/>
  <c r="W76" i="11"/>
  <c r="X76" i="11"/>
  <c r="K77" i="11"/>
  <c r="R77" i="11"/>
  <c r="S77" i="11"/>
  <c r="T77" i="11"/>
  <c r="U77" i="11"/>
  <c r="V77" i="11"/>
  <c r="W77" i="11"/>
  <c r="X77" i="11"/>
  <c r="K78" i="11"/>
  <c r="R78" i="11"/>
  <c r="S78" i="11"/>
  <c r="T78" i="11"/>
  <c r="U78" i="11"/>
  <c r="Y78" i="11" s="1"/>
  <c r="V78" i="11"/>
  <c r="W78" i="11"/>
  <c r="X78" i="11"/>
  <c r="Z78" i="11"/>
  <c r="K79" i="11"/>
  <c r="R79" i="11"/>
  <c r="S79" i="11"/>
  <c r="T79" i="11"/>
  <c r="U79" i="11"/>
  <c r="V79" i="11"/>
  <c r="W79" i="11"/>
  <c r="X79" i="11"/>
  <c r="K80" i="11"/>
  <c r="R80" i="11"/>
  <c r="S80" i="11"/>
  <c r="T80" i="11"/>
  <c r="U80" i="11"/>
  <c r="V80" i="11"/>
  <c r="W80" i="11"/>
  <c r="X80" i="11"/>
  <c r="K81" i="11"/>
  <c r="R81" i="11"/>
  <c r="S81" i="11"/>
  <c r="T81" i="11"/>
  <c r="U81" i="11"/>
  <c r="V81" i="11"/>
  <c r="W81" i="11"/>
  <c r="X81" i="11"/>
  <c r="K82" i="11"/>
  <c r="R82" i="11"/>
  <c r="S82" i="11"/>
  <c r="T82" i="11"/>
  <c r="U82" i="11"/>
  <c r="V82" i="11"/>
  <c r="W82" i="11"/>
  <c r="X82" i="11"/>
  <c r="K83" i="11"/>
  <c r="Z81" i="11" s="1"/>
  <c r="R83" i="11"/>
  <c r="S83" i="11"/>
  <c r="T83" i="11"/>
  <c r="U83" i="11"/>
  <c r="V83" i="11"/>
  <c r="W83" i="11"/>
  <c r="X83" i="11"/>
  <c r="K84" i="11"/>
  <c r="R84" i="11"/>
  <c r="S84" i="11"/>
  <c r="T84" i="11"/>
  <c r="U84" i="11"/>
  <c r="V84" i="11"/>
  <c r="W84" i="11"/>
  <c r="X84" i="11"/>
  <c r="K85" i="11"/>
  <c r="R85" i="11"/>
  <c r="S85" i="11"/>
  <c r="T85" i="11"/>
  <c r="Y85" i="11" s="1"/>
  <c r="U85" i="11"/>
  <c r="V85" i="11"/>
  <c r="W85" i="11"/>
  <c r="X85" i="11"/>
  <c r="K86" i="11"/>
  <c r="R86" i="11"/>
  <c r="S86" i="11"/>
  <c r="T86" i="11"/>
  <c r="U86" i="11"/>
  <c r="V86" i="11"/>
  <c r="W86" i="11"/>
  <c r="X86" i="11"/>
  <c r="K87" i="11"/>
  <c r="R87" i="11"/>
  <c r="S87" i="11"/>
  <c r="T87" i="11"/>
  <c r="U87" i="11"/>
  <c r="V87" i="11"/>
  <c r="W87" i="11"/>
  <c r="X87" i="11"/>
  <c r="K88" i="11"/>
  <c r="R88" i="11"/>
  <c r="S88" i="11"/>
  <c r="T88" i="11"/>
  <c r="U88" i="11"/>
  <c r="V88" i="11"/>
  <c r="W88" i="11"/>
  <c r="X88" i="11"/>
  <c r="K89" i="11"/>
  <c r="R89" i="11"/>
  <c r="Z88" i="11" s="1"/>
  <c r="S89" i="11"/>
  <c r="T89" i="11"/>
  <c r="U89" i="11"/>
  <c r="V89" i="11"/>
  <c r="W89" i="11"/>
  <c r="X89" i="11"/>
  <c r="K90" i="11"/>
  <c r="R90" i="11"/>
  <c r="S90" i="11"/>
  <c r="T90" i="11"/>
  <c r="U90" i="11"/>
  <c r="V90" i="11"/>
  <c r="W90" i="11"/>
  <c r="X90" i="11"/>
  <c r="K91" i="11"/>
  <c r="R91" i="11"/>
  <c r="S91" i="11"/>
  <c r="T91" i="11"/>
  <c r="U91" i="11"/>
  <c r="V91" i="11"/>
  <c r="W91" i="11"/>
  <c r="X91" i="11"/>
  <c r="K92" i="11"/>
  <c r="Z90" i="11" s="1"/>
  <c r="R92" i="11"/>
  <c r="S92" i="11"/>
  <c r="T92" i="11"/>
  <c r="U92" i="11"/>
  <c r="V92" i="11"/>
  <c r="W92" i="11"/>
  <c r="X92" i="11"/>
  <c r="K93" i="11"/>
  <c r="R93" i="11"/>
  <c r="S93" i="11"/>
  <c r="T93" i="11"/>
  <c r="U93" i="11"/>
  <c r="V93" i="11"/>
  <c r="W93" i="11"/>
  <c r="X93" i="11"/>
  <c r="K94" i="11"/>
  <c r="R94" i="11"/>
  <c r="S94" i="11"/>
  <c r="T94" i="11"/>
  <c r="U94" i="11"/>
  <c r="V94" i="11"/>
  <c r="W94" i="11"/>
  <c r="X94" i="11"/>
  <c r="K95" i="11"/>
  <c r="Z93" i="11" s="1"/>
  <c r="R95" i="11"/>
  <c r="S95" i="11"/>
  <c r="T95" i="11"/>
  <c r="U95" i="11"/>
  <c r="V95" i="11"/>
  <c r="W95" i="11"/>
  <c r="X95" i="11"/>
  <c r="K96" i="11"/>
  <c r="R96" i="11"/>
  <c r="S96" i="11"/>
  <c r="T96" i="11"/>
  <c r="U96" i="11"/>
  <c r="V96" i="11"/>
  <c r="W96" i="11"/>
  <c r="X96" i="11"/>
  <c r="K97" i="11"/>
  <c r="R97" i="11"/>
  <c r="S97" i="11"/>
  <c r="T97" i="11"/>
  <c r="U97" i="11"/>
  <c r="Y97" i="11" s="1"/>
  <c r="V97" i="11"/>
  <c r="W97" i="11"/>
  <c r="X97" i="11"/>
  <c r="K98" i="11"/>
  <c r="R98" i="11"/>
  <c r="S98" i="11"/>
  <c r="T98" i="11"/>
  <c r="U98" i="11"/>
  <c r="V98" i="11"/>
  <c r="W98" i="11"/>
  <c r="X98" i="11"/>
  <c r="K99" i="11"/>
  <c r="Z99" i="11" s="1"/>
  <c r="R99" i="11"/>
  <c r="S99" i="11"/>
  <c r="T99" i="11"/>
  <c r="U99" i="11"/>
  <c r="V99" i="11"/>
  <c r="W99" i="11"/>
  <c r="X99" i="11"/>
  <c r="Y99" i="11"/>
  <c r="K100" i="11"/>
  <c r="R100" i="11"/>
  <c r="Z100" i="11" s="1"/>
  <c r="S100" i="11"/>
  <c r="T100" i="11"/>
  <c r="U100" i="11"/>
  <c r="V100" i="11"/>
  <c r="W100" i="11"/>
  <c r="X100" i="11"/>
  <c r="K101" i="11"/>
  <c r="R101" i="11"/>
  <c r="S101" i="11"/>
  <c r="Y101" i="11" s="1"/>
  <c r="T101" i="11"/>
  <c r="U101" i="11"/>
  <c r="V101" i="11"/>
  <c r="W101" i="11"/>
  <c r="X101" i="11"/>
  <c r="K102" i="11"/>
  <c r="R102" i="11"/>
  <c r="S102" i="11"/>
  <c r="T102" i="11"/>
  <c r="U102" i="11"/>
  <c r="V102" i="11"/>
  <c r="W102" i="11"/>
  <c r="X102" i="11"/>
  <c r="Z102" i="11"/>
  <c r="K103" i="11"/>
  <c r="R103" i="11"/>
  <c r="S103" i="11"/>
  <c r="T103" i="11"/>
  <c r="U103" i="11"/>
  <c r="V103" i="11"/>
  <c r="W103" i="11"/>
  <c r="X103" i="11"/>
  <c r="K104" i="11"/>
  <c r="R104" i="11"/>
  <c r="S104" i="11"/>
  <c r="T104" i="11"/>
  <c r="U104" i="11"/>
  <c r="V104" i="11"/>
  <c r="W104" i="11"/>
  <c r="X104" i="11"/>
  <c r="E105" i="11"/>
  <c r="E108" i="11" s="1"/>
  <c r="F105" i="11"/>
  <c r="F108" i="11" s="1"/>
  <c r="G105" i="11"/>
  <c r="H105" i="11"/>
  <c r="I105" i="11"/>
  <c r="I108" i="11" s="1"/>
  <c r="J105" i="11"/>
  <c r="J108" i="11" s="1"/>
  <c r="X108" i="11" s="1"/>
  <c r="L105" i="11"/>
  <c r="S105" i="11" s="1"/>
  <c r="M105" i="11"/>
  <c r="M108" i="11" s="1"/>
  <c r="N105" i="11"/>
  <c r="N108" i="11" s="1"/>
  <c r="O105" i="11"/>
  <c r="O108" i="11" s="1"/>
  <c r="P105" i="11"/>
  <c r="Q105" i="11"/>
  <c r="Q108" i="11" s="1"/>
  <c r="W105" i="11"/>
  <c r="E106" i="11"/>
  <c r="F106" i="11"/>
  <c r="F109" i="11" s="1"/>
  <c r="G106" i="11"/>
  <c r="G109" i="11" s="1"/>
  <c r="H106" i="11"/>
  <c r="H109" i="11" s="1"/>
  <c r="I106" i="11"/>
  <c r="J106" i="11"/>
  <c r="J109" i="11" s="1"/>
  <c r="L106" i="11"/>
  <c r="M106" i="11"/>
  <c r="M109" i="11" s="1"/>
  <c r="N106" i="11"/>
  <c r="O106" i="11"/>
  <c r="O109" i="11" s="1"/>
  <c r="P106" i="11"/>
  <c r="P109" i="11" s="1"/>
  <c r="Q106" i="11"/>
  <c r="X106" i="11" s="1"/>
  <c r="E107" i="11"/>
  <c r="E110" i="11" s="1"/>
  <c r="F107" i="11"/>
  <c r="G107" i="11"/>
  <c r="H107" i="11"/>
  <c r="I107" i="11"/>
  <c r="I110" i="11" s="1"/>
  <c r="J107" i="11"/>
  <c r="J110" i="11" s="1"/>
  <c r="L107" i="11"/>
  <c r="L110" i="11" s="1"/>
  <c r="M107" i="11"/>
  <c r="N107" i="11"/>
  <c r="U107" i="11" s="1"/>
  <c r="O107" i="11"/>
  <c r="R107" i="11" s="1"/>
  <c r="P107" i="11"/>
  <c r="P110" i="11" s="1"/>
  <c r="Q107" i="11"/>
  <c r="H108" i="11"/>
  <c r="E109" i="11"/>
  <c r="L109" i="11"/>
  <c r="Q109" i="11"/>
  <c r="G110" i="11"/>
  <c r="N110" i="11"/>
  <c r="K112" i="11"/>
  <c r="R112" i="11"/>
  <c r="Z113" i="11" s="1"/>
  <c r="S112" i="11"/>
  <c r="T112" i="11"/>
  <c r="U112" i="11"/>
  <c r="V112" i="11"/>
  <c r="W112" i="11"/>
  <c r="X112" i="11"/>
  <c r="K113" i="11"/>
  <c r="R113" i="11"/>
  <c r="S113" i="11"/>
  <c r="T113" i="11"/>
  <c r="U113" i="11"/>
  <c r="V113" i="11"/>
  <c r="W113" i="11"/>
  <c r="X113" i="11"/>
  <c r="K114" i="11"/>
  <c r="R114" i="11"/>
  <c r="S114" i="11"/>
  <c r="T114" i="11"/>
  <c r="U114" i="11"/>
  <c r="V114" i="11"/>
  <c r="W114" i="11"/>
  <c r="X114" i="11"/>
  <c r="K115" i="11"/>
  <c r="R115" i="11"/>
  <c r="S115" i="11"/>
  <c r="T115" i="11"/>
  <c r="U115" i="11"/>
  <c r="V115" i="11"/>
  <c r="W115" i="11"/>
  <c r="X115" i="11"/>
  <c r="K116" i="11"/>
  <c r="R116" i="11"/>
  <c r="S116" i="11"/>
  <c r="Y116" i="11" s="1"/>
  <c r="T116" i="11"/>
  <c r="U116" i="11"/>
  <c r="V116" i="11"/>
  <c r="W116" i="11"/>
  <c r="X116" i="11"/>
  <c r="K117" i="11"/>
  <c r="Z115" i="11" s="1"/>
  <c r="R117" i="11"/>
  <c r="S117" i="11"/>
  <c r="Y117" i="11" s="1"/>
  <c r="T117" i="11"/>
  <c r="U117" i="11"/>
  <c r="V117" i="11"/>
  <c r="W117" i="11"/>
  <c r="X117" i="11"/>
  <c r="K118" i="11"/>
  <c r="R118" i="11"/>
  <c r="S118" i="11"/>
  <c r="T118" i="11"/>
  <c r="U118" i="11"/>
  <c r="V118" i="11"/>
  <c r="W118" i="11"/>
  <c r="X118" i="11"/>
  <c r="K119" i="11"/>
  <c r="R119" i="11"/>
  <c r="S119" i="11"/>
  <c r="T119" i="11"/>
  <c r="U119" i="11"/>
  <c r="V119" i="11"/>
  <c r="W119" i="11"/>
  <c r="X119" i="11"/>
  <c r="K120" i="11"/>
  <c r="Z118" i="11" s="1"/>
  <c r="R120" i="11"/>
  <c r="S120" i="11"/>
  <c r="T120" i="11"/>
  <c r="U120" i="11"/>
  <c r="V120" i="11"/>
  <c r="Y120" i="11" s="1"/>
  <c r="W120" i="11"/>
  <c r="X120" i="11"/>
  <c r="K121" i="11"/>
  <c r="R121" i="11"/>
  <c r="S121" i="11"/>
  <c r="T121" i="11"/>
  <c r="U121" i="11"/>
  <c r="V121" i="11"/>
  <c r="W121" i="11"/>
  <c r="X121" i="11"/>
  <c r="K122" i="11"/>
  <c r="R122" i="11"/>
  <c r="S122" i="11"/>
  <c r="T122" i="11"/>
  <c r="U122" i="11"/>
  <c r="V122" i="11"/>
  <c r="W122" i="11"/>
  <c r="X122" i="11"/>
  <c r="K123" i="11"/>
  <c r="R123" i="11"/>
  <c r="S123" i="11"/>
  <c r="T123" i="11"/>
  <c r="U123" i="11"/>
  <c r="V123" i="11"/>
  <c r="W123" i="11"/>
  <c r="X123" i="11"/>
  <c r="K124" i="11"/>
  <c r="R124" i="11"/>
  <c r="Z125" i="11" s="1"/>
  <c r="S124" i="11"/>
  <c r="T124" i="11"/>
  <c r="U124" i="11"/>
  <c r="V124" i="11"/>
  <c r="Y124" i="11" s="1"/>
  <c r="W124" i="11"/>
  <c r="X124" i="11"/>
  <c r="K125" i="11"/>
  <c r="R125" i="11"/>
  <c r="S125" i="11"/>
  <c r="T125" i="11"/>
  <c r="U125" i="11"/>
  <c r="Y125" i="11" s="1"/>
  <c r="V125" i="11"/>
  <c r="W125" i="11"/>
  <c r="X125" i="11"/>
  <c r="K126" i="11"/>
  <c r="R126" i="11"/>
  <c r="S126" i="11"/>
  <c r="T126" i="11"/>
  <c r="U126" i="11"/>
  <c r="V126" i="11"/>
  <c r="W126" i="11"/>
  <c r="X126" i="11"/>
  <c r="K127" i="11"/>
  <c r="R127" i="11"/>
  <c r="S127" i="11"/>
  <c r="T127" i="11"/>
  <c r="U127" i="11"/>
  <c r="V127" i="11"/>
  <c r="W127" i="11"/>
  <c r="X127" i="11"/>
  <c r="K128" i="11"/>
  <c r="Z127" i="11" s="1"/>
  <c r="R128" i="11"/>
  <c r="S128" i="11"/>
  <c r="T128" i="11"/>
  <c r="U128" i="11"/>
  <c r="V128" i="11"/>
  <c r="W128" i="11"/>
  <c r="X128" i="11"/>
  <c r="K129" i="11"/>
  <c r="R129" i="11"/>
  <c r="S129" i="11"/>
  <c r="T129" i="11"/>
  <c r="U129" i="11"/>
  <c r="V129" i="11"/>
  <c r="W129" i="11"/>
  <c r="X129" i="11"/>
  <c r="K130" i="11"/>
  <c r="R130" i="11"/>
  <c r="S130" i="11"/>
  <c r="T130" i="11"/>
  <c r="U130" i="11"/>
  <c r="V130" i="11"/>
  <c r="W130" i="11"/>
  <c r="X130" i="11"/>
  <c r="K131" i="11"/>
  <c r="R131" i="11"/>
  <c r="S131" i="11"/>
  <c r="T131" i="11"/>
  <c r="U131" i="11"/>
  <c r="V131" i="11"/>
  <c r="W131" i="11"/>
  <c r="X131" i="11"/>
  <c r="K132" i="11"/>
  <c r="Z130" i="11" s="1"/>
  <c r="R132" i="11"/>
  <c r="S132" i="11"/>
  <c r="T132" i="11"/>
  <c r="U132" i="11"/>
  <c r="V132" i="11"/>
  <c r="W132" i="11"/>
  <c r="X132" i="11"/>
  <c r="K133" i="11"/>
  <c r="R133" i="11"/>
  <c r="S133" i="11"/>
  <c r="T133" i="11"/>
  <c r="U133" i="11"/>
  <c r="V133" i="11"/>
  <c r="W133" i="11"/>
  <c r="X133" i="11"/>
  <c r="K134" i="11"/>
  <c r="R134" i="11"/>
  <c r="S134" i="11"/>
  <c r="T134" i="11"/>
  <c r="U134" i="11"/>
  <c r="V134" i="11"/>
  <c r="W134" i="11"/>
  <c r="X134" i="11"/>
  <c r="K135" i="11"/>
  <c r="R135" i="11"/>
  <c r="S135" i="11"/>
  <c r="T135" i="11"/>
  <c r="U135" i="11"/>
  <c r="V135" i="11"/>
  <c r="W135" i="11"/>
  <c r="X135" i="11"/>
  <c r="K136" i="11"/>
  <c r="R136" i="11"/>
  <c r="S136" i="11"/>
  <c r="T136" i="11"/>
  <c r="U136" i="11"/>
  <c r="Y136" i="11" s="1"/>
  <c r="V136" i="11"/>
  <c r="W136" i="11"/>
  <c r="X136" i="11"/>
  <c r="K137" i="11"/>
  <c r="R137" i="11"/>
  <c r="S137" i="11"/>
  <c r="T137" i="11"/>
  <c r="U137" i="11"/>
  <c r="V137" i="11"/>
  <c r="W137" i="11"/>
  <c r="X137" i="11"/>
  <c r="Z137" i="11"/>
  <c r="K138" i="11"/>
  <c r="R138" i="11"/>
  <c r="S138" i="11"/>
  <c r="T138" i="11"/>
  <c r="U138" i="11"/>
  <c r="V138" i="11"/>
  <c r="W138" i="11"/>
  <c r="X138" i="11"/>
  <c r="E139" i="11"/>
  <c r="F139" i="11"/>
  <c r="G139" i="11"/>
  <c r="H139" i="11"/>
  <c r="V139" i="11" s="1"/>
  <c r="I139" i="11"/>
  <c r="J139" i="11"/>
  <c r="L139" i="11"/>
  <c r="M139" i="11"/>
  <c r="R139" i="11" s="1"/>
  <c r="N139" i="11"/>
  <c r="U139" i="11" s="1"/>
  <c r="O139" i="11"/>
  <c r="P139" i="11"/>
  <c r="Q139" i="11"/>
  <c r="Q148" i="11" s="1"/>
  <c r="E140" i="11"/>
  <c r="F140" i="11"/>
  <c r="G140" i="11"/>
  <c r="H140" i="11"/>
  <c r="I140" i="11"/>
  <c r="W140" i="11" s="1"/>
  <c r="J140" i="11"/>
  <c r="L140" i="11"/>
  <c r="M140" i="11"/>
  <c r="N140" i="11"/>
  <c r="O140" i="11"/>
  <c r="P140" i="11"/>
  <c r="Q140" i="11"/>
  <c r="S140" i="11"/>
  <c r="E141" i="11"/>
  <c r="F141" i="11"/>
  <c r="G141" i="11"/>
  <c r="U141" i="11" s="1"/>
  <c r="H141" i="11"/>
  <c r="V141" i="11" s="1"/>
  <c r="I141" i="11"/>
  <c r="J141" i="11"/>
  <c r="L141" i="11"/>
  <c r="M141" i="11"/>
  <c r="T141" i="11" s="1"/>
  <c r="N141" i="11"/>
  <c r="O141" i="11"/>
  <c r="P141" i="11"/>
  <c r="P150" i="11" s="1"/>
  <c r="Q141" i="11"/>
  <c r="X141" i="11" s="1"/>
  <c r="E142" i="11"/>
  <c r="S142" i="11" s="1"/>
  <c r="F142" i="11"/>
  <c r="G142" i="11"/>
  <c r="H142" i="11"/>
  <c r="I142" i="11"/>
  <c r="J142" i="11"/>
  <c r="X142" i="11" s="1"/>
  <c r="L142" i="11"/>
  <c r="M142" i="11"/>
  <c r="N142" i="11"/>
  <c r="O142" i="11"/>
  <c r="O148" i="11" s="1"/>
  <c r="P142" i="11"/>
  <c r="Q142" i="11"/>
  <c r="W142" i="11"/>
  <c r="E143" i="11"/>
  <c r="F143" i="11"/>
  <c r="T143" i="11" s="1"/>
  <c r="G143" i="11"/>
  <c r="H143" i="11"/>
  <c r="V143" i="11" s="1"/>
  <c r="I143" i="11"/>
  <c r="J143" i="11"/>
  <c r="L143" i="11"/>
  <c r="M143" i="11"/>
  <c r="N143" i="11"/>
  <c r="O143" i="11"/>
  <c r="P143" i="11"/>
  <c r="Q143" i="11"/>
  <c r="X143" i="11" s="1"/>
  <c r="E144" i="11"/>
  <c r="F144" i="11"/>
  <c r="T144" i="11" s="1"/>
  <c r="G144" i="11"/>
  <c r="H144" i="11"/>
  <c r="I144" i="11"/>
  <c r="J144" i="11"/>
  <c r="X144" i="11" s="1"/>
  <c r="L144" i="11"/>
  <c r="M144" i="11"/>
  <c r="N144" i="11"/>
  <c r="O144" i="11"/>
  <c r="R144" i="11" s="1"/>
  <c r="P144" i="11"/>
  <c r="Q144" i="11"/>
  <c r="V144" i="11"/>
  <c r="E145" i="11"/>
  <c r="F145" i="11"/>
  <c r="G145" i="11"/>
  <c r="U145" i="11" s="1"/>
  <c r="H145" i="11"/>
  <c r="I145" i="11"/>
  <c r="J145" i="11"/>
  <c r="X145" i="11" s="1"/>
  <c r="L145" i="11"/>
  <c r="L148" i="11" s="1"/>
  <c r="M145" i="11"/>
  <c r="N145" i="11"/>
  <c r="O145" i="11"/>
  <c r="P145" i="11"/>
  <c r="Q145" i="11"/>
  <c r="T145" i="11"/>
  <c r="E146" i="11"/>
  <c r="E149" i="11" s="1"/>
  <c r="F146" i="11"/>
  <c r="G146" i="11"/>
  <c r="H146" i="11"/>
  <c r="V146" i="11" s="1"/>
  <c r="I146" i="11"/>
  <c r="J146" i="11"/>
  <c r="L146" i="11"/>
  <c r="M146" i="11"/>
  <c r="N146" i="11"/>
  <c r="U146" i="11" s="1"/>
  <c r="O146" i="11"/>
  <c r="P146" i="11"/>
  <c r="Q146" i="11"/>
  <c r="E147" i="11"/>
  <c r="S147" i="11" s="1"/>
  <c r="F147" i="11"/>
  <c r="G147" i="11"/>
  <c r="H147" i="11"/>
  <c r="I147" i="11"/>
  <c r="J147" i="11"/>
  <c r="L147" i="11"/>
  <c r="M147" i="11"/>
  <c r="N147" i="11"/>
  <c r="O147" i="11"/>
  <c r="P147" i="11"/>
  <c r="W147" i="11" s="1"/>
  <c r="Q147" i="11"/>
  <c r="E148" i="11"/>
  <c r="H148" i="11"/>
  <c r="I148" i="11"/>
  <c r="N149" i="11"/>
  <c r="Q149" i="11"/>
  <c r="H150" i="11"/>
  <c r="K8" i="10"/>
  <c r="R8" i="10"/>
  <c r="S8" i="10"/>
  <c r="T8" i="10"/>
  <c r="U8" i="10"/>
  <c r="V8" i="10"/>
  <c r="W8" i="10"/>
  <c r="X8" i="10"/>
  <c r="K9" i="10"/>
  <c r="R9" i="10"/>
  <c r="S9" i="10"/>
  <c r="T9" i="10"/>
  <c r="U9" i="10"/>
  <c r="V9" i="10"/>
  <c r="W9" i="10"/>
  <c r="X9" i="10"/>
  <c r="K10" i="10"/>
  <c r="R10" i="10"/>
  <c r="S10" i="10"/>
  <c r="T10" i="10"/>
  <c r="U10" i="10"/>
  <c r="V10" i="10"/>
  <c r="W10" i="10"/>
  <c r="X10" i="10"/>
  <c r="K11" i="10"/>
  <c r="R11" i="10"/>
  <c r="S11" i="10"/>
  <c r="T11" i="10"/>
  <c r="U11" i="10"/>
  <c r="V11" i="10"/>
  <c r="W11" i="10"/>
  <c r="X11" i="10"/>
  <c r="K12" i="10"/>
  <c r="Z11" i="10" s="1"/>
  <c r="R12" i="10"/>
  <c r="S12" i="10"/>
  <c r="T12" i="10"/>
  <c r="U12" i="10"/>
  <c r="V12" i="10"/>
  <c r="W12" i="10"/>
  <c r="X12" i="10"/>
  <c r="Z12" i="10"/>
  <c r="K13" i="10"/>
  <c r="R13" i="10"/>
  <c r="S13" i="10"/>
  <c r="T13" i="10"/>
  <c r="U13" i="10"/>
  <c r="V13" i="10"/>
  <c r="W13" i="10"/>
  <c r="X13" i="10"/>
  <c r="K14" i="10"/>
  <c r="R14" i="10"/>
  <c r="S14" i="10"/>
  <c r="T14" i="10"/>
  <c r="U14" i="10"/>
  <c r="V14" i="10"/>
  <c r="W14" i="10"/>
  <c r="X14" i="10"/>
  <c r="K15" i="10"/>
  <c r="R15" i="10"/>
  <c r="S15" i="10"/>
  <c r="T15" i="10"/>
  <c r="U15" i="10"/>
  <c r="V15" i="10"/>
  <c r="W15" i="10"/>
  <c r="X15" i="10"/>
  <c r="K16" i="10"/>
  <c r="R16" i="10"/>
  <c r="S16" i="10"/>
  <c r="T16" i="10"/>
  <c r="U16" i="10"/>
  <c r="V16" i="10"/>
  <c r="W16" i="10"/>
  <c r="X16" i="10"/>
  <c r="Y16" i="10" s="1"/>
  <c r="K17" i="10"/>
  <c r="R17" i="10"/>
  <c r="Z18" i="10" s="1"/>
  <c r="S17" i="10"/>
  <c r="T17" i="10"/>
  <c r="U17" i="10"/>
  <c r="V17" i="10"/>
  <c r="W17" i="10"/>
  <c r="X17" i="10"/>
  <c r="K18" i="10"/>
  <c r="Z17" i="10" s="1"/>
  <c r="R18" i="10"/>
  <c r="S18" i="10"/>
  <c r="T18" i="10"/>
  <c r="U18" i="10"/>
  <c r="V18" i="10"/>
  <c r="W18" i="10"/>
  <c r="X18" i="10"/>
  <c r="K19" i="10"/>
  <c r="R19" i="10"/>
  <c r="S19" i="10"/>
  <c r="T19" i="10"/>
  <c r="U19" i="10"/>
  <c r="V19" i="10"/>
  <c r="W19" i="10"/>
  <c r="X19" i="10"/>
  <c r="K20" i="10"/>
  <c r="R20" i="10"/>
  <c r="S20" i="10"/>
  <c r="T20" i="10"/>
  <c r="U20" i="10"/>
  <c r="V20" i="10"/>
  <c r="W20" i="10"/>
  <c r="X20" i="10"/>
  <c r="K21" i="10"/>
  <c r="R21" i="10"/>
  <c r="S21" i="10"/>
  <c r="T21" i="10"/>
  <c r="U21" i="10"/>
  <c r="V21" i="10"/>
  <c r="W21" i="10"/>
  <c r="X21" i="10"/>
  <c r="K22" i="10"/>
  <c r="R22" i="10"/>
  <c r="Z21" i="10" s="1"/>
  <c r="S22" i="10"/>
  <c r="T22" i="10"/>
  <c r="U22" i="10"/>
  <c r="V22" i="10"/>
  <c r="W22" i="10"/>
  <c r="X22" i="10"/>
  <c r="K23" i="10"/>
  <c r="R23" i="10"/>
  <c r="S23" i="10"/>
  <c r="T23" i="10"/>
  <c r="U23" i="10"/>
  <c r="Y23" i="10" s="1"/>
  <c r="V23" i="10"/>
  <c r="W23" i="10"/>
  <c r="X23" i="10"/>
  <c r="K24" i="10"/>
  <c r="R24" i="10"/>
  <c r="S24" i="10"/>
  <c r="T24" i="10"/>
  <c r="U24" i="10"/>
  <c r="V24" i="10"/>
  <c r="W24" i="10"/>
  <c r="X24" i="10"/>
  <c r="Z24" i="10"/>
  <c r="K25" i="10"/>
  <c r="R25" i="10"/>
  <c r="S25" i="10"/>
  <c r="T25" i="10"/>
  <c r="U25" i="10"/>
  <c r="V25" i="10"/>
  <c r="W25" i="10"/>
  <c r="X25" i="10"/>
  <c r="K26" i="10"/>
  <c r="R26" i="10"/>
  <c r="S26" i="10"/>
  <c r="T26" i="10"/>
  <c r="U26" i="10"/>
  <c r="V26" i="10"/>
  <c r="W26" i="10"/>
  <c r="X26" i="10"/>
  <c r="Z26" i="10"/>
  <c r="K27" i="10"/>
  <c r="R27" i="10"/>
  <c r="S27" i="10"/>
  <c r="Y27" i="10" s="1"/>
  <c r="T27" i="10"/>
  <c r="U27" i="10"/>
  <c r="V27" i="10"/>
  <c r="W27" i="10"/>
  <c r="X27" i="10"/>
  <c r="K28" i="10"/>
  <c r="R28" i="10"/>
  <c r="S28" i="10"/>
  <c r="T28" i="10"/>
  <c r="U28" i="10"/>
  <c r="V28" i="10"/>
  <c r="W28" i="10"/>
  <c r="X28" i="10"/>
  <c r="K29" i="10"/>
  <c r="R29" i="10"/>
  <c r="S29" i="10"/>
  <c r="Y29" i="10" s="1"/>
  <c r="T29" i="10"/>
  <c r="U29" i="10"/>
  <c r="V29" i="10"/>
  <c r="W29" i="10"/>
  <c r="X29" i="10"/>
  <c r="K30" i="10"/>
  <c r="R30" i="10"/>
  <c r="S30" i="10"/>
  <c r="Y30" i="10" s="1"/>
  <c r="T30" i="10"/>
  <c r="U30" i="10"/>
  <c r="V30" i="10"/>
  <c r="W30" i="10"/>
  <c r="X30" i="10"/>
  <c r="K31" i="10"/>
  <c r="Z29" i="10" s="1"/>
  <c r="R31" i="10"/>
  <c r="S31" i="10"/>
  <c r="T31" i="10"/>
  <c r="U31" i="10"/>
  <c r="V31" i="10"/>
  <c r="W31" i="10"/>
  <c r="X31" i="10"/>
  <c r="K32" i="10"/>
  <c r="R32" i="10"/>
  <c r="S32" i="10"/>
  <c r="T32" i="10"/>
  <c r="U32" i="10"/>
  <c r="V32" i="10"/>
  <c r="W32" i="10"/>
  <c r="X32" i="10"/>
  <c r="K33" i="10"/>
  <c r="R33" i="10"/>
  <c r="S33" i="10"/>
  <c r="Y33" i="10" s="1"/>
  <c r="T33" i="10"/>
  <c r="U33" i="10"/>
  <c r="V33" i="10"/>
  <c r="W33" i="10"/>
  <c r="X33" i="10"/>
  <c r="K34" i="10"/>
  <c r="R34" i="10"/>
  <c r="S34" i="10"/>
  <c r="T34" i="10"/>
  <c r="U34" i="10"/>
  <c r="V34" i="10"/>
  <c r="W34" i="10"/>
  <c r="X34" i="10"/>
  <c r="K35" i="10"/>
  <c r="R35" i="10"/>
  <c r="S35" i="10"/>
  <c r="T35" i="10"/>
  <c r="U35" i="10"/>
  <c r="V35" i="10"/>
  <c r="W35" i="10"/>
  <c r="X35" i="10"/>
  <c r="Z35" i="10"/>
  <c r="K36" i="10"/>
  <c r="R36" i="10"/>
  <c r="S36" i="10"/>
  <c r="T36" i="10"/>
  <c r="U36" i="10"/>
  <c r="V36" i="10"/>
  <c r="W36" i="10"/>
  <c r="X36" i="10"/>
  <c r="Z36" i="10"/>
  <c r="K37" i="10"/>
  <c r="R37" i="10"/>
  <c r="S37" i="10"/>
  <c r="T37" i="10"/>
  <c r="U37" i="10"/>
  <c r="V37" i="10"/>
  <c r="W37" i="10"/>
  <c r="X37" i="10"/>
  <c r="K38" i="10"/>
  <c r="R38" i="10"/>
  <c r="S38" i="10"/>
  <c r="T38" i="10"/>
  <c r="U38" i="10"/>
  <c r="V38" i="10"/>
  <c r="W38" i="10"/>
  <c r="X38" i="10"/>
  <c r="K39" i="10"/>
  <c r="R39" i="10"/>
  <c r="S39" i="10"/>
  <c r="T39" i="10"/>
  <c r="U39" i="10"/>
  <c r="V39" i="10"/>
  <c r="W39" i="10"/>
  <c r="X39" i="10"/>
  <c r="K40" i="10"/>
  <c r="R40" i="10"/>
  <c r="S40" i="10"/>
  <c r="Y40" i="10" s="1"/>
  <c r="T40" i="10"/>
  <c r="U40" i="10"/>
  <c r="V40" i="10"/>
  <c r="W40" i="10"/>
  <c r="X40" i="10"/>
  <c r="K41" i="10"/>
  <c r="R41" i="10"/>
  <c r="S41" i="10"/>
  <c r="T41" i="10"/>
  <c r="U41" i="10"/>
  <c r="V41" i="10"/>
  <c r="W41" i="10"/>
  <c r="X41" i="10"/>
  <c r="Z41" i="10"/>
  <c r="K42" i="10"/>
  <c r="R42" i="10"/>
  <c r="S42" i="10"/>
  <c r="T42" i="10"/>
  <c r="U42" i="10"/>
  <c r="V42" i="10"/>
  <c r="W42" i="10"/>
  <c r="X42" i="10"/>
  <c r="K43" i="10"/>
  <c r="R43" i="10"/>
  <c r="S43" i="10"/>
  <c r="T43" i="10"/>
  <c r="U43" i="10"/>
  <c r="Y43" i="10" s="1"/>
  <c r="V43" i="10"/>
  <c r="W43" i="10"/>
  <c r="X43" i="10"/>
  <c r="K44" i="10"/>
  <c r="R44" i="10"/>
  <c r="Z45" i="10" s="1"/>
  <c r="S44" i="10"/>
  <c r="T44" i="10"/>
  <c r="U44" i="10"/>
  <c r="V44" i="10"/>
  <c r="W44" i="10"/>
  <c r="X44" i="10"/>
  <c r="K45" i="10"/>
  <c r="R45" i="10"/>
  <c r="S45" i="10"/>
  <c r="T45" i="10"/>
  <c r="U45" i="10"/>
  <c r="Y45" i="10" s="1"/>
  <c r="V45" i="10"/>
  <c r="W45" i="10"/>
  <c r="X45" i="10"/>
  <c r="K46" i="10"/>
  <c r="R46" i="10"/>
  <c r="S46" i="10"/>
  <c r="T46" i="10"/>
  <c r="U46" i="10"/>
  <c r="V46" i="10"/>
  <c r="W46" i="10"/>
  <c r="X46" i="10"/>
  <c r="K47" i="10"/>
  <c r="Z47" i="10" s="1"/>
  <c r="R47" i="10"/>
  <c r="S47" i="10"/>
  <c r="T47" i="10"/>
  <c r="Y47" i="10" s="1"/>
  <c r="U47" i="10"/>
  <c r="V47" i="10"/>
  <c r="W47" i="10"/>
  <c r="X47" i="10"/>
  <c r="K48" i="10"/>
  <c r="R48" i="10"/>
  <c r="S48" i="10"/>
  <c r="T48" i="10"/>
  <c r="U48" i="10"/>
  <c r="V48" i="10"/>
  <c r="W48" i="10"/>
  <c r="X48" i="10"/>
  <c r="K49" i="10"/>
  <c r="R49" i="10"/>
  <c r="Z48" i="10" s="1"/>
  <c r="S49" i="10"/>
  <c r="T49" i="10"/>
  <c r="U49" i="10"/>
  <c r="V49" i="10"/>
  <c r="W49" i="10"/>
  <c r="X49" i="10"/>
  <c r="K50" i="10"/>
  <c r="R50" i="10"/>
  <c r="Z51" i="10" s="1"/>
  <c r="S50" i="10"/>
  <c r="T50" i="10"/>
  <c r="U50" i="10"/>
  <c r="V50" i="10"/>
  <c r="W50" i="10"/>
  <c r="X50" i="10"/>
  <c r="K51" i="10"/>
  <c r="R51" i="10"/>
  <c r="S51" i="10"/>
  <c r="T51" i="10"/>
  <c r="U51" i="10"/>
  <c r="V51" i="10"/>
  <c r="W51" i="10"/>
  <c r="X51" i="10"/>
  <c r="K52" i="10"/>
  <c r="R52" i="10"/>
  <c r="S52" i="10"/>
  <c r="T52" i="10"/>
  <c r="U52" i="10"/>
  <c r="V52" i="10"/>
  <c r="W52" i="10"/>
  <c r="X52" i="10"/>
  <c r="K53" i="10"/>
  <c r="R53" i="10"/>
  <c r="S53" i="10"/>
  <c r="T53" i="10"/>
  <c r="U53" i="10"/>
  <c r="V53" i="10"/>
  <c r="W53" i="10"/>
  <c r="X53" i="10"/>
  <c r="K54" i="10"/>
  <c r="R54" i="10"/>
  <c r="S54" i="10"/>
  <c r="T54" i="10"/>
  <c r="U54" i="10"/>
  <c r="V54" i="10"/>
  <c r="W54" i="10"/>
  <c r="X54" i="10"/>
  <c r="K55" i="10"/>
  <c r="Z53" i="10" s="1"/>
  <c r="R55" i="10"/>
  <c r="S55" i="10"/>
  <c r="T55" i="10"/>
  <c r="U55" i="10"/>
  <c r="V55" i="10"/>
  <c r="W55" i="10"/>
  <c r="X55" i="10"/>
  <c r="K56" i="10"/>
  <c r="R56" i="10"/>
  <c r="S56" i="10"/>
  <c r="T56" i="10"/>
  <c r="Y56" i="10" s="1"/>
  <c r="U56" i="10"/>
  <c r="V56" i="10"/>
  <c r="W56" i="10"/>
  <c r="X56" i="10"/>
  <c r="K57" i="10"/>
  <c r="R57" i="10"/>
  <c r="S57" i="10"/>
  <c r="T57" i="10"/>
  <c r="U57" i="10"/>
  <c r="V57" i="10"/>
  <c r="W57" i="10"/>
  <c r="X57" i="10"/>
  <c r="Y57" i="10"/>
  <c r="K58" i="10"/>
  <c r="R58" i="10"/>
  <c r="S58" i="10"/>
  <c r="T58" i="10"/>
  <c r="U58" i="10"/>
  <c r="V58" i="10"/>
  <c r="W58" i="10"/>
  <c r="X58" i="10"/>
  <c r="K59" i="10"/>
  <c r="R59" i="10"/>
  <c r="S59" i="10"/>
  <c r="T59" i="10"/>
  <c r="U59" i="10"/>
  <c r="V59" i="10"/>
  <c r="W59" i="10"/>
  <c r="X59" i="10"/>
  <c r="K60" i="10"/>
  <c r="R60" i="10"/>
  <c r="Z60" i="10" s="1"/>
  <c r="S60" i="10"/>
  <c r="T60" i="10"/>
  <c r="U60" i="10"/>
  <c r="V60" i="10"/>
  <c r="W60" i="10"/>
  <c r="X60" i="10"/>
  <c r="K61" i="10"/>
  <c r="Z59" i="10" s="1"/>
  <c r="R61" i="10"/>
  <c r="S61" i="10"/>
  <c r="T61" i="10"/>
  <c r="U61" i="10"/>
  <c r="V61" i="10"/>
  <c r="W61" i="10"/>
  <c r="X61" i="10"/>
  <c r="K62" i="10"/>
  <c r="R62" i="10"/>
  <c r="S62" i="10"/>
  <c r="T62" i="10"/>
  <c r="U62" i="10"/>
  <c r="V62" i="10"/>
  <c r="Y62" i="10" s="1"/>
  <c r="W62" i="10"/>
  <c r="X62" i="10"/>
  <c r="K63" i="10"/>
  <c r="R63" i="10"/>
  <c r="S63" i="10"/>
  <c r="T63" i="10"/>
  <c r="U63" i="10"/>
  <c r="V63" i="10"/>
  <c r="W63" i="10"/>
  <c r="X63" i="10"/>
  <c r="K64" i="10"/>
  <c r="R64" i="10"/>
  <c r="S64" i="10"/>
  <c r="T64" i="10"/>
  <c r="U64" i="10"/>
  <c r="V64" i="10"/>
  <c r="Y64" i="10" s="1"/>
  <c r="W64" i="10"/>
  <c r="X64" i="10"/>
  <c r="K65" i="10"/>
  <c r="R65" i="10"/>
  <c r="Z66" i="10" s="1"/>
  <c r="S65" i="10"/>
  <c r="T65" i="10"/>
  <c r="U65" i="10"/>
  <c r="V65" i="10"/>
  <c r="W65" i="10"/>
  <c r="X65" i="10"/>
  <c r="K66" i="10"/>
  <c r="Z65" i="10" s="1"/>
  <c r="R66" i="10"/>
  <c r="S66" i="10"/>
  <c r="T66" i="10"/>
  <c r="Y66" i="10" s="1"/>
  <c r="U66" i="10"/>
  <c r="V66" i="10"/>
  <c r="W66" i="10"/>
  <c r="X66" i="10"/>
  <c r="K67" i="10"/>
  <c r="R67" i="10"/>
  <c r="S67" i="10"/>
  <c r="T67" i="10"/>
  <c r="U67" i="10"/>
  <c r="V67" i="10"/>
  <c r="W67" i="10"/>
  <c r="X67" i="10"/>
  <c r="K68" i="10"/>
  <c r="R68" i="10"/>
  <c r="S68" i="10"/>
  <c r="T68" i="10"/>
  <c r="U68" i="10"/>
  <c r="V68" i="10"/>
  <c r="W68" i="10"/>
  <c r="X68" i="10"/>
  <c r="K69" i="10"/>
  <c r="Z68" i="10" s="1"/>
  <c r="R69" i="10"/>
  <c r="S69" i="10"/>
  <c r="T69" i="10"/>
  <c r="U69" i="10"/>
  <c r="V69" i="10"/>
  <c r="W69" i="10"/>
  <c r="X69" i="10"/>
  <c r="Z69" i="10"/>
  <c r="K70" i="10"/>
  <c r="R70" i="10"/>
  <c r="S70" i="10"/>
  <c r="Y70" i="10" s="1"/>
  <c r="T70" i="10"/>
  <c r="U70" i="10"/>
  <c r="V70" i="10"/>
  <c r="W70" i="10"/>
  <c r="X70" i="10"/>
  <c r="K71" i="10"/>
  <c r="R71" i="10"/>
  <c r="S71" i="10"/>
  <c r="T71" i="10"/>
  <c r="U71" i="10"/>
  <c r="V71" i="10"/>
  <c r="W71" i="10"/>
  <c r="X71" i="10"/>
  <c r="K72" i="10"/>
  <c r="R72" i="10"/>
  <c r="S72" i="10"/>
  <c r="Y72" i="10" s="1"/>
  <c r="T72" i="10"/>
  <c r="U72" i="10"/>
  <c r="V72" i="10"/>
  <c r="W72" i="10"/>
  <c r="X72" i="10"/>
  <c r="K73" i="10"/>
  <c r="R73" i="10"/>
  <c r="Z72" i="10" s="1"/>
  <c r="S73" i="10"/>
  <c r="T73" i="10"/>
  <c r="Y73" i="10" s="1"/>
  <c r="U73" i="10"/>
  <c r="V73" i="10"/>
  <c r="W73" i="10"/>
  <c r="X73" i="10"/>
  <c r="K74" i="10"/>
  <c r="Z74" i="10" s="1"/>
  <c r="R74" i="10"/>
  <c r="S74" i="10"/>
  <c r="T74" i="10"/>
  <c r="U74" i="10"/>
  <c r="V74" i="10"/>
  <c r="W74" i="10"/>
  <c r="X74" i="10"/>
  <c r="K75" i="10"/>
  <c r="R75" i="10"/>
  <c r="S75" i="10"/>
  <c r="T75" i="10"/>
  <c r="U75" i="10"/>
  <c r="V75" i="10"/>
  <c r="W75" i="10"/>
  <c r="X75" i="10"/>
  <c r="K76" i="10"/>
  <c r="R76" i="10"/>
  <c r="Z75" i="10" s="1"/>
  <c r="S76" i="10"/>
  <c r="T76" i="10"/>
  <c r="U76" i="10"/>
  <c r="V76" i="10"/>
  <c r="W76" i="10"/>
  <c r="X76" i="10"/>
  <c r="K77" i="10"/>
  <c r="R77" i="10"/>
  <c r="S77" i="10"/>
  <c r="T77" i="10"/>
  <c r="U77" i="10"/>
  <c r="V77" i="10"/>
  <c r="W77" i="10"/>
  <c r="X77" i="10"/>
  <c r="K78" i="10"/>
  <c r="R78" i="10"/>
  <c r="S78" i="10"/>
  <c r="T78" i="10"/>
  <c r="U78" i="10"/>
  <c r="V78" i="10"/>
  <c r="W78" i="10"/>
  <c r="X78" i="10"/>
  <c r="K79" i="10"/>
  <c r="R79" i="10"/>
  <c r="S79" i="10"/>
  <c r="T79" i="10"/>
  <c r="U79" i="10"/>
  <c r="V79" i="10"/>
  <c r="W79" i="10"/>
  <c r="X79" i="10"/>
  <c r="K80" i="10"/>
  <c r="R80" i="10"/>
  <c r="S80" i="10"/>
  <c r="T80" i="10"/>
  <c r="U80" i="10"/>
  <c r="V80" i="10"/>
  <c r="W80" i="10"/>
  <c r="X80" i="10"/>
  <c r="K81" i="10"/>
  <c r="R81" i="10"/>
  <c r="S81" i="10"/>
  <c r="T81" i="10"/>
  <c r="U81" i="10"/>
  <c r="V81" i="10"/>
  <c r="W81" i="10"/>
  <c r="X81" i="10"/>
  <c r="K82" i="10"/>
  <c r="R82" i="10"/>
  <c r="S82" i="10"/>
  <c r="T82" i="10"/>
  <c r="U82" i="10"/>
  <c r="V82" i="10"/>
  <c r="W82" i="10"/>
  <c r="X82" i="10"/>
  <c r="K83" i="10"/>
  <c r="R83" i="10"/>
  <c r="S83" i="10"/>
  <c r="T83" i="10"/>
  <c r="U83" i="10"/>
  <c r="V83" i="10"/>
  <c r="W83" i="10"/>
  <c r="X83" i="10"/>
  <c r="Z83" i="10"/>
  <c r="K84" i="10"/>
  <c r="R84" i="10"/>
  <c r="Z84" i="10" s="1"/>
  <c r="S84" i="10"/>
  <c r="T84" i="10"/>
  <c r="U84" i="10"/>
  <c r="Y84" i="10" s="1"/>
  <c r="V84" i="10"/>
  <c r="W84" i="10"/>
  <c r="X84" i="10"/>
  <c r="K85" i="10"/>
  <c r="R85" i="10"/>
  <c r="S85" i="10"/>
  <c r="T85" i="10"/>
  <c r="U85" i="10"/>
  <c r="V85" i="10"/>
  <c r="W85" i="10"/>
  <c r="X85" i="10"/>
  <c r="K86" i="10"/>
  <c r="Z86" i="10" s="1"/>
  <c r="R86" i="10"/>
  <c r="S86" i="10"/>
  <c r="T86" i="10"/>
  <c r="Y86" i="10" s="1"/>
  <c r="U86" i="10"/>
  <c r="V86" i="10"/>
  <c r="W86" i="10"/>
  <c r="X86" i="10"/>
  <c r="K87" i="10"/>
  <c r="R87" i="10"/>
  <c r="S87" i="10"/>
  <c r="Y87" i="10" s="1"/>
  <c r="T87" i="10"/>
  <c r="U87" i="10"/>
  <c r="V87" i="10"/>
  <c r="W87" i="10"/>
  <c r="X87" i="10"/>
  <c r="K88" i="10"/>
  <c r="R88" i="10"/>
  <c r="S88" i="10"/>
  <c r="T88" i="10"/>
  <c r="U88" i="10"/>
  <c r="V88" i="10"/>
  <c r="W88" i="10"/>
  <c r="X88" i="10"/>
  <c r="K89" i="10"/>
  <c r="R89" i="10"/>
  <c r="S89" i="10"/>
  <c r="Y89" i="10" s="1"/>
  <c r="T89" i="10"/>
  <c r="U89" i="10"/>
  <c r="V89" i="10"/>
  <c r="W89" i="10"/>
  <c r="X89" i="10"/>
  <c r="K90" i="10"/>
  <c r="Z89" i="10" s="1"/>
  <c r="R90" i="10"/>
  <c r="S90" i="10"/>
  <c r="T90" i="10"/>
  <c r="U90" i="10"/>
  <c r="V90" i="10"/>
  <c r="W90" i="10"/>
  <c r="X90" i="10"/>
  <c r="K91" i="10"/>
  <c r="R91" i="10"/>
  <c r="S91" i="10"/>
  <c r="T91" i="10"/>
  <c r="U91" i="10"/>
  <c r="Y91" i="10" s="1"/>
  <c r="V91" i="10"/>
  <c r="W91" i="10"/>
  <c r="X91" i="10"/>
  <c r="K92" i="10"/>
  <c r="R92" i="10"/>
  <c r="S92" i="10"/>
  <c r="T92" i="10"/>
  <c r="U92" i="10"/>
  <c r="V92" i="10"/>
  <c r="W92" i="10"/>
  <c r="X92" i="10"/>
  <c r="K93" i="10"/>
  <c r="R93" i="10"/>
  <c r="S93" i="10"/>
  <c r="T93" i="10"/>
  <c r="U93" i="10"/>
  <c r="Y93" i="10" s="1"/>
  <c r="V93" i="10"/>
  <c r="W93" i="10"/>
  <c r="X93" i="10"/>
  <c r="K94" i="10"/>
  <c r="R94" i="10"/>
  <c r="S94" i="10"/>
  <c r="T94" i="10"/>
  <c r="U94" i="10"/>
  <c r="V94" i="10"/>
  <c r="W94" i="10"/>
  <c r="X94" i="10"/>
  <c r="K95" i="10"/>
  <c r="R95" i="10"/>
  <c r="S95" i="10"/>
  <c r="T95" i="10"/>
  <c r="Y95" i="10" s="1"/>
  <c r="U95" i="10"/>
  <c r="V95" i="10"/>
  <c r="W95" i="10"/>
  <c r="X95" i="10"/>
  <c r="K96" i="10"/>
  <c r="R96" i="10"/>
  <c r="S96" i="10"/>
  <c r="T96" i="10"/>
  <c r="U96" i="10"/>
  <c r="V96" i="10"/>
  <c r="W96" i="10"/>
  <c r="X96" i="10"/>
  <c r="Y96" i="10"/>
  <c r="E97" i="10"/>
  <c r="E103" i="10" s="1"/>
  <c r="F97" i="10"/>
  <c r="F103" i="10" s="1"/>
  <c r="H97" i="10"/>
  <c r="H103" i="10" s="1"/>
  <c r="L97" i="10"/>
  <c r="M97" i="10"/>
  <c r="O97" i="10"/>
  <c r="S97" i="10"/>
  <c r="T97" i="10"/>
  <c r="U97" i="10"/>
  <c r="W97" i="10"/>
  <c r="X97" i="10"/>
  <c r="K98" i="10"/>
  <c r="R98" i="10"/>
  <c r="S98" i="10"/>
  <c r="T98" i="10"/>
  <c r="Y98" i="10" s="1"/>
  <c r="U98" i="10"/>
  <c r="V98" i="10"/>
  <c r="W98" i="10"/>
  <c r="X98" i="10"/>
  <c r="K99" i="10"/>
  <c r="R99" i="10"/>
  <c r="S99" i="10"/>
  <c r="T99" i="10"/>
  <c r="Y99" i="10" s="1"/>
  <c r="U99" i="10"/>
  <c r="V99" i="10"/>
  <c r="W99" i="10"/>
  <c r="X99" i="10"/>
  <c r="K100" i="10"/>
  <c r="R100" i="10"/>
  <c r="S100" i="10"/>
  <c r="T100" i="10"/>
  <c r="U100" i="10"/>
  <c r="V100" i="10"/>
  <c r="W100" i="10"/>
  <c r="X100" i="10"/>
  <c r="E101" i="10"/>
  <c r="F101" i="10"/>
  <c r="G101" i="10"/>
  <c r="H101" i="10"/>
  <c r="I101" i="10"/>
  <c r="J101" i="10"/>
  <c r="L101" i="10"/>
  <c r="M101" i="10"/>
  <c r="N101" i="10"/>
  <c r="U101" i="10" s="1"/>
  <c r="O101" i="10"/>
  <c r="P101" i="10"/>
  <c r="Q101" i="10"/>
  <c r="Q135" i="10" s="1"/>
  <c r="T101" i="10"/>
  <c r="E102" i="10"/>
  <c r="S102" i="10" s="1"/>
  <c r="F102" i="10"/>
  <c r="G102" i="10"/>
  <c r="U102" i="10" s="1"/>
  <c r="H102" i="10"/>
  <c r="I102" i="10"/>
  <c r="J102" i="10"/>
  <c r="J136" i="10" s="1"/>
  <c r="X136" i="10" s="1"/>
  <c r="L102" i="10"/>
  <c r="M102" i="10"/>
  <c r="N102" i="10"/>
  <c r="O102" i="10"/>
  <c r="P102" i="10"/>
  <c r="Q102" i="10"/>
  <c r="W102" i="10"/>
  <c r="G103" i="10"/>
  <c r="U103" i="10" s="1"/>
  <c r="I103" i="10"/>
  <c r="J103" i="10"/>
  <c r="L103" i="10"/>
  <c r="M103" i="10"/>
  <c r="N103" i="10"/>
  <c r="O103" i="10"/>
  <c r="P103" i="10"/>
  <c r="Q103" i="10"/>
  <c r="W103" i="10"/>
  <c r="K105" i="10"/>
  <c r="R105" i="10"/>
  <c r="S105" i="10"/>
  <c r="T105" i="10"/>
  <c r="U105" i="10"/>
  <c r="Y105" i="10" s="1"/>
  <c r="V105" i="10"/>
  <c r="W105" i="10"/>
  <c r="X105" i="10"/>
  <c r="K106" i="10"/>
  <c r="Z105" i="10" s="1"/>
  <c r="R106" i="10"/>
  <c r="S106" i="10"/>
  <c r="T106" i="10"/>
  <c r="U106" i="10"/>
  <c r="V106" i="10"/>
  <c r="W106" i="10"/>
  <c r="X106" i="10"/>
  <c r="Z106" i="10"/>
  <c r="K107" i="10"/>
  <c r="R107" i="10"/>
  <c r="S107" i="10"/>
  <c r="T107" i="10"/>
  <c r="U107" i="10"/>
  <c r="V107" i="10"/>
  <c r="W107" i="10"/>
  <c r="X107" i="10"/>
  <c r="K108" i="10"/>
  <c r="R108" i="10"/>
  <c r="S108" i="10"/>
  <c r="Y108" i="10" s="1"/>
  <c r="T108" i="10"/>
  <c r="U108" i="10"/>
  <c r="V108" i="10"/>
  <c r="W108" i="10"/>
  <c r="X108" i="10"/>
  <c r="K109" i="10"/>
  <c r="R109" i="10"/>
  <c r="S109" i="10"/>
  <c r="Y109" i="10" s="1"/>
  <c r="T109" i="10"/>
  <c r="U109" i="10"/>
  <c r="V109" i="10"/>
  <c r="W109" i="10"/>
  <c r="X109" i="10"/>
  <c r="K110" i="10"/>
  <c r="R110" i="10"/>
  <c r="S110" i="10"/>
  <c r="Y110" i="10" s="1"/>
  <c r="T110" i="10"/>
  <c r="U110" i="10"/>
  <c r="V110" i="10"/>
  <c r="W110" i="10"/>
  <c r="X110" i="10"/>
  <c r="K111" i="10"/>
  <c r="R111" i="10"/>
  <c r="S111" i="10"/>
  <c r="T111" i="10"/>
  <c r="U111" i="10"/>
  <c r="V111" i="10"/>
  <c r="W111" i="10"/>
  <c r="X111" i="10"/>
  <c r="K112" i="10"/>
  <c r="R112" i="10"/>
  <c r="S112" i="10"/>
  <c r="T112" i="10"/>
  <c r="U112" i="10"/>
  <c r="V112" i="10"/>
  <c r="W112" i="10"/>
  <c r="X112" i="10"/>
  <c r="K113" i="10"/>
  <c r="R113" i="10"/>
  <c r="S113" i="10"/>
  <c r="T113" i="10"/>
  <c r="U113" i="10"/>
  <c r="V113" i="10"/>
  <c r="W113" i="10"/>
  <c r="X113" i="10"/>
  <c r="K114" i="10"/>
  <c r="R114" i="10"/>
  <c r="Z115" i="10" s="1"/>
  <c r="S114" i="10"/>
  <c r="T114" i="10"/>
  <c r="U114" i="10"/>
  <c r="Y114" i="10" s="1"/>
  <c r="V114" i="10"/>
  <c r="W114" i="10"/>
  <c r="X114" i="10"/>
  <c r="K115" i="10"/>
  <c r="Z114" i="10" s="1"/>
  <c r="R115" i="10"/>
  <c r="S115" i="10"/>
  <c r="T115" i="10"/>
  <c r="U115" i="10"/>
  <c r="V115" i="10"/>
  <c r="W115" i="10"/>
  <c r="X115" i="10"/>
  <c r="K116" i="10"/>
  <c r="R116" i="10"/>
  <c r="S116" i="10"/>
  <c r="T116" i="10"/>
  <c r="U116" i="10"/>
  <c r="V116" i="10"/>
  <c r="W116" i="10"/>
  <c r="X116" i="10"/>
  <c r="K117" i="10"/>
  <c r="Z117" i="10" s="1"/>
  <c r="R117" i="10"/>
  <c r="S117" i="10"/>
  <c r="Y117" i="10" s="1"/>
  <c r="T117" i="10"/>
  <c r="U117" i="10"/>
  <c r="V117" i="10"/>
  <c r="W117" i="10"/>
  <c r="X117" i="10"/>
  <c r="K118" i="10"/>
  <c r="R118" i="10"/>
  <c r="S118" i="10"/>
  <c r="T118" i="10"/>
  <c r="U118" i="10"/>
  <c r="V118" i="10"/>
  <c r="W118" i="10"/>
  <c r="X118" i="10"/>
  <c r="K119" i="10"/>
  <c r="R119" i="10"/>
  <c r="S119" i="10"/>
  <c r="T119" i="10"/>
  <c r="U119" i="10"/>
  <c r="V119" i="10"/>
  <c r="W119" i="10"/>
  <c r="X119" i="10"/>
  <c r="K120" i="10"/>
  <c r="R120" i="10"/>
  <c r="Z121" i="10" s="1"/>
  <c r="S120" i="10"/>
  <c r="T120" i="10"/>
  <c r="U120" i="10"/>
  <c r="V120" i="10"/>
  <c r="W120" i="10"/>
  <c r="X120" i="10"/>
  <c r="K121" i="10"/>
  <c r="Z120" i="10" s="1"/>
  <c r="R121" i="10"/>
  <c r="S121" i="10"/>
  <c r="T121" i="10"/>
  <c r="U121" i="10"/>
  <c r="V121" i="10"/>
  <c r="W121" i="10"/>
  <c r="X121" i="10"/>
  <c r="K122" i="10"/>
  <c r="R122" i="10"/>
  <c r="S122" i="10"/>
  <c r="T122" i="10"/>
  <c r="U122" i="10"/>
  <c r="V122" i="10"/>
  <c r="W122" i="10"/>
  <c r="X122" i="10"/>
  <c r="K123" i="10"/>
  <c r="R123" i="10"/>
  <c r="S123" i="10"/>
  <c r="T123" i="10"/>
  <c r="U123" i="10"/>
  <c r="V123" i="10"/>
  <c r="W123" i="10"/>
  <c r="X123" i="10"/>
  <c r="K124" i="10"/>
  <c r="Z123" i="10" s="1"/>
  <c r="R124" i="10"/>
  <c r="S124" i="10"/>
  <c r="T124" i="10"/>
  <c r="U124" i="10"/>
  <c r="V124" i="10"/>
  <c r="W124" i="10"/>
  <c r="X124" i="10"/>
  <c r="Z124" i="10"/>
  <c r="K125" i="10"/>
  <c r="R125" i="10"/>
  <c r="S125" i="10"/>
  <c r="T125" i="10"/>
  <c r="U125" i="10"/>
  <c r="V125" i="10"/>
  <c r="W125" i="10"/>
  <c r="X125" i="10"/>
  <c r="K126" i="10"/>
  <c r="R126" i="10"/>
  <c r="S126" i="10"/>
  <c r="T126" i="10"/>
  <c r="U126" i="10"/>
  <c r="V126" i="10"/>
  <c r="W126" i="10"/>
  <c r="X126" i="10"/>
  <c r="K127" i="10"/>
  <c r="R127" i="10"/>
  <c r="S127" i="10"/>
  <c r="T127" i="10"/>
  <c r="U127" i="10"/>
  <c r="Y127" i="10" s="1"/>
  <c r="V127" i="10"/>
  <c r="W127" i="10"/>
  <c r="X127" i="10"/>
  <c r="Z127" i="10"/>
  <c r="K128" i="10"/>
  <c r="R128" i="10"/>
  <c r="S128" i="10"/>
  <c r="T128" i="10"/>
  <c r="U128" i="10"/>
  <c r="V128" i="10"/>
  <c r="W128" i="10"/>
  <c r="X128" i="10"/>
  <c r="K129" i="10"/>
  <c r="R129" i="10"/>
  <c r="S129" i="10"/>
  <c r="T129" i="10"/>
  <c r="U129" i="10"/>
  <c r="V129" i="10"/>
  <c r="W129" i="10"/>
  <c r="X129" i="10"/>
  <c r="K130" i="10"/>
  <c r="R130" i="10"/>
  <c r="Z130" i="10" s="1"/>
  <c r="S130" i="10"/>
  <c r="T130" i="10"/>
  <c r="U130" i="10"/>
  <c r="V130" i="10"/>
  <c r="W130" i="10"/>
  <c r="X130" i="10"/>
  <c r="K131" i="10"/>
  <c r="R131" i="10"/>
  <c r="S131" i="10"/>
  <c r="T131" i="10"/>
  <c r="U131" i="10"/>
  <c r="V131" i="10"/>
  <c r="W131" i="10"/>
  <c r="X131" i="10"/>
  <c r="E132" i="10"/>
  <c r="E135" i="10" s="1"/>
  <c r="F132" i="10"/>
  <c r="F135" i="10" s="1"/>
  <c r="G132" i="10"/>
  <c r="H132" i="10"/>
  <c r="I132" i="10"/>
  <c r="W132" i="10" s="1"/>
  <c r="J132" i="10"/>
  <c r="J135" i="10" s="1"/>
  <c r="L132" i="10"/>
  <c r="M132" i="10"/>
  <c r="M135" i="10" s="1"/>
  <c r="N132" i="10"/>
  <c r="O132" i="10"/>
  <c r="P132" i="10"/>
  <c r="Q132" i="10"/>
  <c r="T132" i="10"/>
  <c r="E133" i="10"/>
  <c r="F133" i="10"/>
  <c r="G133" i="10"/>
  <c r="U133" i="10" s="1"/>
  <c r="H133" i="10"/>
  <c r="I133" i="10"/>
  <c r="I136" i="10" s="1"/>
  <c r="W136" i="10" s="1"/>
  <c r="J133" i="10"/>
  <c r="X133" i="10" s="1"/>
  <c r="L133" i="10"/>
  <c r="L136" i="10" s="1"/>
  <c r="M133" i="10"/>
  <c r="N133" i="10"/>
  <c r="N136" i="10" s="1"/>
  <c r="O133" i="10"/>
  <c r="P133" i="10"/>
  <c r="Q133" i="10"/>
  <c r="Q136" i="10" s="1"/>
  <c r="S133" i="10"/>
  <c r="E134" i="10"/>
  <c r="F134" i="10"/>
  <c r="T134" i="10" s="1"/>
  <c r="G134" i="10"/>
  <c r="H134" i="10"/>
  <c r="I134" i="10"/>
  <c r="W134" i="10" s="1"/>
  <c r="J134" i="10"/>
  <c r="L134" i="10"/>
  <c r="M134" i="10"/>
  <c r="M137" i="10" s="1"/>
  <c r="N134" i="10"/>
  <c r="N137" i="10" s="1"/>
  <c r="O134" i="10"/>
  <c r="V134" i="10" s="1"/>
  <c r="P134" i="10"/>
  <c r="Q134" i="10"/>
  <c r="U134" i="10"/>
  <c r="G135" i="10"/>
  <c r="L135" i="10"/>
  <c r="O135" i="10"/>
  <c r="P135" i="10"/>
  <c r="E136" i="10"/>
  <c r="H136" i="10"/>
  <c r="M136" i="10"/>
  <c r="P136" i="10"/>
  <c r="G137" i="10"/>
  <c r="U137" i="10" s="1"/>
  <c r="J137" i="10"/>
  <c r="K8" i="9"/>
  <c r="R8" i="9"/>
  <c r="S8" i="9"/>
  <c r="T8" i="9"/>
  <c r="U8" i="9"/>
  <c r="V8" i="9"/>
  <c r="W8" i="9"/>
  <c r="X8" i="9"/>
  <c r="K9" i="9"/>
  <c r="Z8" i="9" s="1"/>
  <c r="R9" i="9"/>
  <c r="S9" i="9"/>
  <c r="T9" i="9"/>
  <c r="U9" i="9"/>
  <c r="V9" i="9"/>
  <c r="Y9" i="9" s="1"/>
  <c r="W9" i="9"/>
  <c r="X9" i="9"/>
  <c r="K10" i="9"/>
  <c r="R10" i="9"/>
  <c r="Z9" i="9" s="1"/>
  <c r="S10" i="9"/>
  <c r="T10" i="9"/>
  <c r="U10" i="9"/>
  <c r="V10" i="9"/>
  <c r="W10" i="9"/>
  <c r="X10" i="9"/>
  <c r="K11" i="9"/>
  <c r="R11" i="9"/>
  <c r="S11" i="9"/>
  <c r="T11" i="9"/>
  <c r="U11" i="9"/>
  <c r="V11" i="9"/>
  <c r="W11" i="9"/>
  <c r="X11" i="9"/>
  <c r="K12" i="9"/>
  <c r="R12" i="9"/>
  <c r="S12" i="9"/>
  <c r="T12" i="9"/>
  <c r="Y12" i="9" s="1"/>
  <c r="U12" i="9"/>
  <c r="V12" i="9"/>
  <c r="W12" i="9"/>
  <c r="X12" i="9"/>
  <c r="Z12" i="9"/>
  <c r="K13" i="9"/>
  <c r="R13" i="9"/>
  <c r="S13" i="9"/>
  <c r="Y13" i="9" s="1"/>
  <c r="T13" i="9"/>
  <c r="U13" i="9"/>
  <c r="V13" i="9"/>
  <c r="W13" i="9"/>
  <c r="X13" i="9"/>
  <c r="K14" i="9"/>
  <c r="R14" i="9"/>
  <c r="S14" i="9"/>
  <c r="T14" i="9"/>
  <c r="U14" i="9"/>
  <c r="V14" i="9"/>
  <c r="W14" i="9"/>
  <c r="X14" i="9"/>
  <c r="K15" i="9"/>
  <c r="R15" i="9"/>
  <c r="S15" i="9"/>
  <c r="Y15" i="9" s="1"/>
  <c r="T15" i="9"/>
  <c r="U15" i="9"/>
  <c r="V15" i="9"/>
  <c r="W15" i="9"/>
  <c r="X15" i="9"/>
  <c r="K16" i="9"/>
  <c r="R16" i="9"/>
  <c r="S16" i="9"/>
  <c r="T16" i="9"/>
  <c r="U16" i="9"/>
  <c r="V16" i="9"/>
  <c r="W16" i="9"/>
  <c r="X16" i="9"/>
  <c r="K17" i="9"/>
  <c r="R17" i="9"/>
  <c r="S17" i="9"/>
  <c r="T17" i="9"/>
  <c r="U17" i="9"/>
  <c r="V17" i="9"/>
  <c r="W17" i="9"/>
  <c r="X17" i="9"/>
  <c r="K18" i="9"/>
  <c r="R18" i="9"/>
  <c r="S18" i="9"/>
  <c r="T18" i="9"/>
  <c r="U18" i="9"/>
  <c r="V18" i="9"/>
  <c r="W18" i="9"/>
  <c r="X18" i="9"/>
  <c r="K19" i="9"/>
  <c r="Z17" i="9" s="1"/>
  <c r="R19" i="9"/>
  <c r="S19" i="9"/>
  <c r="Y19" i="9" s="1"/>
  <c r="T19" i="9"/>
  <c r="U19" i="9"/>
  <c r="V19" i="9"/>
  <c r="W19" i="9"/>
  <c r="X19" i="9"/>
  <c r="K20" i="9"/>
  <c r="R20" i="9"/>
  <c r="S20" i="9"/>
  <c r="T20" i="9"/>
  <c r="U20" i="9"/>
  <c r="V20" i="9"/>
  <c r="W20" i="9"/>
  <c r="X20" i="9"/>
  <c r="K21" i="9"/>
  <c r="R21" i="9"/>
  <c r="S21" i="9"/>
  <c r="T21" i="9"/>
  <c r="Y21" i="9" s="1"/>
  <c r="U21" i="9"/>
  <c r="V21" i="9"/>
  <c r="W21" i="9"/>
  <c r="X21" i="9"/>
  <c r="K22" i="9"/>
  <c r="R22" i="9"/>
  <c r="Z21" i="9" s="1"/>
  <c r="S22" i="9"/>
  <c r="T22" i="9"/>
  <c r="U22" i="9"/>
  <c r="V22" i="9"/>
  <c r="W22" i="9"/>
  <c r="X22" i="9"/>
  <c r="K23" i="9"/>
  <c r="Z23" i="9" s="1"/>
  <c r="R23" i="9"/>
  <c r="S23" i="9"/>
  <c r="T23" i="9"/>
  <c r="U23" i="9"/>
  <c r="V23" i="9"/>
  <c r="W23" i="9"/>
  <c r="X23" i="9"/>
  <c r="Y23" i="9"/>
  <c r="K24" i="9"/>
  <c r="R24" i="9"/>
  <c r="S24" i="9"/>
  <c r="T24" i="9"/>
  <c r="U24" i="9"/>
  <c r="V24" i="9"/>
  <c r="W24" i="9"/>
  <c r="X24" i="9"/>
  <c r="K25" i="9"/>
  <c r="R25" i="9"/>
  <c r="Z24" i="9" s="1"/>
  <c r="S25" i="9"/>
  <c r="T25" i="9"/>
  <c r="U25" i="9"/>
  <c r="V25" i="9"/>
  <c r="W25" i="9"/>
  <c r="X25" i="9"/>
  <c r="K26" i="9"/>
  <c r="R26" i="9"/>
  <c r="Z27" i="9" s="1"/>
  <c r="S26" i="9"/>
  <c r="T26" i="9"/>
  <c r="U26" i="9"/>
  <c r="V26" i="9"/>
  <c r="W26" i="9"/>
  <c r="Y26" i="9" s="1"/>
  <c r="X26" i="9"/>
  <c r="Z26" i="9"/>
  <c r="K27" i="9"/>
  <c r="R27" i="9"/>
  <c r="S27" i="9"/>
  <c r="T27" i="9"/>
  <c r="U27" i="9"/>
  <c r="V27" i="9"/>
  <c r="W27" i="9"/>
  <c r="X27" i="9"/>
  <c r="K28" i="9"/>
  <c r="R28" i="9"/>
  <c r="S28" i="9"/>
  <c r="T28" i="9"/>
  <c r="U28" i="9"/>
  <c r="V28" i="9"/>
  <c r="W28" i="9"/>
  <c r="X28" i="9"/>
  <c r="K29" i="9"/>
  <c r="R29" i="9"/>
  <c r="S29" i="9"/>
  <c r="T29" i="9"/>
  <c r="U29" i="9"/>
  <c r="V29" i="9"/>
  <c r="W29" i="9"/>
  <c r="X29" i="9"/>
  <c r="K30" i="9"/>
  <c r="Z29" i="9" s="1"/>
  <c r="R30" i="9"/>
  <c r="S30" i="9"/>
  <c r="T30" i="9"/>
  <c r="U30" i="9"/>
  <c r="V30" i="9"/>
  <c r="W30" i="9"/>
  <c r="X30" i="9"/>
  <c r="K31" i="9"/>
  <c r="R31" i="9"/>
  <c r="S31" i="9"/>
  <c r="T31" i="9"/>
  <c r="U31" i="9"/>
  <c r="V31" i="9"/>
  <c r="W31" i="9"/>
  <c r="X31" i="9"/>
  <c r="K32" i="9"/>
  <c r="R32" i="9"/>
  <c r="S32" i="9"/>
  <c r="T32" i="9"/>
  <c r="U32" i="9"/>
  <c r="V32" i="9"/>
  <c r="W32" i="9"/>
  <c r="X32" i="9"/>
  <c r="K33" i="9"/>
  <c r="R33" i="9"/>
  <c r="S33" i="9"/>
  <c r="T33" i="9"/>
  <c r="U33" i="9"/>
  <c r="V33" i="9"/>
  <c r="W33" i="9"/>
  <c r="X33" i="9"/>
  <c r="K34" i="9"/>
  <c r="R34" i="9"/>
  <c r="Z33" i="9" s="1"/>
  <c r="S34" i="9"/>
  <c r="T34" i="9"/>
  <c r="U34" i="9"/>
  <c r="V34" i="9"/>
  <c r="W34" i="9"/>
  <c r="X34" i="9"/>
  <c r="K35" i="9"/>
  <c r="R35" i="9"/>
  <c r="S35" i="9"/>
  <c r="T35" i="9"/>
  <c r="Y35" i="9" s="1"/>
  <c r="U35" i="9"/>
  <c r="V35" i="9"/>
  <c r="W35" i="9"/>
  <c r="X35" i="9"/>
  <c r="K36" i="9"/>
  <c r="R36" i="9"/>
  <c r="S36" i="9"/>
  <c r="T36" i="9"/>
  <c r="Y36" i="9" s="1"/>
  <c r="U36" i="9"/>
  <c r="V36" i="9"/>
  <c r="W36" i="9"/>
  <c r="X36" i="9"/>
  <c r="K37" i="9"/>
  <c r="R37" i="9"/>
  <c r="Z36" i="9" s="1"/>
  <c r="S37" i="9"/>
  <c r="T37" i="9"/>
  <c r="U37" i="9"/>
  <c r="V37" i="9"/>
  <c r="W37" i="9"/>
  <c r="X37" i="9"/>
  <c r="K38" i="9"/>
  <c r="R38" i="9"/>
  <c r="S38" i="9"/>
  <c r="T38" i="9"/>
  <c r="U38" i="9"/>
  <c r="Y38" i="9" s="1"/>
  <c r="V38" i="9"/>
  <c r="W38" i="9"/>
  <c r="X38" i="9"/>
  <c r="K39" i="9"/>
  <c r="R39" i="9"/>
  <c r="S39" i="9"/>
  <c r="T39" i="9"/>
  <c r="U39" i="9"/>
  <c r="V39" i="9"/>
  <c r="W39" i="9"/>
  <c r="X39" i="9"/>
  <c r="K40" i="9"/>
  <c r="R40" i="9"/>
  <c r="S40" i="9"/>
  <c r="T40" i="9"/>
  <c r="U40" i="9"/>
  <c r="V40" i="9"/>
  <c r="W40" i="9"/>
  <c r="X40" i="9"/>
  <c r="K41" i="9"/>
  <c r="R41" i="9"/>
  <c r="S41" i="9"/>
  <c r="T41" i="9"/>
  <c r="U41" i="9"/>
  <c r="V41" i="9"/>
  <c r="W41" i="9"/>
  <c r="X41" i="9"/>
  <c r="K42" i="9"/>
  <c r="R42" i="9"/>
  <c r="S42" i="9"/>
  <c r="T42" i="9"/>
  <c r="U42" i="9"/>
  <c r="V42" i="9"/>
  <c r="W42" i="9"/>
  <c r="X42" i="9"/>
  <c r="K43" i="9"/>
  <c r="Z41" i="9" s="1"/>
  <c r="R43" i="9"/>
  <c r="S43" i="9"/>
  <c r="T43" i="9"/>
  <c r="U43" i="9"/>
  <c r="V43" i="9"/>
  <c r="W43" i="9"/>
  <c r="X43" i="9"/>
  <c r="Y43" i="9"/>
  <c r="K44" i="9"/>
  <c r="R44" i="9"/>
  <c r="S44" i="9"/>
  <c r="T44" i="9"/>
  <c r="U44" i="9"/>
  <c r="V44" i="9"/>
  <c r="W44" i="9"/>
  <c r="X44" i="9"/>
  <c r="K45" i="9"/>
  <c r="R45" i="9"/>
  <c r="S45" i="9"/>
  <c r="T45" i="9"/>
  <c r="U45" i="9"/>
  <c r="V45" i="9"/>
  <c r="W45" i="9"/>
  <c r="X45" i="9"/>
  <c r="K46" i="9"/>
  <c r="R46" i="9"/>
  <c r="Z45" i="9" s="1"/>
  <c r="S46" i="9"/>
  <c r="T46" i="9"/>
  <c r="U46" i="9"/>
  <c r="V46" i="9"/>
  <c r="W46" i="9"/>
  <c r="X46" i="9"/>
  <c r="K47" i="9"/>
  <c r="R47" i="9"/>
  <c r="S47" i="9"/>
  <c r="T47" i="9"/>
  <c r="U47" i="9"/>
  <c r="V47" i="9"/>
  <c r="W47" i="9"/>
  <c r="X47" i="9"/>
  <c r="Y47" i="9" s="1"/>
  <c r="K48" i="9"/>
  <c r="R48" i="9"/>
  <c r="S48" i="9"/>
  <c r="T48" i="9"/>
  <c r="U48" i="9"/>
  <c r="V48" i="9"/>
  <c r="W48" i="9"/>
  <c r="X48" i="9"/>
  <c r="K49" i="9"/>
  <c r="R49" i="9"/>
  <c r="Z48" i="9" s="1"/>
  <c r="S49" i="9"/>
  <c r="T49" i="9"/>
  <c r="U49" i="9"/>
  <c r="V49" i="9"/>
  <c r="W49" i="9"/>
  <c r="X49" i="9"/>
  <c r="K50" i="9"/>
  <c r="R50" i="9"/>
  <c r="Z51" i="9" s="1"/>
  <c r="S50" i="9"/>
  <c r="T50" i="9"/>
  <c r="U50" i="9"/>
  <c r="V50" i="9"/>
  <c r="W50" i="9"/>
  <c r="X50" i="9"/>
  <c r="K51" i="9"/>
  <c r="Z50" i="9" s="1"/>
  <c r="R51" i="9"/>
  <c r="S51" i="9"/>
  <c r="T51" i="9"/>
  <c r="U51" i="9"/>
  <c r="V51" i="9"/>
  <c r="W51" i="9"/>
  <c r="X51" i="9"/>
  <c r="K52" i="9"/>
  <c r="R52" i="9"/>
  <c r="S52" i="9"/>
  <c r="T52" i="9"/>
  <c r="U52" i="9"/>
  <c r="V52" i="9"/>
  <c r="W52" i="9"/>
  <c r="X52" i="9"/>
  <c r="K53" i="9"/>
  <c r="R53" i="9"/>
  <c r="S53" i="9"/>
  <c r="T53" i="9"/>
  <c r="U53" i="9"/>
  <c r="V53" i="9"/>
  <c r="W53" i="9"/>
  <c r="X53" i="9"/>
  <c r="Z53" i="9"/>
  <c r="K54" i="9"/>
  <c r="R54" i="9"/>
  <c r="S54" i="9"/>
  <c r="T54" i="9"/>
  <c r="U54" i="9"/>
  <c r="V54" i="9"/>
  <c r="W54" i="9"/>
  <c r="X54" i="9"/>
  <c r="K55" i="9"/>
  <c r="R55" i="9"/>
  <c r="S55" i="9"/>
  <c r="T55" i="9"/>
  <c r="U55" i="9"/>
  <c r="V55" i="9"/>
  <c r="W55" i="9"/>
  <c r="X55" i="9"/>
  <c r="K56" i="9"/>
  <c r="R56" i="9"/>
  <c r="S56" i="9"/>
  <c r="T56" i="9"/>
  <c r="U56" i="9"/>
  <c r="V56" i="9"/>
  <c r="W56" i="9"/>
  <c r="X56" i="9"/>
  <c r="K57" i="9"/>
  <c r="R57" i="9"/>
  <c r="S57" i="9"/>
  <c r="T57" i="9"/>
  <c r="U57" i="9"/>
  <c r="Y57" i="9" s="1"/>
  <c r="V57" i="9"/>
  <c r="W57" i="9"/>
  <c r="X57" i="9"/>
  <c r="K58" i="9"/>
  <c r="R58" i="9"/>
  <c r="S58" i="9"/>
  <c r="T58" i="9"/>
  <c r="U58" i="9"/>
  <c r="V58" i="9"/>
  <c r="W58" i="9"/>
  <c r="X58" i="9"/>
  <c r="K59" i="9"/>
  <c r="R59" i="9"/>
  <c r="S59" i="9"/>
  <c r="T59" i="9"/>
  <c r="U59" i="9"/>
  <c r="V59" i="9"/>
  <c r="W59" i="9"/>
  <c r="X59" i="9"/>
  <c r="K60" i="9"/>
  <c r="Z59" i="9" s="1"/>
  <c r="R60" i="9"/>
  <c r="S60" i="9"/>
  <c r="T60" i="9"/>
  <c r="Y60" i="9" s="1"/>
  <c r="U60" i="9"/>
  <c r="V60" i="9"/>
  <c r="W60" i="9"/>
  <c r="X60" i="9"/>
  <c r="K61" i="9"/>
  <c r="R61" i="9"/>
  <c r="Z60" i="9" s="1"/>
  <c r="S61" i="9"/>
  <c r="T61" i="9"/>
  <c r="U61" i="9"/>
  <c r="V61" i="9"/>
  <c r="W61" i="9"/>
  <c r="X61" i="9"/>
  <c r="K62" i="9"/>
  <c r="R62" i="9"/>
  <c r="S62" i="9"/>
  <c r="T62" i="9"/>
  <c r="U62" i="9"/>
  <c r="Y62" i="9" s="1"/>
  <c r="V62" i="9"/>
  <c r="W62" i="9"/>
  <c r="X62" i="9"/>
  <c r="K63" i="9"/>
  <c r="R63" i="9"/>
  <c r="S63" i="9"/>
  <c r="T63" i="9"/>
  <c r="U63" i="9"/>
  <c r="V63" i="9"/>
  <c r="W63" i="9"/>
  <c r="X63" i="9"/>
  <c r="K64" i="9"/>
  <c r="R64" i="9"/>
  <c r="S64" i="9"/>
  <c r="T64" i="9"/>
  <c r="U64" i="9"/>
  <c r="V64" i="9"/>
  <c r="W64" i="9"/>
  <c r="X64" i="9"/>
  <c r="Y64" i="9"/>
  <c r="K65" i="9"/>
  <c r="R65" i="9"/>
  <c r="S65" i="9"/>
  <c r="T65" i="9"/>
  <c r="U65" i="9"/>
  <c r="V65" i="9"/>
  <c r="W65" i="9"/>
  <c r="X65" i="9"/>
  <c r="K66" i="9"/>
  <c r="R66" i="9"/>
  <c r="S66" i="9"/>
  <c r="T66" i="9"/>
  <c r="U66" i="9"/>
  <c r="V66" i="9"/>
  <c r="W66" i="9"/>
  <c r="X66" i="9"/>
  <c r="K67" i="9"/>
  <c r="R67" i="9"/>
  <c r="Z66" i="9" s="1"/>
  <c r="S67" i="9"/>
  <c r="Y67" i="9" s="1"/>
  <c r="T67" i="9"/>
  <c r="U67" i="9"/>
  <c r="V67" i="9"/>
  <c r="W67" i="9"/>
  <c r="X67" i="9"/>
  <c r="K68" i="9"/>
  <c r="R68" i="9"/>
  <c r="S68" i="9"/>
  <c r="T68" i="9"/>
  <c r="U68" i="9"/>
  <c r="V68" i="9"/>
  <c r="W68" i="9"/>
  <c r="X68" i="9"/>
  <c r="K69" i="9"/>
  <c r="R69" i="9"/>
  <c r="S69" i="9"/>
  <c r="T69" i="9"/>
  <c r="U69" i="9"/>
  <c r="V69" i="9"/>
  <c r="W69" i="9"/>
  <c r="X69" i="9"/>
  <c r="K70" i="9"/>
  <c r="Z68" i="9" s="1"/>
  <c r="R70" i="9"/>
  <c r="Z69" i="9" s="1"/>
  <c r="S70" i="9"/>
  <c r="T70" i="9"/>
  <c r="U70" i="9"/>
  <c r="V70" i="9"/>
  <c r="W70" i="9"/>
  <c r="X70" i="9"/>
  <c r="K71" i="9"/>
  <c r="R71" i="9"/>
  <c r="S71" i="9"/>
  <c r="T71" i="9"/>
  <c r="U71" i="9"/>
  <c r="V71" i="9"/>
  <c r="W71" i="9"/>
  <c r="Y71" i="9" s="1"/>
  <c r="X71" i="9"/>
  <c r="K72" i="9"/>
  <c r="R72" i="9"/>
  <c r="S72" i="9"/>
  <c r="T72" i="9"/>
  <c r="U72" i="9"/>
  <c r="V72" i="9"/>
  <c r="W72" i="9"/>
  <c r="X72" i="9"/>
  <c r="K73" i="9"/>
  <c r="R73" i="9"/>
  <c r="S73" i="9"/>
  <c r="T73" i="9"/>
  <c r="U73" i="9"/>
  <c r="V73" i="9"/>
  <c r="W73" i="9"/>
  <c r="X73" i="9"/>
  <c r="K74" i="9"/>
  <c r="Z74" i="9" s="1"/>
  <c r="R74" i="9"/>
  <c r="Z75" i="9" s="1"/>
  <c r="S74" i="9"/>
  <c r="T74" i="9"/>
  <c r="U74" i="9"/>
  <c r="V74" i="9"/>
  <c r="Y74" i="9" s="1"/>
  <c r="W74" i="9"/>
  <c r="X74" i="9"/>
  <c r="K75" i="9"/>
  <c r="R75" i="9"/>
  <c r="S75" i="9"/>
  <c r="T75" i="9"/>
  <c r="Y75" i="9" s="1"/>
  <c r="U75" i="9"/>
  <c r="V75" i="9"/>
  <c r="W75" i="9"/>
  <c r="X75" i="9"/>
  <c r="K76" i="9"/>
  <c r="R76" i="9"/>
  <c r="S76" i="9"/>
  <c r="T76" i="9"/>
  <c r="U76" i="9"/>
  <c r="V76" i="9"/>
  <c r="W76" i="9"/>
  <c r="X76" i="9"/>
  <c r="K77" i="9"/>
  <c r="R77" i="9"/>
  <c r="S77" i="9"/>
  <c r="T77" i="9"/>
  <c r="U77" i="9"/>
  <c r="V77" i="9"/>
  <c r="W77" i="9"/>
  <c r="X77" i="9"/>
  <c r="K78" i="9"/>
  <c r="R78" i="9"/>
  <c r="S78" i="9"/>
  <c r="Y78" i="9" s="1"/>
  <c r="T78" i="9"/>
  <c r="U78" i="9"/>
  <c r="V78" i="9"/>
  <c r="W78" i="9"/>
  <c r="X78" i="9"/>
  <c r="K79" i="9"/>
  <c r="Z77" i="9" s="1"/>
  <c r="R79" i="9"/>
  <c r="S79" i="9"/>
  <c r="T79" i="9"/>
  <c r="U79" i="9"/>
  <c r="V79" i="9"/>
  <c r="W79" i="9"/>
  <c r="X79" i="9"/>
  <c r="K80" i="9"/>
  <c r="R80" i="9"/>
  <c r="S80" i="9"/>
  <c r="Y80" i="9" s="1"/>
  <c r="T80" i="9"/>
  <c r="U80" i="9"/>
  <c r="V80" i="9"/>
  <c r="W80" i="9"/>
  <c r="X80" i="9"/>
  <c r="K81" i="9"/>
  <c r="R81" i="9"/>
  <c r="S81" i="9"/>
  <c r="Y81" i="9" s="1"/>
  <c r="T81" i="9"/>
  <c r="U81" i="9"/>
  <c r="V81" i="9"/>
  <c r="W81" i="9"/>
  <c r="X81" i="9"/>
  <c r="K82" i="9"/>
  <c r="R82" i="9"/>
  <c r="S82" i="9"/>
  <c r="T82" i="9"/>
  <c r="U82" i="9"/>
  <c r="V82" i="9"/>
  <c r="W82" i="9"/>
  <c r="X82" i="9"/>
  <c r="K83" i="9"/>
  <c r="R83" i="9"/>
  <c r="S83" i="9"/>
  <c r="T83" i="9"/>
  <c r="U83" i="9"/>
  <c r="V83" i="9"/>
  <c r="W83" i="9"/>
  <c r="X83" i="9"/>
  <c r="K84" i="9"/>
  <c r="R84" i="9"/>
  <c r="S84" i="9"/>
  <c r="T84" i="9"/>
  <c r="Y84" i="9" s="1"/>
  <c r="U84" i="9"/>
  <c r="V84" i="9"/>
  <c r="W84" i="9"/>
  <c r="X84" i="9"/>
  <c r="Z84" i="9"/>
  <c r="K85" i="9"/>
  <c r="R85" i="9"/>
  <c r="S85" i="9"/>
  <c r="T85" i="9"/>
  <c r="U85" i="9"/>
  <c r="V85" i="9"/>
  <c r="W85" i="9"/>
  <c r="X85" i="9"/>
  <c r="K86" i="9"/>
  <c r="R86" i="9"/>
  <c r="Z87" i="9" s="1"/>
  <c r="S86" i="9"/>
  <c r="T86" i="9"/>
  <c r="U86" i="9"/>
  <c r="V86" i="9"/>
  <c r="W86" i="9"/>
  <c r="X86" i="9"/>
  <c r="K87" i="9"/>
  <c r="R87" i="9"/>
  <c r="S87" i="9"/>
  <c r="T87" i="9"/>
  <c r="U87" i="9"/>
  <c r="V87" i="9"/>
  <c r="W87" i="9"/>
  <c r="X87" i="9"/>
  <c r="K88" i="9"/>
  <c r="R88" i="9"/>
  <c r="S88" i="9"/>
  <c r="T88" i="9"/>
  <c r="U88" i="9"/>
  <c r="V88" i="9"/>
  <c r="W88" i="9"/>
  <c r="Y88" i="9" s="1"/>
  <c r="X88" i="9"/>
  <c r="K89" i="9"/>
  <c r="R89" i="9"/>
  <c r="S89" i="9"/>
  <c r="T89" i="9"/>
  <c r="U89" i="9"/>
  <c r="V89" i="9"/>
  <c r="W89" i="9"/>
  <c r="X89" i="9"/>
  <c r="K90" i="9"/>
  <c r="R90" i="9"/>
  <c r="S90" i="9"/>
  <c r="T90" i="9"/>
  <c r="U90" i="9"/>
  <c r="V90" i="9"/>
  <c r="W90" i="9"/>
  <c r="X90" i="9"/>
  <c r="K91" i="9"/>
  <c r="Z89" i="9" s="1"/>
  <c r="R91" i="9"/>
  <c r="Z90" i="9" s="1"/>
  <c r="S91" i="9"/>
  <c r="T91" i="9"/>
  <c r="U91" i="9"/>
  <c r="V91" i="9"/>
  <c r="Y91" i="9" s="1"/>
  <c r="W91" i="9"/>
  <c r="X91" i="9"/>
  <c r="K92" i="9"/>
  <c r="R92" i="9"/>
  <c r="S92" i="9"/>
  <c r="T92" i="9"/>
  <c r="U92" i="9"/>
  <c r="V92" i="9"/>
  <c r="W92" i="9"/>
  <c r="X92" i="9"/>
  <c r="K93" i="9"/>
  <c r="R93" i="9"/>
  <c r="S93" i="9"/>
  <c r="T93" i="9"/>
  <c r="U93" i="9"/>
  <c r="V93" i="9"/>
  <c r="W93" i="9"/>
  <c r="X93" i="9"/>
  <c r="K94" i="9"/>
  <c r="Z92" i="9" s="1"/>
  <c r="R94" i="9"/>
  <c r="Z93" i="9" s="1"/>
  <c r="S94" i="9"/>
  <c r="T94" i="9"/>
  <c r="U94" i="9"/>
  <c r="V94" i="9"/>
  <c r="W94" i="9"/>
  <c r="X94" i="9"/>
  <c r="K95" i="9"/>
  <c r="R95" i="9"/>
  <c r="S95" i="9"/>
  <c r="T95" i="9"/>
  <c r="U95" i="9"/>
  <c r="Y95" i="9" s="1"/>
  <c r="V95" i="9"/>
  <c r="W95" i="9"/>
  <c r="X95" i="9"/>
  <c r="K96" i="9"/>
  <c r="R96" i="9"/>
  <c r="S96" i="9"/>
  <c r="T96" i="9"/>
  <c r="U96" i="9"/>
  <c r="V96" i="9"/>
  <c r="W96" i="9"/>
  <c r="X96" i="9"/>
  <c r="K97" i="9"/>
  <c r="R97" i="9"/>
  <c r="Z96" i="9" s="1"/>
  <c r="S97" i="9"/>
  <c r="T97" i="9"/>
  <c r="U97" i="9"/>
  <c r="V97" i="9"/>
  <c r="W97" i="9"/>
  <c r="X97" i="9"/>
  <c r="K98" i="9"/>
  <c r="R98" i="9"/>
  <c r="S98" i="9"/>
  <c r="T98" i="9"/>
  <c r="Y98" i="9" s="1"/>
  <c r="U98" i="9"/>
  <c r="V98" i="9"/>
  <c r="W98" i="9"/>
  <c r="X98" i="9"/>
  <c r="Z98" i="9"/>
  <c r="K99" i="9"/>
  <c r="R99" i="9"/>
  <c r="S99" i="9"/>
  <c r="T99" i="9"/>
  <c r="U99" i="9"/>
  <c r="V99" i="9"/>
  <c r="W99" i="9"/>
  <c r="X99" i="9"/>
  <c r="K100" i="9"/>
  <c r="R100" i="9"/>
  <c r="S100" i="9"/>
  <c r="T100" i="9"/>
  <c r="U100" i="9"/>
  <c r="V100" i="9"/>
  <c r="W100" i="9"/>
  <c r="X100" i="9"/>
  <c r="E101" i="9"/>
  <c r="F101" i="9"/>
  <c r="T101" i="9" s="1"/>
  <c r="G101" i="9"/>
  <c r="H101" i="9"/>
  <c r="I101" i="9"/>
  <c r="W101" i="9" s="1"/>
  <c r="J101" i="9"/>
  <c r="L101" i="9"/>
  <c r="M101" i="9"/>
  <c r="N101" i="9"/>
  <c r="O101" i="9"/>
  <c r="P101" i="9"/>
  <c r="Q101" i="9"/>
  <c r="E102" i="9"/>
  <c r="F102" i="9"/>
  <c r="G102" i="9"/>
  <c r="H102" i="9"/>
  <c r="I102" i="9"/>
  <c r="J102" i="9"/>
  <c r="L102" i="9"/>
  <c r="M102" i="9"/>
  <c r="N102" i="9"/>
  <c r="O102" i="9"/>
  <c r="P102" i="9"/>
  <c r="Q102" i="9"/>
  <c r="E103" i="9"/>
  <c r="S103" i="9" s="1"/>
  <c r="F103" i="9"/>
  <c r="G103" i="9"/>
  <c r="H103" i="9"/>
  <c r="I103" i="9"/>
  <c r="J103" i="9"/>
  <c r="J137" i="9" s="1"/>
  <c r="L103" i="9"/>
  <c r="M103" i="9"/>
  <c r="T103" i="9" s="1"/>
  <c r="N103" i="9"/>
  <c r="O103" i="9"/>
  <c r="P103" i="9"/>
  <c r="Q103" i="9"/>
  <c r="K105" i="9"/>
  <c r="R105" i="9"/>
  <c r="S105" i="9"/>
  <c r="T105" i="9"/>
  <c r="U105" i="9"/>
  <c r="V105" i="9"/>
  <c r="W105" i="9"/>
  <c r="X105" i="9"/>
  <c r="K106" i="9"/>
  <c r="R106" i="9"/>
  <c r="S106" i="9"/>
  <c r="T106" i="9"/>
  <c r="U106" i="9"/>
  <c r="V106" i="9"/>
  <c r="W106" i="9"/>
  <c r="X106" i="9"/>
  <c r="K107" i="9"/>
  <c r="Z105" i="9" s="1"/>
  <c r="R107" i="9"/>
  <c r="Z106" i="9" s="1"/>
  <c r="S107" i="9"/>
  <c r="T107" i="9"/>
  <c r="U107" i="9"/>
  <c r="V107" i="9"/>
  <c r="W107" i="9"/>
  <c r="X107" i="9"/>
  <c r="K108" i="9"/>
  <c r="R108" i="9"/>
  <c r="S108" i="9"/>
  <c r="T108" i="9"/>
  <c r="U108" i="9"/>
  <c r="V108" i="9"/>
  <c r="W108" i="9"/>
  <c r="X108" i="9"/>
  <c r="K109" i="9"/>
  <c r="R109" i="9"/>
  <c r="S109" i="9"/>
  <c r="T109" i="9"/>
  <c r="U109" i="9"/>
  <c r="V109" i="9"/>
  <c r="W109" i="9"/>
  <c r="X109" i="9"/>
  <c r="K110" i="9"/>
  <c r="R110" i="9"/>
  <c r="Z109" i="9" s="1"/>
  <c r="S110" i="9"/>
  <c r="T110" i="9"/>
  <c r="U110" i="9"/>
  <c r="V110" i="9"/>
  <c r="W110" i="9"/>
  <c r="X110" i="9"/>
  <c r="K111" i="9"/>
  <c r="R111" i="9"/>
  <c r="Z112" i="9" s="1"/>
  <c r="S111" i="9"/>
  <c r="T111" i="9"/>
  <c r="U111" i="9"/>
  <c r="Y111" i="9" s="1"/>
  <c r="V111" i="9"/>
  <c r="W111" i="9"/>
  <c r="X111" i="9"/>
  <c r="K112" i="9"/>
  <c r="R112" i="9"/>
  <c r="S112" i="9"/>
  <c r="T112" i="9"/>
  <c r="Y112" i="9" s="1"/>
  <c r="U112" i="9"/>
  <c r="V112" i="9"/>
  <c r="W112" i="9"/>
  <c r="X112" i="9"/>
  <c r="K113" i="9"/>
  <c r="R113" i="9"/>
  <c r="S113" i="9"/>
  <c r="T113" i="9"/>
  <c r="U113" i="9"/>
  <c r="V113" i="9"/>
  <c r="W113" i="9"/>
  <c r="X113" i="9"/>
  <c r="K114" i="9"/>
  <c r="R114" i="9"/>
  <c r="S114" i="9"/>
  <c r="T114" i="9"/>
  <c r="U114" i="9"/>
  <c r="V114" i="9"/>
  <c r="W114" i="9"/>
  <c r="X114" i="9"/>
  <c r="Z114" i="9"/>
  <c r="K115" i="9"/>
  <c r="R115" i="9"/>
  <c r="S115" i="9"/>
  <c r="T115" i="9"/>
  <c r="U115" i="9"/>
  <c r="V115" i="9"/>
  <c r="W115" i="9"/>
  <c r="X115" i="9"/>
  <c r="K116" i="9"/>
  <c r="R116" i="9"/>
  <c r="S116" i="9"/>
  <c r="T116" i="9"/>
  <c r="U116" i="9"/>
  <c r="V116" i="9"/>
  <c r="W116" i="9"/>
  <c r="X116" i="9"/>
  <c r="K117" i="9"/>
  <c r="R117" i="9"/>
  <c r="S117" i="9"/>
  <c r="T117" i="9"/>
  <c r="U117" i="9"/>
  <c r="V117" i="9"/>
  <c r="W117" i="9"/>
  <c r="X117" i="9"/>
  <c r="K118" i="9"/>
  <c r="R118" i="9"/>
  <c r="S118" i="9"/>
  <c r="T118" i="9"/>
  <c r="U118" i="9"/>
  <c r="V118" i="9"/>
  <c r="W118" i="9"/>
  <c r="X118" i="9"/>
  <c r="Y118" i="9" s="1"/>
  <c r="K119" i="9"/>
  <c r="R119" i="9"/>
  <c r="S119" i="9"/>
  <c r="T119" i="9"/>
  <c r="U119" i="9"/>
  <c r="V119" i="9"/>
  <c r="W119" i="9"/>
  <c r="X119" i="9"/>
  <c r="K120" i="9"/>
  <c r="R120" i="9"/>
  <c r="S120" i="9"/>
  <c r="T120" i="9"/>
  <c r="U120" i="9"/>
  <c r="V120" i="9"/>
  <c r="W120" i="9"/>
  <c r="X120" i="9"/>
  <c r="K121" i="9"/>
  <c r="R121" i="9"/>
  <c r="S121" i="9"/>
  <c r="Y121" i="9" s="1"/>
  <c r="T121" i="9"/>
  <c r="U121" i="9"/>
  <c r="V121" i="9"/>
  <c r="W121" i="9"/>
  <c r="X121" i="9"/>
  <c r="Z121" i="9"/>
  <c r="K122" i="9"/>
  <c r="R122" i="9"/>
  <c r="S122" i="9"/>
  <c r="T122" i="9"/>
  <c r="U122" i="9"/>
  <c r="V122" i="9"/>
  <c r="W122" i="9"/>
  <c r="X122" i="9"/>
  <c r="K123" i="9"/>
  <c r="R123" i="9"/>
  <c r="S123" i="9"/>
  <c r="T123" i="9"/>
  <c r="U123" i="9"/>
  <c r="V123" i="9"/>
  <c r="W123" i="9"/>
  <c r="X123" i="9"/>
  <c r="K124" i="9"/>
  <c r="R124" i="9"/>
  <c r="S124" i="9"/>
  <c r="T124" i="9"/>
  <c r="U124" i="9"/>
  <c r="V124" i="9"/>
  <c r="W124" i="9"/>
  <c r="X124" i="9"/>
  <c r="Z124" i="9"/>
  <c r="K125" i="9"/>
  <c r="R125" i="9"/>
  <c r="S125" i="9"/>
  <c r="T125" i="9"/>
  <c r="U125" i="9"/>
  <c r="V125" i="9"/>
  <c r="W125" i="9"/>
  <c r="X125" i="9"/>
  <c r="K126" i="9"/>
  <c r="R126" i="9"/>
  <c r="S126" i="9"/>
  <c r="T126" i="9"/>
  <c r="U126" i="9"/>
  <c r="V126" i="9"/>
  <c r="W126" i="9"/>
  <c r="X126" i="9"/>
  <c r="K127" i="9"/>
  <c r="R127" i="9"/>
  <c r="S127" i="9"/>
  <c r="T127" i="9"/>
  <c r="U127" i="9"/>
  <c r="V127" i="9"/>
  <c r="W127" i="9"/>
  <c r="X127" i="9"/>
  <c r="K128" i="9"/>
  <c r="R128" i="9"/>
  <c r="Z127" i="9" s="1"/>
  <c r="S128" i="9"/>
  <c r="T128" i="9"/>
  <c r="U128" i="9"/>
  <c r="Y128" i="9" s="1"/>
  <c r="V128" i="9"/>
  <c r="W128" i="9"/>
  <c r="X128" i="9"/>
  <c r="K129" i="9"/>
  <c r="R129" i="9"/>
  <c r="S129" i="9"/>
  <c r="T129" i="9"/>
  <c r="U129" i="9"/>
  <c r="V129" i="9"/>
  <c r="W129" i="9"/>
  <c r="X129" i="9"/>
  <c r="K130" i="9"/>
  <c r="R130" i="9"/>
  <c r="S130" i="9"/>
  <c r="T130" i="9"/>
  <c r="U130" i="9"/>
  <c r="V130" i="9"/>
  <c r="W130" i="9"/>
  <c r="X130" i="9"/>
  <c r="K131" i="9"/>
  <c r="Z129" i="9" s="1"/>
  <c r="R131" i="9"/>
  <c r="Z130" i="9" s="1"/>
  <c r="S131" i="9"/>
  <c r="T131" i="9"/>
  <c r="U131" i="9"/>
  <c r="V131" i="9"/>
  <c r="W131" i="9"/>
  <c r="X131" i="9"/>
  <c r="E132" i="9"/>
  <c r="F132" i="9"/>
  <c r="G132" i="9"/>
  <c r="H132" i="9"/>
  <c r="I132" i="9"/>
  <c r="J132" i="9"/>
  <c r="L132" i="9"/>
  <c r="M132" i="9"/>
  <c r="M135" i="9" s="1"/>
  <c r="N132" i="9"/>
  <c r="U132" i="9" s="1"/>
  <c r="O132" i="9"/>
  <c r="P132" i="9"/>
  <c r="Q132" i="9"/>
  <c r="Q135" i="9" s="1"/>
  <c r="W132" i="9"/>
  <c r="E133" i="9"/>
  <c r="F133" i="9"/>
  <c r="G133" i="9"/>
  <c r="H133" i="9"/>
  <c r="V133" i="9" s="1"/>
  <c r="I133" i="9"/>
  <c r="J133" i="9"/>
  <c r="L133" i="9"/>
  <c r="M133" i="9"/>
  <c r="M136" i="9" s="1"/>
  <c r="N133" i="9"/>
  <c r="N136" i="9" s="1"/>
  <c r="O133" i="9"/>
  <c r="P133" i="9"/>
  <c r="Q133" i="9"/>
  <c r="X133" i="9" s="1"/>
  <c r="W133" i="9"/>
  <c r="E134" i="9"/>
  <c r="F134" i="9"/>
  <c r="G134" i="9"/>
  <c r="H134" i="9"/>
  <c r="V134" i="9" s="1"/>
  <c r="I134" i="9"/>
  <c r="J134" i="9"/>
  <c r="L134" i="9"/>
  <c r="L137" i="9" s="1"/>
  <c r="M134" i="9"/>
  <c r="N134" i="9"/>
  <c r="O134" i="9"/>
  <c r="O137" i="9" s="1"/>
  <c r="P134" i="9"/>
  <c r="P137" i="9" s="1"/>
  <c r="Q134" i="9"/>
  <c r="X134" i="9" s="1"/>
  <c r="I135" i="9"/>
  <c r="J135" i="9"/>
  <c r="P135" i="9"/>
  <c r="I136" i="9"/>
  <c r="J136" i="9"/>
  <c r="E137" i="9"/>
  <c r="F137" i="9"/>
  <c r="T137" i="9" s="1"/>
  <c r="M137" i="9"/>
  <c r="N137" i="9"/>
  <c r="K8" i="8"/>
  <c r="R8" i="8"/>
  <c r="Z9" i="8" s="1"/>
  <c r="S8" i="8"/>
  <c r="T8" i="8"/>
  <c r="U8" i="8"/>
  <c r="V8" i="8"/>
  <c r="W8" i="8"/>
  <c r="X8" i="8"/>
  <c r="K9" i="8"/>
  <c r="Z8" i="8" s="1"/>
  <c r="R9" i="8"/>
  <c r="S9" i="8"/>
  <c r="T9" i="8"/>
  <c r="U9" i="8"/>
  <c r="V9" i="8"/>
  <c r="W9" i="8"/>
  <c r="X9" i="8"/>
  <c r="K10" i="8"/>
  <c r="R10" i="8"/>
  <c r="S10" i="8"/>
  <c r="T10" i="8"/>
  <c r="U10" i="8"/>
  <c r="V10" i="8"/>
  <c r="W10" i="8"/>
  <c r="X10" i="8"/>
  <c r="K11" i="8"/>
  <c r="R11" i="8"/>
  <c r="S11" i="8"/>
  <c r="T11" i="8"/>
  <c r="U11" i="8"/>
  <c r="V11" i="8"/>
  <c r="W11" i="8"/>
  <c r="X11" i="8"/>
  <c r="K12" i="8"/>
  <c r="Z11" i="8" s="1"/>
  <c r="R12" i="8"/>
  <c r="S12" i="8"/>
  <c r="T12" i="8"/>
  <c r="U12" i="8"/>
  <c r="V12" i="8"/>
  <c r="W12" i="8"/>
  <c r="X12" i="8"/>
  <c r="Z12" i="8"/>
  <c r="K13" i="8"/>
  <c r="R13" i="8"/>
  <c r="S13" i="8"/>
  <c r="T13" i="8"/>
  <c r="U13" i="8"/>
  <c r="V13" i="8"/>
  <c r="W13" i="8"/>
  <c r="X13" i="8"/>
  <c r="K14" i="8"/>
  <c r="R14" i="8"/>
  <c r="S14" i="8"/>
  <c r="T14" i="8"/>
  <c r="U14" i="8"/>
  <c r="V14" i="8"/>
  <c r="W14" i="8"/>
  <c r="X14" i="8"/>
  <c r="K15" i="8"/>
  <c r="R15" i="8"/>
  <c r="S15" i="8"/>
  <c r="T15" i="8"/>
  <c r="U15" i="8"/>
  <c r="Y15" i="8" s="1"/>
  <c r="V15" i="8"/>
  <c r="W15" i="8"/>
  <c r="X15" i="8"/>
  <c r="Z15" i="8"/>
  <c r="K16" i="8"/>
  <c r="R16" i="8"/>
  <c r="S16" i="8"/>
  <c r="T16" i="8"/>
  <c r="U16" i="8"/>
  <c r="V16" i="8"/>
  <c r="W16" i="8"/>
  <c r="X16" i="8"/>
  <c r="K17" i="8"/>
  <c r="R17" i="8"/>
  <c r="S17" i="8"/>
  <c r="T17" i="8"/>
  <c r="U17" i="8"/>
  <c r="V17" i="8"/>
  <c r="W17" i="8"/>
  <c r="X17" i="8"/>
  <c r="K18" i="8"/>
  <c r="R18" i="8"/>
  <c r="S18" i="8"/>
  <c r="Y18" i="8" s="1"/>
  <c r="T18" i="8"/>
  <c r="U18" i="8"/>
  <c r="V18" i="8"/>
  <c r="W18" i="8"/>
  <c r="X18" i="8"/>
  <c r="K19" i="8"/>
  <c r="R19" i="8"/>
  <c r="Z18" i="8" s="1"/>
  <c r="S19" i="8"/>
  <c r="T19" i="8"/>
  <c r="U19" i="8"/>
  <c r="V19" i="8"/>
  <c r="W19" i="8"/>
  <c r="X19" i="8"/>
  <c r="K20" i="8"/>
  <c r="R20" i="8"/>
  <c r="S20" i="8"/>
  <c r="T20" i="8"/>
  <c r="U20" i="8"/>
  <c r="V20" i="8"/>
  <c r="W20" i="8"/>
  <c r="X20" i="8"/>
  <c r="K21" i="8"/>
  <c r="R21" i="8"/>
  <c r="S21" i="8"/>
  <c r="T21" i="8"/>
  <c r="U21" i="8"/>
  <c r="V21" i="8"/>
  <c r="W21" i="8"/>
  <c r="X21" i="8"/>
  <c r="K22" i="8"/>
  <c r="Z20" i="8" s="1"/>
  <c r="R22" i="8"/>
  <c r="Z21" i="8" s="1"/>
  <c r="S22" i="8"/>
  <c r="T22" i="8"/>
  <c r="U22" i="8"/>
  <c r="Y22" i="8" s="1"/>
  <c r="V22" i="8"/>
  <c r="W22" i="8"/>
  <c r="X22" i="8"/>
  <c r="K23" i="8"/>
  <c r="R23" i="8"/>
  <c r="S23" i="8"/>
  <c r="T23" i="8"/>
  <c r="U23" i="8"/>
  <c r="V23" i="8"/>
  <c r="W23" i="8"/>
  <c r="X23" i="8"/>
  <c r="K24" i="8"/>
  <c r="R24" i="8"/>
  <c r="S24" i="8"/>
  <c r="T24" i="8"/>
  <c r="U24" i="8"/>
  <c r="V24" i="8"/>
  <c r="W24" i="8"/>
  <c r="X24" i="8"/>
  <c r="K25" i="8"/>
  <c r="R25" i="8"/>
  <c r="S25" i="8"/>
  <c r="T25" i="8"/>
  <c r="U25" i="8"/>
  <c r="V25" i="8"/>
  <c r="W25" i="8"/>
  <c r="X25" i="8"/>
  <c r="K26" i="8"/>
  <c r="R26" i="8"/>
  <c r="S26" i="8"/>
  <c r="T26" i="8"/>
  <c r="U26" i="8"/>
  <c r="V26" i="8"/>
  <c r="W26" i="8"/>
  <c r="X26" i="8"/>
  <c r="Z26" i="8"/>
  <c r="K27" i="8"/>
  <c r="R27" i="8"/>
  <c r="S27" i="8"/>
  <c r="T27" i="8"/>
  <c r="U27" i="8"/>
  <c r="V27" i="8"/>
  <c r="W27" i="8"/>
  <c r="X27" i="8"/>
  <c r="K28" i="8"/>
  <c r="R28" i="8"/>
  <c r="S28" i="8"/>
  <c r="T28" i="8"/>
  <c r="U28" i="8"/>
  <c r="V28" i="8"/>
  <c r="W28" i="8"/>
  <c r="X28" i="8"/>
  <c r="K29" i="8"/>
  <c r="R29" i="8"/>
  <c r="S29" i="8"/>
  <c r="T29" i="8"/>
  <c r="U29" i="8"/>
  <c r="V29" i="8"/>
  <c r="W29" i="8"/>
  <c r="X29" i="8"/>
  <c r="K30" i="8"/>
  <c r="R30" i="8"/>
  <c r="S30" i="8"/>
  <c r="T30" i="8"/>
  <c r="U30" i="8"/>
  <c r="V30" i="8"/>
  <c r="W30" i="8"/>
  <c r="X30" i="8"/>
  <c r="K31" i="8"/>
  <c r="R31" i="8"/>
  <c r="S31" i="8"/>
  <c r="T31" i="8"/>
  <c r="U31" i="8"/>
  <c r="V31" i="8"/>
  <c r="W31" i="8"/>
  <c r="X31" i="8"/>
  <c r="K32" i="8"/>
  <c r="R32" i="8"/>
  <c r="Z33" i="8" s="1"/>
  <c r="S32" i="8"/>
  <c r="T32" i="8"/>
  <c r="U32" i="8"/>
  <c r="V32" i="8"/>
  <c r="W32" i="8"/>
  <c r="X32" i="8"/>
  <c r="K33" i="8"/>
  <c r="Z32" i="8" s="1"/>
  <c r="R33" i="8"/>
  <c r="S33" i="8"/>
  <c r="T33" i="8"/>
  <c r="U33" i="8"/>
  <c r="V33" i="8"/>
  <c r="W33" i="8"/>
  <c r="X33" i="8"/>
  <c r="K34" i="8"/>
  <c r="R34" i="8"/>
  <c r="S34" i="8"/>
  <c r="T34" i="8"/>
  <c r="U34" i="8"/>
  <c r="V34" i="8"/>
  <c r="W34" i="8"/>
  <c r="X34" i="8"/>
  <c r="K35" i="8"/>
  <c r="R35" i="8"/>
  <c r="S35" i="8"/>
  <c r="T35" i="8"/>
  <c r="U35" i="8"/>
  <c r="V35" i="8"/>
  <c r="W35" i="8"/>
  <c r="X35" i="8"/>
  <c r="K36" i="8"/>
  <c r="Z35" i="8" s="1"/>
  <c r="R36" i="8"/>
  <c r="S36" i="8"/>
  <c r="T36" i="8"/>
  <c r="U36" i="8"/>
  <c r="V36" i="8"/>
  <c r="W36" i="8"/>
  <c r="X36" i="8"/>
  <c r="Z36" i="8"/>
  <c r="K37" i="8"/>
  <c r="R37" i="8"/>
  <c r="S37" i="8"/>
  <c r="T37" i="8"/>
  <c r="U37" i="8"/>
  <c r="V37" i="8"/>
  <c r="W37" i="8"/>
  <c r="X37" i="8"/>
  <c r="K38" i="8"/>
  <c r="R38" i="8"/>
  <c r="S38" i="8"/>
  <c r="T38" i="8"/>
  <c r="U38" i="8"/>
  <c r="V38" i="8"/>
  <c r="W38" i="8"/>
  <c r="X38" i="8"/>
  <c r="K39" i="8"/>
  <c r="R39" i="8"/>
  <c r="S39" i="8"/>
  <c r="T39" i="8"/>
  <c r="U39" i="8"/>
  <c r="V39" i="8"/>
  <c r="W39" i="8"/>
  <c r="X39" i="8"/>
  <c r="K40" i="8"/>
  <c r="R40" i="8"/>
  <c r="Z39" i="8" s="1"/>
  <c r="S40" i="8"/>
  <c r="T40" i="8"/>
  <c r="U40" i="8"/>
  <c r="V40" i="8"/>
  <c r="W40" i="8"/>
  <c r="X40" i="8"/>
  <c r="K41" i="8"/>
  <c r="R41" i="8"/>
  <c r="S41" i="8"/>
  <c r="T41" i="8"/>
  <c r="U41" i="8"/>
  <c r="V41" i="8"/>
  <c r="W41" i="8"/>
  <c r="X41" i="8"/>
  <c r="K42" i="8"/>
  <c r="R42" i="8"/>
  <c r="S42" i="8"/>
  <c r="T42" i="8"/>
  <c r="U42" i="8"/>
  <c r="V42" i="8"/>
  <c r="W42" i="8"/>
  <c r="X42" i="8"/>
  <c r="K43" i="8"/>
  <c r="R43" i="8"/>
  <c r="Z42" i="8" s="1"/>
  <c r="S43" i="8"/>
  <c r="T43" i="8"/>
  <c r="U43" i="8"/>
  <c r="V43" i="8"/>
  <c r="W43" i="8"/>
  <c r="X43" i="8"/>
  <c r="K44" i="8"/>
  <c r="R44" i="8"/>
  <c r="S44" i="8"/>
  <c r="T44" i="8"/>
  <c r="U44" i="8"/>
  <c r="V44" i="8"/>
  <c r="W44" i="8"/>
  <c r="X44" i="8"/>
  <c r="K45" i="8"/>
  <c r="R45" i="8"/>
  <c r="S45" i="8"/>
  <c r="T45" i="8"/>
  <c r="U45" i="8"/>
  <c r="V45" i="8"/>
  <c r="W45" i="8"/>
  <c r="X45" i="8"/>
  <c r="K46" i="8"/>
  <c r="Z44" i="8" s="1"/>
  <c r="R46" i="8"/>
  <c r="S46" i="8"/>
  <c r="T46" i="8"/>
  <c r="U46" i="8"/>
  <c r="V46" i="8"/>
  <c r="W46" i="8"/>
  <c r="X46" i="8"/>
  <c r="K47" i="8"/>
  <c r="R47" i="8"/>
  <c r="S47" i="8"/>
  <c r="T47" i="8"/>
  <c r="U47" i="8"/>
  <c r="V47" i="8"/>
  <c r="W47" i="8"/>
  <c r="Y47" i="8" s="1"/>
  <c r="X47" i="8"/>
  <c r="K48" i="8"/>
  <c r="R48" i="8"/>
  <c r="S48" i="8"/>
  <c r="T48" i="8"/>
  <c r="U48" i="8"/>
  <c r="V48" i="8"/>
  <c r="W48" i="8"/>
  <c r="X48" i="8"/>
  <c r="K49" i="8"/>
  <c r="R49" i="8"/>
  <c r="Z48" i="8" s="1"/>
  <c r="S49" i="8"/>
  <c r="T49" i="8"/>
  <c r="U49" i="8"/>
  <c r="V49" i="8"/>
  <c r="W49" i="8"/>
  <c r="X49" i="8"/>
  <c r="K50" i="8"/>
  <c r="R50" i="8"/>
  <c r="Z51" i="8" s="1"/>
  <c r="S50" i="8"/>
  <c r="T50" i="8"/>
  <c r="U50" i="8"/>
  <c r="V50" i="8"/>
  <c r="W50" i="8"/>
  <c r="X50" i="8"/>
  <c r="Z50" i="8"/>
  <c r="K51" i="8"/>
  <c r="R51" i="8"/>
  <c r="S51" i="8"/>
  <c r="T51" i="8"/>
  <c r="U51" i="8"/>
  <c r="V51" i="8"/>
  <c r="W51" i="8"/>
  <c r="X51" i="8"/>
  <c r="K52" i="8"/>
  <c r="R52" i="8"/>
  <c r="S52" i="8"/>
  <c r="T52" i="8"/>
  <c r="U52" i="8"/>
  <c r="V52" i="8"/>
  <c r="W52" i="8"/>
  <c r="X52" i="8"/>
  <c r="K53" i="8"/>
  <c r="Z53" i="8" s="1"/>
  <c r="R53" i="8"/>
  <c r="Z54" i="8" s="1"/>
  <c r="S53" i="8"/>
  <c r="T53" i="8"/>
  <c r="U53" i="8"/>
  <c r="V53" i="8"/>
  <c r="W53" i="8"/>
  <c r="X53" i="8"/>
  <c r="K54" i="8"/>
  <c r="R54" i="8"/>
  <c r="S54" i="8"/>
  <c r="T54" i="8"/>
  <c r="U54" i="8"/>
  <c r="V54" i="8"/>
  <c r="W54" i="8"/>
  <c r="X54" i="8"/>
  <c r="K55" i="8"/>
  <c r="R55" i="8"/>
  <c r="S55" i="8"/>
  <c r="T55" i="8"/>
  <c r="U55" i="8"/>
  <c r="V55" i="8"/>
  <c r="W55" i="8"/>
  <c r="X55" i="8"/>
  <c r="K56" i="8"/>
  <c r="R56" i="8"/>
  <c r="S56" i="8"/>
  <c r="T56" i="8"/>
  <c r="U56" i="8"/>
  <c r="V56" i="8"/>
  <c r="W56" i="8"/>
  <c r="X56" i="8"/>
  <c r="Z56" i="8"/>
  <c r="K57" i="8"/>
  <c r="R57" i="8"/>
  <c r="S57" i="8"/>
  <c r="T57" i="8"/>
  <c r="U57" i="8"/>
  <c r="V57" i="8"/>
  <c r="W57" i="8"/>
  <c r="X57" i="8"/>
  <c r="K58" i="8"/>
  <c r="R58" i="8"/>
  <c r="S58" i="8"/>
  <c r="T58" i="8"/>
  <c r="U58" i="8"/>
  <c r="V58" i="8"/>
  <c r="W58" i="8"/>
  <c r="X58" i="8"/>
  <c r="K59" i="8"/>
  <c r="R59" i="8"/>
  <c r="S59" i="8"/>
  <c r="T59" i="8"/>
  <c r="U59" i="8"/>
  <c r="V59" i="8"/>
  <c r="W59" i="8"/>
  <c r="X59" i="8"/>
  <c r="K60" i="8"/>
  <c r="R60" i="8"/>
  <c r="S60" i="8"/>
  <c r="T60" i="8"/>
  <c r="U60" i="8"/>
  <c r="V60" i="8"/>
  <c r="W60" i="8"/>
  <c r="X60" i="8"/>
  <c r="K61" i="8"/>
  <c r="R61" i="8"/>
  <c r="S61" i="8"/>
  <c r="Y61" i="8" s="1"/>
  <c r="T61" i="8"/>
  <c r="U61" i="8"/>
  <c r="V61" i="8"/>
  <c r="W61" i="8"/>
  <c r="X61" i="8"/>
  <c r="K62" i="8"/>
  <c r="R62" i="8"/>
  <c r="Z63" i="8" s="1"/>
  <c r="S62" i="8"/>
  <c r="Y62" i="8" s="1"/>
  <c r="T62" i="8"/>
  <c r="U62" i="8"/>
  <c r="V62" i="8"/>
  <c r="W62" i="8"/>
  <c r="X62" i="8"/>
  <c r="K63" i="8"/>
  <c r="R63" i="8"/>
  <c r="S63" i="8"/>
  <c r="Y63" i="8" s="1"/>
  <c r="T63" i="8"/>
  <c r="U63" i="8"/>
  <c r="V63" i="8"/>
  <c r="W63" i="8"/>
  <c r="X63" i="8"/>
  <c r="K64" i="8"/>
  <c r="R64" i="8"/>
  <c r="S64" i="8"/>
  <c r="T64" i="8"/>
  <c r="U64" i="8"/>
  <c r="V64" i="8"/>
  <c r="W64" i="8"/>
  <c r="X64" i="8"/>
  <c r="K65" i="8"/>
  <c r="R65" i="8"/>
  <c r="S65" i="8"/>
  <c r="T65" i="8"/>
  <c r="U65" i="8"/>
  <c r="V65" i="8"/>
  <c r="W65" i="8"/>
  <c r="X65" i="8"/>
  <c r="K66" i="8"/>
  <c r="R66" i="8"/>
  <c r="S66" i="8"/>
  <c r="T66" i="8"/>
  <c r="U66" i="8"/>
  <c r="V66" i="8"/>
  <c r="W66" i="8"/>
  <c r="X66" i="8"/>
  <c r="Z66" i="8"/>
  <c r="K67" i="8"/>
  <c r="R67" i="8"/>
  <c r="S67" i="8"/>
  <c r="T67" i="8"/>
  <c r="U67" i="8"/>
  <c r="V67" i="8"/>
  <c r="W67" i="8"/>
  <c r="X67" i="8"/>
  <c r="Y67" i="8" s="1"/>
  <c r="K68" i="8"/>
  <c r="R68" i="8"/>
  <c r="S68" i="8"/>
  <c r="T68" i="8"/>
  <c r="U68" i="8"/>
  <c r="V68" i="8"/>
  <c r="W68" i="8"/>
  <c r="X68" i="8"/>
  <c r="K69" i="8"/>
  <c r="R69" i="8"/>
  <c r="S69" i="8"/>
  <c r="T69" i="8"/>
  <c r="U69" i="8"/>
  <c r="V69" i="8"/>
  <c r="W69" i="8"/>
  <c r="X69" i="8"/>
  <c r="K70" i="8"/>
  <c r="Z68" i="8" s="1"/>
  <c r="R70" i="8"/>
  <c r="S70" i="8"/>
  <c r="Y70" i="8" s="1"/>
  <c r="T70" i="8"/>
  <c r="U70" i="8"/>
  <c r="V70" i="8"/>
  <c r="W70" i="8"/>
  <c r="X70" i="8"/>
  <c r="K71" i="8"/>
  <c r="R71" i="8"/>
  <c r="S71" i="8"/>
  <c r="T71" i="8"/>
  <c r="U71" i="8"/>
  <c r="V71" i="8"/>
  <c r="W71" i="8"/>
  <c r="X71" i="8"/>
  <c r="K72" i="8"/>
  <c r="R72" i="8"/>
  <c r="S72" i="8"/>
  <c r="T72" i="8"/>
  <c r="U72" i="8"/>
  <c r="V72" i="8"/>
  <c r="W72" i="8"/>
  <c r="X72" i="8"/>
  <c r="K73" i="8"/>
  <c r="R73" i="8"/>
  <c r="Z72" i="8" s="1"/>
  <c r="S73" i="8"/>
  <c r="T73" i="8"/>
  <c r="U73" i="8"/>
  <c r="V73" i="8"/>
  <c r="W73" i="8"/>
  <c r="X73" i="8"/>
  <c r="K74" i="8"/>
  <c r="R74" i="8"/>
  <c r="Z75" i="8" s="1"/>
  <c r="S74" i="8"/>
  <c r="T74" i="8"/>
  <c r="U74" i="8"/>
  <c r="V74" i="8"/>
  <c r="W74" i="8"/>
  <c r="X74" i="8"/>
  <c r="Z74" i="8"/>
  <c r="K75" i="8"/>
  <c r="R75" i="8"/>
  <c r="S75" i="8"/>
  <c r="T75" i="8"/>
  <c r="U75" i="8"/>
  <c r="Y75" i="8" s="1"/>
  <c r="V75" i="8"/>
  <c r="W75" i="8"/>
  <c r="X75" i="8"/>
  <c r="K76" i="8"/>
  <c r="R76" i="8"/>
  <c r="S76" i="8"/>
  <c r="T76" i="8"/>
  <c r="U76" i="8"/>
  <c r="V76" i="8"/>
  <c r="W76" i="8"/>
  <c r="X76" i="8"/>
  <c r="K77" i="8"/>
  <c r="Z77" i="8" s="1"/>
  <c r="R77" i="8"/>
  <c r="Z78" i="8" s="1"/>
  <c r="S77" i="8"/>
  <c r="T77" i="8"/>
  <c r="U77" i="8"/>
  <c r="Y77" i="8" s="1"/>
  <c r="V77" i="8"/>
  <c r="W77" i="8"/>
  <c r="X77" i="8"/>
  <c r="K78" i="8"/>
  <c r="R78" i="8"/>
  <c r="S78" i="8"/>
  <c r="T78" i="8"/>
  <c r="U78" i="8"/>
  <c r="V78" i="8"/>
  <c r="W78" i="8"/>
  <c r="X78" i="8"/>
  <c r="K79" i="8"/>
  <c r="R79" i="8"/>
  <c r="S79" i="8"/>
  <c r="T79" i="8"/>
  <c r="U79" i="8"/>
  <c r="V79" i="8"/>
  <c r="W79" i="8"/>
  <c r="X79" i="8"/>
  <c r="K80" i="8"/>
  <c r="R80" i="8"/>
  <c r="S80" i="8"/>
  <c r="T80" i="8"/>
  <c r="U80" i="8"/>
  <c r="V80" i="8"/>
  <c r="W80" i="8"/>
  <c r="X80" i="8"/>
  <c r="Z80" i="8"/>
  <c r="K81" i="8"/>
  <c r="R81" i="8"/>
  <c r="S81" i="8"/>
  <c r="T81" i="8"/>
  <c r="U81" i="8"/>
  <c r="V81" i="8"/>
  <c r="W81" i="8"/>
  <c r="X81" i="8"/>
  <c r="K82" i="8"/>
  <c r="R82" i="8"/>
  <c r="S82" i="8"/>
  <c r="T82" i="8"/>
  <c r="U82" i="8"/>
  <c r="V82" i="8"/>
  <c r="W82" i="8"/>
  <c r="X82" i="8"/>
  <c r="K83" i="8"/>
  <c r="R83" i="8"/>
  <c r="S83" i="8"/>
  <c r="Y83" i="8" s="1"/>
  <c r="T83" i="8"/>
  <c r="U83" i="8"/>
  <c r="V83" i="8"/>
  <c r="W83" i="8"/>
  <c r="X83" i="8"/>
  <c r="K84" i="8"/>
  <c r="R84" i="8"/>
  <c r="S84" i="8"/>
  <c r="T84" i="8"/>
  <c r="U84" i="8"/>
  <c r="V84" i="8"/>
  <c r="W84" i="8"/>
  <c r="X84" i="8"/>
  <c r="K85" i="8"/>
  <c r="R85" i="8"/>
  <c r="S85" i="8"/>
  <c r="Y85" i="8" s="1"/>
  <c r="T85" i="8"/>
  <c r="U85" i="8"/>
  <c r="V85" i="8"/>
  <c r="W85" i="8"/>
  <c r="X85" i="8"/>
  <c r="K86" i="8"/>
  <c r="R86" i="8"/>
  <c r="Z87" i="8" s="1"/>
  <c r="S86" i="8"/>
  <c r="Y86" i="8" s="1"/>
  <c r="T86" i="8"/>
  <c r="U86" i="8"/>
  <c r="V86" i="8"/>
  <c r="W86" i="8"/>
  <c r="X86" i="8"/>
  <c r="K87" i="8"/>
  <c r="R87" i="8"/>
  <c r="S87" i="8"/>
  <c r="Y87" i="8" s="1"/>
  <c r="T87" i="8"/>
  <c r="U87" i="8"/>
  <c r="V87" i="8"/>
  <c r="W87" i="8"/>
  <c r="X87" i="8"/>
  <c r="K88" i="8"/>
  <c r="R88" i="8"/>
  <c r="S88" i="8"/>
  <c r="T88" i="8"/>
  <c r="U88" i="8"/>
  <c r="V88" i="8"/>
  <c r="W88" i="8"/>
  <c r="X88" i="8"/>
  <c r="K89" i="8"/>
  <c r="R89" i="8"/>
  <c r="S89" i="8"/>
  <c r="T89" i="8"/>
  <c r="U89" i="8"/>
  <c r="V89" i="8"/>
  <c r="W89" i="8"/>
  <c r="X89" i="8"/>
  <c r="K90" i="8"/>
  <c r="R90" i="8"/>
  <c r="S90" i="8"/>
  <c r="T90" i="8"/>
  <c r="U90" i="8"/>
  <c r="V90" i="8"/>
  <c r="W90" i="8"/>
  <c r="X90" i="8"/>
  <c r="Z90" i="8"/>
  <c r="K91" i="8"/>
  <c r="R91" i="8"/>
  <c r="S91" i="8"/>
  <c r="T91" i="8"/>
  <c r="U91" i="8"/>
  <c r="V91" i="8"/>
  <c r="W91" i="8"/>
  <c r="X91" i="8"/>
  <c r="Y91" i="8" s="1"/>
  <c r="K92" i="8"/>
  <c r="R92" i="8"/>
  <c r="S92" i="8"/>
  <c r="T92" i="8"/>
  <c r="U92" i="8"/>
  <c r="V92" i="8"/>
  <c r="W92" i="8"/>
  <c r="X92" i="8"/>
  <c r="K93" i="8"/>
  <c r="R93" i="8"/>
  <c r="S93" i="8"/>
  <c r="T93" i="8"/>
  <c r="U93" i="8"/>
  <c r="V93" i="8"/>
  <c r="W93" i="8"/>
  <c r="X93" i="8"/>
  <c r="K94" i="8"/>
  <c r="Z92" i="8" s="1"/>
  <c r="R94" i="8"/>
  <c r="S94" i="8"/>
  <c r="T94" i="8"/>
  <c r="U94" i="8"/>
  <c r="V94" i="8"/>
  <c r="W94" i="8"/>
  <c r="X94" i="8"/>
  <c r="K95" i="8"/>
  <c r="R95" i="8"/>
  <c r="S95" i="8"/>
  <c r="T95" i="8"/>
  <c r="U95" i="8"/>
  <c r="V95" i="8"/>
  <c r="W95" i="8"/>
  <c r="Y95" i="8" s="1"/>
  <c r="X95" i="8"/>
  <c r="K96" i="8"/>
  <c r="R96" i="8"/>
  <c r="S96" i="8"/>
  <c r="T96" i="8"/>
  <c r="U96" i="8"/>
  <c r="V96" i="8"/>
  <c r="W96" i="8"/>
  <c r="X96" i="8"/>
  <c r="K97" i="8"/>
  <c r="R97" i="8"/>
  <c r="Z96" i="8" s="1"/>
  <c r="S97" i="8"/>
  <c r="T97" i="8"/>
  <c r="U97" i="8"/>
  <c r="V97" i="8"/>
  <c r="W97" i="8"/>
  <c r="X97" i="8"/>
  <c r="K98" i="8"/>
  <c r="R98" i="8"/>
  <c r="Z99" i="8" s="1"/>
  <c r="S98" i="8"/>
  <c r="T98" i="8"/>
  <c r="U98" i="8"/>
  <c r="V98" i="8"/>
  <c r="W98" i="8"/>
  <c r="X98" i="8"/>
  <c r="Z98" i="8"/>
  <c r="K99" i="8"/>
  <c r="R99" i="8"/>
  <c r="S99" i="8"/>
  <c r="T99" i="8"/>
  <c r="U99" i="8"/>
  <c r="V99" i="8"/>
  <c r="W99" i="8"/>
  <c r="X99" i="8"/>
  <c r="K100" i="8"/>
  <c r="R100" i="8"/>
  <c r="S100" i="8"/>
  <c r="T100" i="8"/>
  <c r="U100" i="8"/>
  <c r="V100" i="8"/>
  <c r="W100" i="8"/>
  <c r="X100" i="8"/>
  <c r="K101" i="8"/>
  <c r="Z101" i="8" s="1"/>
  <c r="R101" i="8"/>
  <c r="Z102" i="8" s="1"/>
  <c r="S101" i="8"/>
  <c r="T101" i="8"/>
  <c r="U101" i="8"/>
  <c r="V101" i="8"/>
  <c r="W101" i="8"/>
  <c r="X101" i="8"/>
  <c r="K102" i="8"/>
  <c r="R102" i="8"/>
  <c r="S102" i="8"/>
  <c r="T102" i="8"/>
  <c r="U102" i="8"/>
  <c r="V102" i="8"/>
  <c r="W102" i="8"/>
  <c r="X102" i="8"/>
  <c r="K103" i="8"/>
  <c r="R103" i="8"/>
  <c r="S103" i="8"/>
  <c r="T103" i="8"/>
  <c r="U103" i="8"/>
  <c r="V103" i="8"/>
  <c r="W103" i="8"/>
  <c r="X103" i="8"/>
  <c r="K104" i="8"/>
  <c r="R104" i="8"/>
  <c r="S104" i="8"/>
  <c r="T104" i="8"/>
  <c r="U104" i="8"/>
  <c r="V104" i="8"/>
  <c r="W104" i="8"/>
  <c r="X104" i="8"/>
  <c r="Z104" i="8"/>
  <c r="K105" i="8"/>
  <c r="R105" i="8"/>
  <c r="S105" i="8"/>
  <c r="T105" i="8"/>
  <c r="U105" i="8"/>
  <c r="V105" i="8"/>
  <c r="W105" i="8"/>
  <c r="X105" i="8"/>
  <c r="K106" i="8"/>
  <c r="R106" i="8"/>
  <c r="S106" i="8"/>
  <c r="T106" i="8"/>
  <c r="U106" i="8"/>
  <c r="V106" i="8"/>
  <c r="W106" i="8"/>
  <c r="X106" i="8"/>
  <c r="K107" i="8"/>
  <c r="R107" i="8"/>
  <c r="S107" i="8"/>
  <c r="T107" i="8"/>
  <c r="U107" i="8"/>
  <c r="V107" i="8"/>
  <c r="W107" i="8"/>
  <c r="X107" i="8"/>
  <c r="K108" i="8"/>
  <c r="R108" i="8"/>
  <c r="S108" i="8"/>
  <c r="T108" i="8"/>
  <c r="U108" i="8"/>
  <c r="V108" i="8"/>
  <c r="W108" i="8"/>
  <c r="X108" i="8"/>
  <c r="K109" i="8"/>
  <c r="R109" i="8"/>
  <c r="S109" i="8"/>
  <c r="Y109" i="8" s="1"/>
  <c r="T109" i="8"/>
  <c r="U109" i="8"/>
  <c r="V109" i="8"/>
  <c r="W109" i="8"/>
  <c r="X109" i="8"/>
  <c r="K110" i="8"/>
  <c r="R110" i="8"/>
  <c r="Z111" i="8" s="1"/>
  <c r="S110" i="8"/>
  <c r="Y110" i="8" s="1"/>
  <c r="T110" i="8"/>
  <c r="U110" i="8"/>
  <c r="V110" i="8"/>
  <c r="W110" i="8"/>
  <c r="X110" i="8"/>
  <c r="K111" i="8"/>
  <c r="R111" i="8"/>
  <c r="S111" i="8"/>
  <c r="Y111" i="8" s="1"/>
  <c r="T111" i="8"/>
  <c r="U111" i="8"/>
  <c r="V111" i="8"/>
  <c r="W111" i="8"/>
  <c r="X111" i="8"/>
  <c r="K112" i="8"/>
  <c r="R112" i="8"/>
  <c r="S112" i="8"/>
  <c r="T112" i="8"/>
  <c r="U112" i="8"/>
  <c r="V112" i="8"/>
  <c r="W112" i="8"/>
  <c r="X112" i="8"/>
  <c r="K113" i="8"/>
  <c r="R113" i="8"/>
  <c r="S113" i="8"/>
  <c r="T113" i="8"/>
  <c r="U113" i="8"/>
  <c r="V113" i="8"/>
  <c r="W113" i="8"/>
  <c r="X113" i="8"/>
  <c r="K114" i="8"/>
  <c r="R114" i="8"/>
  <c r="S114" i="8"/>
  <c r="T114" i="8"/>
  <c r="U114" i="8"/>
  <c r="V114" i="8"/>
  <c r="W114" i="8"/>
  <c r="X114" i="8"/>
  <c r="Z114" i="8"/>
  <c r="K115" i="8"/>
  <c r="R115" i="8"/>
  <c r="S115" i="8"/>
  <c r="T115" i="8"/>
  <c r="U115" i="8"/>
  <c r="V115" i="8"/>
  <c r="W115" i="8"/>
  <c r="X115" i="8"/>
  <c r="Y115" i="8" s="1"/>
  <c r="E116" i="8"/>
  <c r="F116" i="8"/>
  <c r="G116" i="8"/>
  <c r="U116" i="8" s="1"/>
  <c r="H116" i="8"/>
  <c r="I116" i="8"/>
  <c r="J116" i="8"/>
  <c r="L116" i="8"/>
  <c r="S116" i="8" s="1"/>
  <c r="M116" i="8"/>
  <c r="M150" i="8" s="1"/>
  <c r="N116" i="8"/>
  <c r="O116" i="8"/>
  <c r="P116" i="8"/>
  <c r="Q116" i="8"/>
  <c r="V116" i="8"/>
  <c r="E117" i="8"/>
  <c r="F117" i="8"/>
  <c r="G117" i="8"/>
  <c r="U117" i="8" s="1"/>
  <c r="H117" i="8"/>
  <c r="I117" i="8"/>
  <c r="J117" i="8"/>
  <c r="L117" i="8"/>
  <c r="L151" i="8" s="1"/>
  <c r="M117" i="8"/>
  <c r="T117" i="8" s="1"/>
  <c r="N117" i="8"/>
  <c r="O117" i="8"/>
  <c r="P117" i="8"/>
  <c r="Q117" i="8"/>
  <c r="W117" i="8"/>
  <c r="E118" i="8"/>
  <c r="E152" i="8" s="1"/>
  <c r="F118" i="8"/>
  <c r="G118" i="8"/>
  <c r="U118" i="8" s="1"/>
  <c r="H118" i="8"/>
  <c r="I118" i="8"/>
  <c r="W118" i="8" s="1"/>
  <c r="J118" i="8"/>
  <c r="L118" i="8"/>
  <c r="M118" i="8"/>
  <c r="M152" i="8" s="1"/>
  <c r="N118" i="8"/>
  <c r="N152" i="8" s="1"/>
  <c r="O118" i="8"/>
  <c r="P118" i="8"/>
  <c r="Q118" i="8"/>
  <c r="K120" i="8"/>
  <c r="R120" i="8"/>
  <c r="S120" i="8"/>
  <c r="Y120" i="8" s="1"/>
  <c r="T120" i="8"/>
  <c r="U120" i="8"/>
  <c r="V120" i="8"/>
  <c r="W120" i="8"/>
  <c r="X120" i="8"/>
  <c r="K121" i="8"/>
  <c r="R121" i="8"/>
  <c r="S121" i="8"/>
  <c r="T121" i="8"/>
  <c r="U121" i="8"/>
  <c r="V121" i="8"/>
  <c r="W121" i="8"/>
  <c r="X121" i="8"/>
  <c r="K122" i="8"/>
  <c r="R122" i="8"/>
  <c r="S122" i="8"/>
  <c r="T122" i="8"/>
  <c r="U122" i="8"/>
  <c r="V122" i="8"/>
  <c r="W122" i="8"/>
  <c r="X122" i="8"/>
  <c r="K123" i="8"/>
  <c r="R123" i="8"/>
  <c r="S123" i="8"/>
  <c r="T123" i="8"/>
  <c r="U123" i="8"/>
  <c r="V123" i="8"/>
  <c r="W123" i="8"/>
  <c r="X123" i="8"/>
  <c r="K124" i="8"/>
  <c r="R124" i="8"/>
  <c r="S124" i="8"/>
  <c r="T124" i="8"/>
  <c r="U124" i="8"/>
  <c r="V124" i="8"/>
  <c r="W124" i="8"/>
  <c r="X124" i="8"/>
  <c r="Y124" i="8"/>
  <c r="Z124" i="8"/>
  <c r="K125" i="8"/>
  <c r="R125" i="8"/>
  <c r="S125" i="8"/>
  <c r="T125" i="8"/>
  <c r="U125" i="8"/>
  <c r="V125" i="8"/>
  <c r="W125" i="8"/>
  <c r="X125" i="8"/>
  <c r="K126" i="8"/>
  <c r="R126" i="8"/>
  <c r="S126" i="8"/>
  <c r="T126" i="8"/>
  <c r="U126" i="8"/>
  <c r="V126" i="8"/>
  <c r="W126" i="8"/>
  <c r="X126" i="8"/>
  <c r="K127" i="8"/>
  <c r="R127" i="8"/>
  <c r="S127" i="8"/>
  <c r="T127" i="8"/>
  <c r="U127" i="8"/>
  <c r="V127" i="8"/>
  <c r="W127" i="8"/>
  <c r="X127" i="8"/>
  <c r="K128" i="8"/>
  <c r="R128" i="8"/>
  <c r="S128" i="8"/>
  <c r="T128" i="8"/>
  <c r="U128" i="8"/>
  <c r="V128" i="8"/>
  <c r="W128" i="8"/>
  <c r="X128" i="8"/>
  <c r="Y128" i="8" s="1"/>
  <c r="K129" i="8"/>
  <c r="R129" i="8"/>
  <c r="S129" i="8"/>
  <c r="T129" i="8"/>
  <c r="U129" i="8"/>
  <c r="V129" i="8"/>
  <c r="W129" i="8"/>
  <c r="X129" i="8"/>
  <c r="K130" i="8"/>
  <c r="R130" i="8"/>
  <c r="S130" i="8"/>
  <c r="T130" i="8"/>
  <c r="U130" i="8"/>
  <c r="V130" i="8"/>
  <c r="W130" i="8"/>
  <c r="X130" i="8"/>
  <c r="K131" i="8"/>
  <c r="Z129" i="8" s="1"/>
  <c r="R131" i="8"/>
  <c r="S131" i="8"/>
  <c r="Y131" i="8" s="1"/>
  <c r="T131" i="8"/>
  <c r="U131" i="8"/>
  <c r="V131" i="8"/>
  <c r="W131" i="8"/>
  <c r="X131" i="8"/>
  <c r="K132" i="8"/>
  <c r="R132" i="8"/>
  <c r="S132" i="8"/>
  <c r="T132" i="8"/>
  <c r="U132" i="8"/>
  <c r="V132" i="8"/>
  <c r="W132" i="8"/>
  <c r="X132" i="8"/>
  <c r="K133" i="8"/>
  <c r="R133" i="8"/>
  <c r="S133" i="8"/>
  <c r="T133" i="8"/>
  <c r="U133" i="8"/>
  <c r="V133" i="8"/>
  <c r="W133" i="8"/>
  <c r="X133" i="8"/>
  <c r="K134" i="8"/>
  <c r="R134" i="8"/>
  <c r="S134" i="8"/>
  <c r="T134" i="8"/>
  <c r="U134" i="8"/>
  <c r="V134" i="8"/>
  <c r="W134" i="8"/>
  <c r="X134" i="8"/>
  <c r="K135" i="8"/>
  <c r="R135" i="8"/>
  <c r="Z136" i="8" s="1"/>
  <c r="S135" i="8"/>
  <c r="T135" i="8"/>
  <c r="U135" i="8"/>
  <c r="V135" i="8"/>
  <c r="W135" i="8"/>
  <c r="X135" i="8"/>
  <c r="Z135" i="8"/>
  <c r="K136" i="8"/>
  <c r="R136" i="8"/>
  <c r="S136" i="8"/>
  <c r="T136" i="8"/>
  <c r="U136" i="8"/>
  <c r="Y136" i="8" s="1"/>
  <c r="V136" i="8"/>
  <c r="W136" i="8"/>
  <c r="X136" i="8"/>
  <c r="K137" i="8"/>
  <c r="R137" i="8"/>
  <c r="S137" i="8"/>
  <c r="T137" i="8"/>
  <c r="U137" i="8"/>
  <c r="V137" i="8"/>
  <c r="W137" i="8"/>
  <c r="X137" i="8"/>
  <c r="K138" i="8"/>
  <c r="Z138" i="8" s="1"/>
  <c r="R138" i="8"/>
  <c r="Z139" i="8" s="1"/>
  <c r="S138" i="8"/>
  <c r="T138" i="8"/>
  <c r="U138" i="8"/>
  <c r="Y138" i="8" s="1"/>
  <c r="V138" i="8"/>
  <c r="W138" i="8"/>
  <c r="X138" i="8"/>
  <c r="K139" i="8"/>
  <c r="R139" i="8"/>
  <c r="S139" i="8"/>
  <c r="T139" i="8"/>
  <c r="U139" i="8"/>
  <c r="V139" i="8"/>
  <c r="W139" i="8"/>
  <c r="X139" i="8"/>
  <c r="K140" i="8"/>
  <c r="R140" i="8"/>
  <c r="S140" i="8"/>
  <c r="T140" i="8"/>
  <c r="U140" i="8"/>
  <c r="V140" i="8"/>
  <c r="W140" i="8"/>
  <c r="X140" i="8"/>
  <c r="K141" i="8"/>
  <c r="R141" i="8"/>
  <c r="S141" i="8"/>
  <c r="T141" i="8"/>
  <c r="U141" i="8"/>
  <c r="V141" i="8"/>
  <c r="W141" i="8"/>
  <c r="X141" i="8"/>
  <c r="Z141" i="8"/>
  <c r="K142" i="8"/>
  <c r="R142" i="8"/>
  <c r="S142" i="8"/>
  <c r="T142" i="8"/>
  <c r="U142" i="8"/>
  <c r="V142" i="8"/>
  <c r="W142" i="8"/>
  <c r="X142" i="8"/>
  <c r="K143" i="8"/>
  <c r="R143" i="8"/>
  <c r="S143" i="8"/>
  <c r="T143" i="8"/>
  <c r="U143" i="8"/>
  <c r="V143" i="8"/>
  <c r="W143" i="8"/>
  <c r="X143" i="8"/>
  <c r="K144" i="8"/>
  <c r="R144" i="8"/>
  <c r="S144" i="8"/>
  <c r="Y144" i="8" s="1"/>
  <c r="T144" i="8"/>
  <c r="U144" i="8"/>
  <c r="V144" i="8"/>
  <c r="W144" i="8"/>
  <c r="X144" i="8"/>
  <c r="K145" i="8"/>
  <c r="R145" i="8"/>
  <c r="S145" i="8"/>
  <c r="T145" i="8"/>
  <c r="U145" i="8"/>
  <c r="V145" i="8"/>
  <c r="W145" i="8"/>
  <c r="X145" i="8"/>
  <c r="K146" i="8"/>
  <c r="R146" i="8"/>
  <c r="S146" i="8"/>
  <c r="Y146" i="8" s="1"/>
  <c r="T146" i="8"/>
  <c r="U146" i="8"/>
  <c r="V146" i="8"/>
  <c r="W146" i="8"/>
  <c r="X146" i="8"/>
  <c r="E147" i="8"/>
  <c r="F147" i="8"/>
  <c r="G147" i="8"/>
  <c r="H147" i="8"/>
  <c r="H150" i="8" s="1"/>
  <c r="I147" i="8"/>
  <c r="J147" i="8"/>
  <c r="L147" i="8"/>
  <c r="M147" i="8"/>
  <c r="N147" i="8"/>
  <c r="O147" i="8"/>
  <c r="O150" i="8" s="1"/>
  <c r="P147" i="8"/>
  <c r="R147" i="8" s="1"/>
  <c r="Q147" i="8"/>
  <c r="Q150" i="8" s="1"/>
  <c r="X147" i="8"/>
  <c r="E148" i="8"/>
  <c r="F148" i="8"/>
  <c r="G148" i="8"/>
  <c r="H148" i="8"/>
  <c r="I148" i="8"/>
  <c r="J148" i="8"/>
  <c r="L148" i="8"/>
  <c r="M148" i="8"/>
  <c r="N148" i="8"/>
  <c r="O148" i="8"/>
  <c r="P148" i="8"/>
  <c r="Q148" i="8"/>
  <c r="R148" i="8" s="1"/>
  <c r="S148" i="8"/>
  <c r="U148" i="8"/>
  <c r="E149" i="8"/>
  <c r="F149" i="8"/>
  <c r="G149" i="8"/>
  <c r="G152" i="8" s="1"/>
  <c r="H149" i="8"/>
  <c r="I149" i="8"/>
  <c r="J149" i="8"/>
  <c r="K149" i="8" s="1"/>
  <c r="L149" i="8"/>
  <c r="M149" i="8"/>
  <c r="T149" i="8" s="1"/>
  <c r="N149" i="8"/>
  <c r="O149" i="8"/>
  <c r="O152" i="8" s="1"/>
  <c r="P149" i="8"/>
  <c r="Q149" i="8"/>
  <c r="S149" i="8"/>
  <c r="U149" i="8"/>
  <c r="W149" i="8"/>
  <c r="E150" i="8"/>
  <c r="N150" i="8"/>
  <c r="F151" i="8"/>
  <c r="G151" i="8"/>
  <c r="U151" i="8" s="1"/>
  <c r="N151" i="8"/>
  <c r="O151" i="8"/>
  <c r="P151" i="8"/>
  <c r="H152" i="8"/>
  <c r="V152" i="8" s="1"/>
  <c r="I152" i="8"/>
  <c r="P152" i="8"/>
  <c r="Q152" i="8"/>
  <c r="K8" i="7"/>
  <c r="R8" i="7"/>
  <c r="S8" i="7"/>
  <c r="Y8" i="7" s="1"/>
  <c r="T8" i="7"/>
  <c r="U8" i="7"/>
  <c r="V8" i="7"/>
  <c r="W8" i="7"/>
  <c r="X8" i="7"/>
  <c r="K9" i="7"/>
  <c r="R9" i="7"/>
  <c r="S9" i="7"/>
  <c r="Y9" i="7" s="1"/>
  <c r="T9" i="7"/>
  <c r="U9" i="7"/>
  <c r="V9" i="7"/>
  <c r="W9" i="7"/>
  <c r="X9" i="7"/>
  <c r="K10" i="7"/>
  <c r="R10" i="7"/>
  <c r="S10" i="7"/>
  <c r="T10" i="7"/>
  <c r="Y10" i="7" s="1"/>
  <c r="U10" i="7"/>
  <c r="V10" i="7"/>
  <c r="W10" i="7"/>
  <c r="X10" i="7"/>
  <c r="K11" i="7"/>
  <c r="R11" i="7"/>
  <c r="S11" i="7"/>
  <c r="T11" i="7"/>
  <c r="Y11" i="7" s="1"/>
  <c r="U11" i="7"/>
  <c r="V11" i="7"/>
  <c r="W11" i="7"/>
  <c r="X11" i="7"/>
  <c r="K12" i="7"/>
  <c r="Z11" i="7" s="1"/>
  <c r="R12" i="7"/>
  <c r="S12" i="7"/>
  <c r="T12" i="7"/>
  <c r="U12" i="7"/>
  <c r="V12" i="7"/>
  <c r="W12" i="7"/>
  <c r="X12" i="7"/>
  <c r="Y12" i="7"/>
  <c r="Z12" i="7"/>
  <c r="K13" i="7"/>
  <c r="R13" i="7"/>
  <c r="S13" i="7"/>
  <c r="T13" i="7"/>
  <c r="U13" i="7"/>
  <c r="V13" i="7"/>
  <c r="W13" i="7"/>
  <c r="X13" i="7"/>
  <c r="K14" i="7"/>
  <c r="R14" i="7"/>
  <c r="Z15" i="7" s="1"/>
  <c r="S14" i="7"/>
  <c r="T14" i="7"/>
  <c r="U14" i="7"/>
  <c r="V14" i="7"/>
  <c r="W14" i="7"/>
  <c r="X14" i="7"/>
  <c r="K15" i="7"/>
  <c r="R15" i="7"/>
  <c r="S15" i="7"/>
  <c r="T15" i="7"/>
  <c r="U15" i="7"/>
  <c r="V15" i="7"/>
  <c r="W15" i="7"/>
  <c r="X15" i="7"/>
  <c r="K16" i="7"/>
  <c r="Z14" i="7" s="1"/>
  <c r="R16" i="7"/>
  <c r="S16" i="7"/>
  <c r="T16" i="7"/>
  <c r="U16" i="7"/>
  <c r="V16" i="7"/>
  <c r="W16" i="7"/>
  <c r="X16" i="7"/>
  <c r="K17" i="7"/>
  <c r="R17" i="7"/>
  <c r="S17" i="7"/>
  <c r="T17" i="7"/>
  <c r="U17" i="7"/>
  <c r="V17" i="7"/>
  <c r="Y17" i="7" s="1"/>
  <c r="W17" i="7"/>
  <c r="X17" i="7"/>
  <c r="K18" i="7"/>
  <c r="R18" i="7"/>
  <c r="S18" i="7"/>
  <c r="T18" i="7"/>
  <c r="U18" i="7"/>
  <c r="V18" i="7"/>
  <c r="W18" i="7"/>
  <c r="X18" i="7"/>
  <c r="K19" i="7"/>
  <c r="R19" i="7"/>
  <c r="S19" i="7"/>
  <c r="T19" i="7"/>
  <c r="U19" i="7"/>
  <c r="V19" i="7"/>
  <c r="W19" i="7"/>
  <c r="X19" i="7"/>
  <c r="K20" i="7"/>
  <c r="R20" i="7"/>
  <c r="S20" i="7"/>
  <c r="T20" i="7"/>
  <c r="U20" i="7"/>
  <c r="V20" i="7"/>
  <c r="W20" i="7"/>
  <c r="X20" i="7"/>
  <c r="Z20" i="7"/>
  <c r="K21" i="7"/>
  <c r="R21" i="7"/>
  <c r="S21" i="7"/>
  <c r="T21" i="7"/>
  <c r="Y21" i="7" s="1"/>
  <c r="U21" i="7"/>
  <c r="V21" i="7"/>
  <c r="W21" i="7"/>
  <c r="X21" i="7"/>
  <c r="K22" i="7"/>
  <c r="R22" i="7"/>
  <c r="Z21" i="7" s="1"/>
  <c r="S22" i="7"/>
  <c r="T22" i="7"/>
  <c r="U22" i="7"/>
  <c r="V22" i="7"/>
  <c r="W22" i="7"/>
  <c r="X22" i="7"/>
  <c r="K23" i="7"/>
  <c r="R23" i="7"/>
  <c r="S23" i="7"/>
  <c r="T23" i="7"/>
  <c r="U23" i="7"/>
  <c r="V23" i="7"/>
  <c r="W23" i="7"/>
  <c r="X23" i="7"/>
  <c r="K24" i="7"/>
  <c r="R24" i="7"/>
  <c r="S24" i="7"/>
  <c r="Y24" i="7" s="1"/>
  <c r="T24" i="7"/>
  <c r="U24" i="7"/>
  <c r="V24" i="7"/>
  <c r="W24" i="7"/>
  <c r="X24" i="7"/>
  <c r="K25" i="7"/>
  <c r="R25" i="7"/>
  <c r="S25" i="7"/>
  <c r="T25" i="7"/>
  <c r="U25" i="7"/>
  <c r="V25" i="7"/>
  <c r="W25" i="7"/>
  <c r="X25" i="7"/>
  <c r="K26" i="7"/>
  <c r="R26" i="7"/>
  <c r="S26" i="7"/>
  <c r="T26" i="7"/>
  <c r="U26" i="7"/>
  <c r="V26" i="7"/>
  <c r="W26" i="7"/>
  <c r="X26" i="7"/>
  <c r="Y26" i="7"/>
  <c r="Z26" i="7"/>
  <c r="K27" i="7"/>
  <c r="R27" i="7"/>
  <c r="S27" i="7"/>
  <c r="T27" i="7"/>
  <c r="U27" i="7"/>
  <c r="V27" i="7"/>
  <c r="W27" i="7"/>
  <c r="X27" i="7"/>
  <c r="K28" i="7"/>
  <c r="R28" i="7"/>
  <c r="S28" i="7"/>
  <c r="T28" i="7"/>
  <c r="U28" i="7"/>
  <c r="V28" i="7"/>
  <c r="W28" i="7"/>
  <c r="X28" i="7"/>
  <c r="K29" i="7"/>
  <c r="R29" i="7"/>
  <c r="Z30" i="7" s="1"/>
  <c r="S29" i="7"/>
  <c r="T29" i="7"/>
  <c r="U29" i="7"/>
  <c r="V29" i="7"/>
  <c r="W29" i="7"/>
  <c r="X29" i="7"/>
  <c r="K30" i="7"/>
  <c r="Z29" i="7" s="1"/>
  <c r="R30" i="7"/>
  <c r="S30" i="7"/>
  <c r="T30" i="7"/>
  <c r="U30" i="7"/>
  <c r="V30" i="7"/>
  <c r="W30" i="7"/>
  <c r="X30" i="7"/>
  <c r="K31" i="7"/>
  <c r="R31" i="7"/>
  <c r="S31" i="7"/>
  <c r="T31" i="7"/>
  <c r="U31" i="7"/>
  <c r="V31" i="7"/>
  <c r="W31" i="7"/>
  <c r="X31" i="7"/>
  <c r="K32" i="7"/>
  <c r="R32" i="7"/>
  <c r="S32" i="7"/>
  <c r="T32" i="7"/>
  <c r="U32" i="7"/>
  <c r="V32" i="7"/>
  <c r="W32" i="7"/>
  <c r="X32" i="7"/>
  <c r="K33" i="7"/>
  <c r="R33" i="7"/>
  <c r="S33" i="7"/>
  <c r="T33" i="7"/>
  <c r="U33" i="7"/>
  <c r="V33" i="7"/>
  <c r="Y33" i="7" s="1"/>
  <c r="W33" i="7"/>
  <c r="X33" i="7"/>
  <c r="K34" i="7"/>
  <c r="R34" i="7"/>
  <c r="S34" i="7"/>
  <c r="T34" i="7"/>
  <c r="U34" i="7"/>
  <c r="V34" i="7"/>
  <c r="W34" i="7"/>
  <c r="X34" i="7"/>
  <c r="K35" i="7"/>
  <c r="R35" i="7"/>
  <c r="S35" i="7"/>
  <c r="T35" i="7"/>
  <c r="U35" i="7"/>
  <c r="V35" i="7"/>
  <c r="W35" i="7"/>
  <c r="X35" i="7"/>
  <c r="K36" i="7"/>
  <c r="Z35" i="7" s="1"/>
  <c r="R36" i="7"/>
  <c r="S36" i="7"/>
  <c r="T36" i="7"/>
  <c r="U36" i="7"/>
  <c r="Y36" i="7" s="1"/>
  <c r="V36" i="7"/>
  <c r="W36" i="7"/>
  <c r="X36" i="7"/>
  <c r="Z36" i="7"/>
  <c r="K37" i="7"/>
  <c r="R37" i="7"/>
  <c r="S37" i="7"/>
  <c r="T37" i="7"/>
  <c r="U37" i="7"/>
  <c r="V37" i="7"/>
  <c r="W37" i="7"/>
  <c r="X37" i="7"/>
  <c r="K38" i="7"/>
  <c r="R38" i="7"/>
  <c r="S38" i="7"/>
  <c r="T38" i="7"/>
  <c r="U38" i="7"/>
  <c r="V38" i="7"/>
  <c r="W38" i="7"/>
  <c r="X38" i="7"/>
  <c r="K39" i="7"/>
  <c r="R39" i="7"/>
  <c r="S39" i="7"/>
  <c r="T39" i="7"/>
  <c r="U39" i="7"/>
  <c r="V39" i="7"/>
  <c r="W39" i="7"/>
  <c r="X39" i="7"/>
  <c r="K40" i="7"/>
  <c r="Z38" i="7" s="1"/>
  <c r="R40" i="7"/>
  <c r="S40" i="7"/>
  <c r="Y40" i="7" s="1"/>
  <c r="T40" i="7"/>
  <c r="U40" i="7"/>
  <c r="V40" i="7"/>
  <c r="W40" i="7"/>
  <c r="X40" i="7"/>
  <c r="K41" i="7"/>
  <c r="R41" i="7"/>
  <c r="S41" i="7"/>
  <c r="T41" i="7"/>
  <c r="U41" i="7"/>
  <c r="V41" i="7"/>
  <c r="W41" i="7"/>
  <c r="X41" i="7"/>
  <c r="K42" i="7"/>
  <c r="R42" i="7"/>
  <c r="S42" i="7"/>
  <c r="T42" i="7"/>
  <c r="U42" i="7"/>
  <c r="V42" i="7"/>
  <c r="W42" i="7"/>
  <c r="X42" i="7"/>
  <c r="K43" i="7"/>
  <c r="R43" i="7"/>
  <c r="S43" i="7"/>
  <c r="T43" i="7"/>
  <c r="U43" i="7"/>
  <c r="V43" i="7"/>
  <c r="W43" i="7"/>
  <c r="X43" i="7"/>
  <c r="Y43" i="7"/>
  <c r="K44" i="7"/>
  <c r="R44" i="7"/>
  <c r="S44" i="7"/>
  <c r="T44" i="7"/>
  <c r="U44" i="7"/>
  <c r="V44" i="7"/>
  <c r="W44" i="7"/>
  <c r="X44" i="7"/>
  <c r="Z44" i="7"/>
  <c r="K45" i="7"/>
  <c r="R45" i="7"/>
  <c r="S45" i="7"/>
  <c r="T45" i="7"/>
  <c r="U45" i="7"/>
  <c r="V45" i="7"/>
  <c r="W45" i="7"/>
  <c r="X45" i="7"/>
  <c r="K46" i="7"/>
  <c r="R46" i="7"/>
  <c r="Z45" i="7" s="1"/>
  <c r="S46" i="7"/>
  <c r="T46" i="7"/>
  <c r="U46" i="7"/>
  <c r="V46" i="7"/>
  <c r="W46" i="7"/>
  <c r="X46" i="7"/>
  <c r="K47" i="7"/>
  <c r="R47" i="7"/>
  <c r="S47" i="7"/>
  <c r="T47" i="7"/>
  <c r="U47" i="7"/>
  <c r="V47" i="7"/>
  <c r="W47" i="7"/>
  <c r="X47" i="7"/>
  <c r="K48" i="7"/>
  <c r="R48" i="7"/>
  <c r="S48" i="7"/>
  <c r="T48" i="7"/>
  <c r="U48" i="7"/>
  <c r="V48" i="7"/>
  <c r="W48" i="7"/>
  <c r="X48" i="7"/>
  <c r="Z48" i="7"/>
  <c r="K49" i="7"/>
  <c r="R49" i="7"/>
  <c r="S49" i="7"/>
  <c r="T49" i="7"/>
  <c r="U49" i="7"/>
  <c r="V49" i="7"/>
  <c r="W49" i="7"/>
  <c r="X49" i="7"/>
  <c r="K50" i="7"/>
  <c r="Z50" i="7" s="1"/>
  <c r="R50" i="7"/>
  <c r="Z51" i="7" s="1"/>
  <c r="S50" i="7"/>
  <c r="T50" i="7"/>
  <c r="U50" i="7"/>
  <c r="V50" i="7"/>
  <c r="W50" i="7"/>
  <c r="X50" i="7"/>
  <c r="K51" i="7"/>
  <c r="R51" i="7"/>
  <c r="S51" i="7"/>
  <c r="T51" i="7"/>
  <c r="U51" i="7"/>
  <c r="V51" i="7"/>
  <c r="W51" i="7"/>
  <c r="X51" i="7"/>
  <c r="K52" i="7"/>
  <c r="R52" i="7"/>
  <c r="S52" i="7"/>
  <c r="T52" i="7"/>
  <c r="Y52" i="7" s="1"/>
  <c r="U52" i="7"/>
  <c r="V52" i="7"/>
  <c r="W52" i="7"/>
  <c r="X52" i="7"/>
  <c r="K53" i="7"/>
  <c r="R53" i="7"/>
  <c r="S53" i="7"/>
  <c r="T53" i="7"/>
  <c r="U53" i="7"/>
  <c r="V53" i="7"/>
  <c r="W53" i="7"/>
  <c r="X53" i="7"/>
  <c r="K54" i="7"/>
  <c r="Z53" i="7" s="1"/>
  <c r="R54" i="7"/>
  <c r="S54" i="7"/>
  <c r="Y54" i="7" s="1"/>
  <c r="T54" i="7"/>
  <c r="U54" i="7"/>
  <c r="V54" i="7"/>
  <c r="W54" i="7"/>
  <c r="X54" i="7"/>
  <c r="K55" i="7"/>
  <c r="R55" i="7"/>
  <c r="S55" i="7"/>
  <c r="Y55" i="7" s="1"/>
  <c r="T55" i="7"/>
  <c r="U55" i="7"/>
  <c r="V55" i="7"/>
  <c r="W55" i="7"/>
  <c r="X55" i="7"/>
  <c r="K56" i="7"/>
  <c r="R56" i="7"/>
  <c r="S56" i="7"/>
  <c r="Y56" i="7" s="1"/>
  <c r="T56" i="7"/>
  <c r="U56" i="7"/>
  <c r="V56" i="7"/>
  <c r="W56" i="7"/>
  <c r="X56" i="7"/>
  <c r="K57" i="7"/>
  <c r="R57" i="7"/>
  <c r="S57" i="7"/>
  <c r="Y57" i="7" s="1"/>
  <c r="T57" i="7"/>
  <c r="U57" i="7"/>
  <c r="V57" i="7"/>
  <c r="W57" i="7"/>
  <c r="X57" i="7"/>
  <c r="K58" i="7"/>
  <c r="R58" i="7"/>
  <c r="Z57" i="7" s="1"/>
  <c r="S58" i="7"/>
  <c r="T58" i="7"/>
  <c r="U58" i="7"/>
  <c r="V58" i="7"/>
  <c r="W58" i="7"/>
  <c r="X58" i="7"/>
  <c r="K59" i="7"/>
  <c r="R59" i="7"/>
  <c r="S59" i="7"/>
  <c r="T59" i="7"/>
  <c r="Y59" i="7" s="1"/>
  <c r="U59" i="7"/>
  <c r="V59" i="7"/>
  <c r="W59" i="7"/>
  <c r="X59" i="7"/>
  <c r="K60" i="7"/>
  <c r="Z59" i="7" s="1"/>
  <c r="R60" i="7"/>
  <c r="S60" i="7"/>
  <c r="T60" i="7"/>
  <c r="U60" i="7"/>
  <c r="V60" i="7"/>
  <c r="W60" i="7"/>
  <c r="X60" i="7"/>
  <c r="Y60" i="7"/>
  <c r="Z60" i="7"/>
  <c r="K61" i="7"/>
  <c r="R61" i="7"/>
  <c r="S61" i="7"/>
  <c r="T61" i="7"/>
  <c r="U61" i="7"/>
  <c r="V61" i="7"/>
  <c r="W61" i="7"/>
  <c r="X61" i="7"/>
  <c r="K62" i="7"/>
  <c r="R62" i="7"/>
  <c r="Z63" i="7" s="1"/>
  <c r="S62" i="7"/>
  <c r="T62" i="7"/>
  <c r="U62" i="7"/>
  <c r="V62" i="7"/>
  <c r="W62" i="7"/>
  <c r="X62" i="7"/>
  <c r="K63" i="7"/>
  <c r="R63" i="7"/>
  <c r="S63" i="7"/>
  <c r="T63" i="7"/>
  <c r="U63" i="7"/>
  <c r="V63" i="7"/>
  <c r="W63" i="7"/>
  <c r="X63" i="7"/>
  <c r="K64" i="7"/>
  <c r="Z62" i="7" s="1"/>
  <c r="R64" i="7"/>
  <c r="S64" i="7"/>
  <c r="T64" i="7"/>
  <c r="U64" i="7"/>
  <c r="V64" i="7"/>
  <c r="W64" i="7"/>
  <c r="X64" i="7"/>
  <c r="K65" i="7"/>
  <c r="R65" i="7"/>
  <c r="S65" i="7"/>
  <c r="T65" i="7"/>
  <c r="U65" i="7"/>
  <c r="V65" i="7"/>
  <c r="W65" i="7"/>
  <c r="X65" i="7"/>
  <c r="K66" i="7"/>
  <c r="R66" i="7"/>
  <c r="S66" i="7"/>
  <c r="T66" i="7"/>
  <c r="U66" i="7"/>
  <c r="V66" i="7"/>
  <c r="W66" i="7"/>
  <c r="X66" i="7"/>
  <c r="K67" i="7"/>
  <c r="R67" i="7"/>
  <c r="S67" i="7"/>
  <c r="T67" i="7"/>
  <c r="U67" i="7"/>
  <c r="Y67" i="7" s="1"/>
  <c r="V67" i="7"/>
  <c r="W67" i="7"/>
  <c r="X67" i="7"/>
  <c r="K68" i="7"/>
  <c r="R68" i="7"/>
  <c r="S68" i="7"/>
  <c r="T68" i="7"/>
  <c r="U68" i="7"/>
  <c r="V68" i="7"/>
  <c r="W68" i="7"/>
  <c r="X68" i="7"/>
  <c r="Z68" i="7"/>
  <c r="K69" i="7"/>
  <c r="R69" i="7"/>
  <c r="S69" i="7"/>
  <c r="T69" i="7"/>
  <c r="Y69" i="7" s="1"/>
  <c r="U69" i="7"/>
  <c r="V69" i="7"/>
  <c r="W69" i="7"/>
  <c r="X69" i="7"/>
  <c r="K70" i="7"/>
  <c r="R70" i="7"/>
  <c r="Z69" i="7" s="1"/>
  <c r="S70" i="7"/>
  <c r="T70" i="7"/>
  <c r="U70" i="7"/>
  <c r="V70" i="7"/>
  <c r="W70" i="7"/>
  <c r="X70" i="7"/>
  <c r="K71" i="7"/>
  <c r="R71" i="7"/>
  <c r="S71" i="7"/>
  <c r="T71" i="7"/>
  <c r="U71" i="7"/>
  <c r="V71" i="7"/>
  <c r="W71" i="7"/>
  <c r="X71" i="7"/>
  <c r="K72" i="7"/>
  <c r="R72" i="7"/>
  <c r="S72" i="7"/>
  <c r="Y72" i="7" s="1"/>
  <c r="T72" i="7"/>
  <c r="U72" i="7"/>
  <c r="V72" i="7"/>
  <c r="W72" i="7"/>
  <c r="X72" i="7"/>
  <c r="K73" i="7"/>
  <c r="R73" i="7"/>
  <c r="S73" i="7"/>
  <c r="T73" i="7"/>
  <c r="U73" i="7"/>
  <c r="V73" i="7"/>
  <c r="W73" i="7"/>
  <c r="X73" i="7"/>
  <c r="K74" i="7"/>
  <c r="Z74" i="7" s="1"/>
  <c r="R74" i="7"/>
  <c r="Z75" i="7" s="1"/>
  <c r="S74" i="7"/>
  <c r="T74" i="7"/>
  <c r="U74" i="7"/>
  <c r="V74" i="7"/>
  <c r="W74" i="7"/>
  <c r="X74" i="7"/>
  <c r="Y74" i="7"/>
  <c r="K75" i="7"/>
  <c r="R75" i="7"/>
  <c r="S75" i="7"/>
  <c r="T75" i="7"/>
  <c r="U75" i="7"/>
  <c r="V75" i="7"/>
  <c r="W75" i="7"/>
  <c r="X75" i="7"/>
  <c r="K76" i="7"/>
  <c r="R76" i="7"/>
  <c r="S76" i="7"/>
  <c r="T76" i="7"/>
  <c r="U76" i="7"/>
  <c r="V76" i="7"/>
  <c r="W76" i="7"/>
  <c r="X76" i="7"/>
  <c r="K77" i="7"/>
  <c r="R77" i="7"/>
  <c r="Z78" i="7" s="1"/>
  <c r="S77" i="7"/>
  <c r="T77" i="7"/>
  <c r="U77" i="7"/>
  <c r="V77" i="7"/>
  <c r="W77" i="7"/>
  <c r="X77" i="7"/>
  <c r="K78" i="7"/>
  <c r="Z77" i="7" s="1"/>
  <c r="R78" i="7"/>
  <c r="S78" i="7"/>
  <c r="T78" i="7"/>
  <c r="U78" i="7"/>
  <c r="V78" i="7"/>
  <c r="W78" i="7"/>
  <c r="X78" i="7"/>
  <c r="K79" i="7"/>
  <c r="R79" i="7"/>
  <c r="S79" i="7"/>
  <c r="T79" i="7"/>
  <c r="U79" i="7"/>
  <c r="V79" i="7"/>
  <c r="W79" i="7"/>
  <c r="X79" i="7"/>
  <c r="K80" i="7"/>
  <c r="R80" i="7"/>
  <c r="S80" i="7"/>
  <c r="T80" i="7"/>
  <c r="U80" i="7"/>
  <c r="V80" i="7"/>
  <c r="W80" i="7"/>
  <c r="X80" i="7"/>
  <c r="K81" i="7"/>
  <c r="R81" i="7"/>
  <c r="S81" i="7"/>
  <c r="T81" i="7"/>
  <c r="U81" i="7"/>
  <c r="V81" i="7"/>
  <c r="W81" i="7"/>
  <c r="X81" i="7"/>
  <c r="K82" i="7"/>
  <c r="R82" i="7"/>
  <c r="S82" i="7"/>
  <c r="T82" i="7"/>
  <c r="U82" i="7"/>
  <c r="V82" i="7"/>
  <c r="W82" i="7"/>
  <c r="X82" i="7"/>
  <c r="K83" i="7"/>
  <c r="R83" i="7"/>
  <c r="S83" i="7"/>
  <c r="T83" i="7"/>
  <c r="U83" i="7"/>
  <c r="V83" i="7"/>
  <c r="W83" i="7"/>
  <c r="X83" i="7"/>
  <c r="K84" i="7"/>
  <c r="Z83" i="7" s="1"/>
  <c r="R84" i="7"/>
  <c r="S84" i="7"/>
  <c r="T84" i="7"/>
  <c r="U84" i="7"/>
  <c r="Y84" i="7" s="1"/>
  <c r="V84" i="7"/>
  <c r="W84" i="7"/>
  <c r="X84" i="7"/>
  <c r="Z84" i="7"/>
  <c r="K85" i="7"/>
  <c r="R85" i="7"/>
  <c r="S85" i="7"/>
  <c r="T85" i="7"/>
  <c r="U85" i="7"/>
  <c r="V85" i="7"/>
  <c r="W85" i="7"/>
  <c r="X85" i="7"/>
  <c r="K86" i="7"/>
  <c r="R86" i="7"/>
  <c r="S86" i="7"/>
  <c r="Y86" i="7" s="1"/>
  <c r="T86" i="7"/>
  <c r="U86" i="7"/>
  <c r="V86" i="7"/>
  <c r="W86" i="7"/>
  <c r="X86" i="7"/>
  <c r="K87" i="7"/>
  <c r="R87" i="7"/>
  <c r="S87" i="7"/>
  <c r="Y87" i="7" s="1"/>
  <c r="T87" i="7"/>
  <c r="U87" i="7"/>
  <c r="V87" i="7"/>
  <c r="W87" i="7"/>
  <c r="X87" i="7"/>
  <c r="K88" i="7"/>
  <c r="Z86" i="7" s="1"/>
  <c r="R88" i="7"/>
  <c r="Z87" i="7" s="1"/>
  <c r="S88" i="7"/>
  <c r="Y88" i="7" s="1"/>
  <c r="T88" i="7"/>
  <c r="U88" i="7"/>
  <c r="V88" i="7"/>
  <c r="W88" i="7"/>
  <c r="X88" i="7"/>
  <c r="K89" i="7"/>
  <c r="R89" i="7"/>
  <c r="S89" i="7"/>
  <c r="T89" i="7"/>
  <c r="U89" i="7"/>
  <c r="V89" i="7"/>
  <c r="W89" i="7"/>
  <c r="X89" i="7"/>
  <c r="K90" i="7"/>
  <c r="R90" i="7"/>
  <c r="S90" i="7"/>
  <c r="T90" i="7"/>
  <c r="U90" i="7"/>
  <c r="V90" i="7"/>
  <c r="W90" i="7"/>
  <c r="X90" i="7"/>
  <c r="K91" i="7"/>
  <c r="R91" i="7"/>
  <c r="S91" i="7"/>
  <c r="T91" i="7"/>
  <c r="U91" i="7"/>
  <c r="V91" i="7"/>
  <c r="W91" i="7"/>
  <c r="X91" i="7"/>
  <c r="Y91" i="7"/>
  <c r="K92" i="7"/>
  <c r="R92" i="7"/>
  <c r="S92" i="7"/>
  <c r="T92" i="7"/>
  <c r="U92" i="7"/>
  <c r="V92" i="7"/>
  <c r="W92" i="7"/>
  <c r="X92" i="7"/>
  <c r="Z92" i="7"/>
  <c r="K93" i="7"/>
  <c r="R93" i="7"/>
  <c r="S93" i="7"/>
  <c r="T93" i="7"/>
  <c r="U93" i="7"/>
  <c r="V93" i="7"/>
  <c r="W93" i="7"/>
  <c r="X93" i="7"/>
  <c r="K94" i="7"/>
  <c r="R94" i="7"/>
  <c r="Z93" i="7" s="1"/>
  <c r="S94" i="7"/>
  <c r="T94" i="7"/>
  <c r="U94" i="7"/>
  <c r="V94" i="7"/>
  <c r="W94" i="7"/>
  <c r="X94" i="7"/>
  <c r="K95" i="7"/>
  <c r="R95" i="7"/>
  <c r="S95" i="7"/>
  <c r="T95" i="7"/>
  <c r="U95" i="7"/>
  <c r="V95" i="7"/>
  <c r="W95" i="7"/>
  <c r="X95" i="7"/>
  <c r="K96" i="7"/>
  <c r="R96" i="7"/>
  <c r="S96" i="7"/>
  <c r="T96" i="7"/>
  <c r="U96" i="7"/>
  <c r="V96" i="7"/>
  <c r="W96" i="7"/>
  <c r="X96" i="7"/>
  <c r="Z96" i="7"/>
  <c r="K97" i="7"/>
  <c r="R97" i="7"/>
  <c r="S97" i="7"/>
  <c r="T97" i="7"/>
  <c r="U97" i="7"/>
  <c r="V97" i="7"/>
  <c r="W97" i="7"/>
  <c r="X97" i="7"/>
  <c r="K98" i="7"/>
  <c r="Z98" i="7" s="1"/>
  <c r="R98" i="7"/>
  <c r="Z99" i="7" s="1"/>
  <c r="S98" i="7"/>
  <c r="T98" i="7"/>
  <c r="U98" i="7"/>
  <c r="V98" i="7"/>
  <c r="W98" i="7"/>
  <c r="X98" i="7"/>
  <c r="K99" i="7"/>
  <c r="R99" i="7"/>
  <c r="S99" i="7"/>
  <c r="T99" i="7"/>
  <c r="U99" i="7"/>
  <c r="V99" i="7"/>
  <c r="W99" i="7"/>
  <c r="X99" i="7"/>
  <c r="K100" i="7"/>
  <c r="R100" i="7"/>
  <c r="S100" i="7"/>
  <c r="T100" i="7"/>
  <c r="U100" i="7"/>
  <c r="V100" i="7"/>
  <c r="W100" i="7"/>
  <c r="X100" i="7"/>
  <c r="K101" i="7"/>
  <c r="R101" i="7"/>
  <c r="S101" i="7"/>
  <c r="Y101" i="7" s="1"/>
  <c r="T101" i="7"/>
  <c r="U101" i="7"/>
  <c r="V101" i="7"/>
  <c r="W101" i="7"/>
  <c r="X101" i="7"/>
  <c r="K102" i="7"/>
  <c r="R102" i="7"/>
  <c r="S102" i="7"/>
  <c r="Y102" i="7" s="1"/>
  <c r="T102" i="7"/>
  <c r="U102" i="7"/>
  <c r="V102" i="7"/>
  <c r="W102" i="7"/>
  <c r="X102" i="7"/>
  <c r="K103" i="7"/>
  <c r="Z101" i="7" s="1"/>
  <c r="R103" i="7"/>
  <c r="S103" i="7"/>
  <c r="Y103" i="7" s="1"/>
  <c r="T103" i="7"/>
  <c r="U103" i="7"/>
  <c r="V103" i="7"/>
  <c r="W103" i="7"/>
  <c r="X103" i="7"/>
  <c r="K104" i="7"/>
  <c r="R104" i="7"/>
  <c r="S104" i="7"/>
  <c r="Y104" i="7" s="1"/>
  <c r="T104" i="7"/>
  <c r="U104" i="7"/>
  <c r="V104" i="7"/>
  <c r="W104" i="7"/>
  <c r="X104" i="7"/>
  <c r="K105" i="7"/>
  <c r="R105" i="7"/>
  <c r="S105" i="7"/>
  <c r="Y105" i="7" s="1"/>
  <c r="T105" i="7"/>
  <c r="U105" i="7"/>
  <c r="V105" i="7"/>
  <c r="W105" i="7"/>
  <c r="X105" i="7"/>
  <c r="K106" i="7"/>
  <c r="R106" i="7"/>
  <c r="Z105" i="7" s="1"/>
  <c r="S106" i="7"/>
  <c r="T106" i="7"/>
  <c r="U106" i="7"/>
  <c r="V106" i="7"/>
  <c r="W106" i="7"/>
  <c r="X106" i="7"/>
  <c r="K107" i="7"/>
  <c r="R107" i="7"/>
  <c r="S107" i="7"/>
  <c r="T107" i="7"/>
  <c r="Y107" i="7" s="1"/>
  <c r="U107" i="7"/>
  <c r="V107" i="7"/>
  <c r="W107" i="7"/>
  <c r="X107" i="7"/>
  <c r="K108" i="7"/>
  <c r="Z107" i="7" s="1"/>
  <c r="R108" i="7"/>
  <c r="S108" i="7"/>
  <c r="T108" i="7"/>
  <c r="U108" i="7"/>
  <c r="V108" i="7"/>
  <c r="W108" i="7"/>
  <c r="X108" i="7"/>
  <c r="Y108" i="7"/>
  <c r="Z108" i="7"/>
  <c r="K109" i="7"/>
  <c r="R109" i="7"/>
  <c r="S109" i="7"/>
  <c r="T109" i="7"/>
  <c r="U109" i="7"/>
  <c r="V109" i="7"/>
  <c r="W109" i="7"/>
  <c r="X109" i="7"/>
  <c r="K110" i="7"/>
  <c r="R110" i="7"/>
  <c r="Z111" i="7" s="1"/>
  <c r="S110" i="7"/>
  <c r="T110" i="7"/>
  <c r="U110" i="7"/>
  <c r="V110" i="7"/>
  <c r="W110" i="7"/>
  <c r="X110" i="7"/>
  <c r="K111" i="7"/>
  <c r="R111" i="7"/>
  <c r="S111" i="7"/>
  <c r="T111" i="7"/>
  <c r="U111" i="7"/>
  <c r="V111" i="7"/>
  <c r="W111" i="7"/>
  <c r="X111" i="7"/>
  <c r="K112" i="7"/>
  <c r="Z110" i="7" s="1"/>
  <c r="R112" i="7"/>
  <c r="S112" i="7"/>
  <c r="T112" i="7"/>
  <c r="U112" i="7"/>
  <c r="V112" i="7"/>
  <c r="Y112" i="7" s="1"/>
  <c r="W112" i="7"/>
  <c r="X112" i="7"/>
  <c r="K113" i="7"/>
  <c r="R113" i="7"/>
  <c r="S113" i="7"/>
  <c r="T113" i="7"/>
  <c r="U113" i="7"/>
  <c r="V113" i="7"/>
  <c r="Y113" i="7" s="1"/>
  <c r="W113" i="7"/>
  <c r="X113" i="7"/>
  <c r="K114" i="7"/>
  <c r="R114" i="7"/>
  <c r="S114" i="7"/>
  <c r="T114" i="7"/>
  <c r="U114" i="7"/>
  <c r="V114" i="7"/>
  <c r="W114" i="7"/>
  <c r="X114" i="7"/>
  <c r="K115" i="7"/>
  <c r="R115" i="7"/>
  <c r="Z114" i="7" s="1"/>
  <c r="S115" i="7"/>
  <c r="T115" i="7"/>
  <c r="U115" i="7"/>
  <c r="V115" i="7"/>
  <c r="W115" i="7"/>
  <c r="X115" i="7"/>
  <c r="E116" i="7"/>
  <c r="S116" i="7" s="1"/>
  <c r="F116" i="7"/>
  <c r="G116" i="7"/>
  <c r="H116" i="7"/>
  <c r="I116" i="7"/>
  <c r="W116" i="7" s="1"/>
  <c r="J116" i="7"/>
  <c r="L116" i="7"/>
  <c r="M116" i="7"/>
  <c r="N116" i="7"/>
  <c r="U116" i="7" s="1"/>
  <c r="O116" i="7"/>
  <c r="P116" i="7"/>
  <c r="Q116" i="7"/>
  <c r="X116" i="7" s="1"/>
  <c r="T116" i="7"/>
  <c r="E117" i="7"/>
  <c r="F117" i="7"/>
  <c r="G117" i="7"/>
  <c r="H117" i="7"/>
  <c r="H151" i="7" s="1"/>
  <c r="I117" i="7"/>
  <c r="J117" i="7"/>
  <c r="L117" i="7"/>
  <c r="M117" i="7"/>
  <c r="T117" i="7" s="1"/>
  <c r="N117" i="7"/>
  <c r="O117" i="7"/>
  <c r="P117" i="7"/>
  <c r="Q117" i="7"/>
  <c r="U117" i="7"/>
  <c r="E118" i="7"/>
  <c r="F118" i="7"/>
  <c r="T118" i="7" s="1"/>
  <c r="G118" i="7"/>
  <c r="H118" i="7"/>
  <c r="I118" i="7"/>
  <c r="J118" i="7"/>
  <c r="J152" i="7" s="1"/>
  <c r="X152" i="7" s="1"/>
  <c r="L118" i="7"/>
  <c r="S118" i="7" s="1"/>
  <c r="M118" i="7"/>
  <c r="N118" i="7"/>
  <c r="O118" i="7"/>
  <c r="O152" i="7" s="1"/>
  <c r="P118" i="7"/>
  <c r="W118" i="7" s="1"/>
  <c r="Q118" i="7"/>
  <c r="K120" i="7"/>
  <c r="R120" i="7"/>
  <c r="S120" i="7"/>
  <c r="T120" i="7"/>
  <c r="U120" i="7"/>
  <c r="V120" i="7"/>
  <c r="W120" i="7"/>
  <c r="X120" i="7"/>
  <c r="K121" i="7"/>
  <c r="Z120" i="7" s="1"/>
  <c r="R121" i="7"/>
  <c r="S121" i="7"/>
  <c r="T121" i="7"/>
  <c r="U121" i="7"/>
  <c r="V121" i="7"/>
  <c r="W121" i="7"/>
  <c r="X121" i="7"/>
  <c r="Y121" i="7"/>
  <c r="Z121" i="7"/>
  <c r="K122" i="7"/>
  <c r="R122" i="7"/>
  <c r="S122" i="7"/>
  <c r="T122" i="7"/>
  <c r="U122" i="7"/>
  <c r="V122" i="7"/>
  <c r="W122" i="7"/>
  <c r="X122" i="7"/>
  <c r="K123" i="7"/>
  <c r="R123" i="7"/>
  <c r="Z124" i="7" s="1"/>
  <c r="S123" i="7"/>
  <c r="T123" i="7"/>
  <c r="U123" i="7"/>
  <c r="V123" i="7"/>
  <c r="W123" i="7"/>
  <c r="X123" i="7"/>
  <c r="K124" i="7"/>
  <c r="R124" i="7"/>
  <c r="S124" i="7"/>
  <c r="T124" i="7"/>
  <c r="U124" i="7"/>
  <c r="V124" i="7"/>
  <c r="W124" i="7"/>
  <c r="X124" i="7"/>
  <c r="K125" i="7"/>
  <c r="R125" i="7"/>
  <c r="S125" i="7"/>
  <c r="T125" i="7"/>
  <c r="U125" i="7"/>
  <c r="V125" i="7"/>
  <c r="Y125" i="7" s="1"/>
  <c r="W125" i="7"/>
  <c r="X125" i="7"/>
  <c r="K126" i="7"/>
  <c r="R126" i="7"/>
  <c r="S126" i="7"/>
  <c r="T126" i="7"/>
  <c r="U126" i="7"/>
  <c r="V126" i="7"/>
  <c r="Y126" i="7" s="1"/>
  <c r="W126" i="7"/>
  <c r="X126" i="7"/>
  <c r="K127" i="7"/>
  <c r="R127" i="7"/>
  <c r="S127" i="7"/>
  <c r="T127" i="7"/>
  <c r="U127" i="7"/>
  <c r="V127" i="7"/>
  <c r="W127" i="7"/>
  <c r="X127" i="7"/>
  <c r="K128" i="7"/>
  <c r="R128" i="7"/>
  <c r="S128" i="7"/>
  <c r="T128" i="7"/>
  <c r="U128" i="7"/>
  <c r="V128" i="7"/>
  <c r="W128" i="7"/>
  <c r="X128" i="7"/>
  <c r="K129" i="7"/>
  <c r="R129" i="7"/>
  <c r="Z130" i="7" s="1"/>
  <c r="S129" i="7"/>
  <c r="T129" i="7"/>
  <c r="U129" i="7"/>
  <c r="V129" i="7"/>
  <c r="W129" i="7"/>
  <c r="X129" i="7"/>
  <c r="Z129" i="7"/>
  <c r="K130" i="7"/>
  <c r="R130" i="7"/>
  <c r="S130" i="7"/>
  <c r="T130" i="7"/>
  <c r="U130" i="7"/>
  <c r="V130" i="7"/>
  <c r="W130" i="7"/>
  <c r="X130" i="7"/>
  <c r="K131" i="7"/>
  <c r="R131" i="7"/>
  <c r="S131" i="7"/>
  <c r="Y131" i="7" s="1"/>
  <c r="T131" i="7"/>
  <c r="U131" i="7"/>
  <c r="V131" i="7"/>
  <c r="W131" i="7"/>
  <c r="X131" i="7"/>
  <c r="K132" i="7"/>
  <c r="Z132" i="7" s="1"/>
  <c r="R132" i="7"/>
  <c r="S132" i="7"/>
  <c r="Y132" i="7" s="1"/>
  <c r="T132" i="7"/>
  <c r="U132" i="7"/>
  <c r="V132" i="7"/>
  <c r="W132" i="7"/>
  <c r="X132" i="7"/>
  <c r="K133" i="7"/>
  <c r="R133" i="7"/>
  <c r="S133" i="7"/>
  <c r="Y133" i="7" s="1"/>
  <c r="T133" i="7"/>
  <c r="U133" i="7"/>
  <c r="V133" i="7"/>
  <c r="W133" i="7"/>
  <c r="X133" i="7"/>
  <c r="K134" i="7"/>
  <c r="R134" i="7"/>
  <c r="S134" i="7"/>
  <c r="Y134" i="7" s="1"/>
  <c r="T134" i="7"/>
  <c r="U134" i="7"/>
  <c r="V134" i="7"/>
  <c r="W134" i="7"/>
  <c r="X134" i="7"/>
  <c r="K135" i="7"/>
  <c r="R135" i="7"/>
  <c r="Z136" i="7" s="1"/>
  <c r="S135" i="7"/>
  <c r="Y135" i="7" s="1"/>
  <c r="T135" i="7"/>
  <c r="U135" i="7"/>
  <c r="V135" i="7"/>
  <c r="W135" i="7"/>
  <c r="X135" i="7"/>
  <c r="K136" i="7"/>
  <c r="Z135" i="7" s="1"/>
  <c r="R136" i="7"/>
  <c r="S136" i="7"/>
  <c r="T136" i="7"/>
  <c r="U136" i="7"/>
  <c r="V136" i="7"/>
  <c r="W136" i="7"/>
  <c r="X136" i="7"/>
  <c r="K137" i="7"/>
  <c r="R137" i="7"/>
  <c r="S137" i="7"/>
  <c r="T137" i="7"/>
  <c r="U137" i="7"/>
  <c r="V137" i="7"/>
  <c r="W137" i="7"/>
  <c r="X137" i="7"/>
  <c r="K138" i="7"/>
  <c r="R138" i="7"/>
  <c r="S138" i="7"/>
  <c r="T138" i="7"/>
  <c r="U138" i="7"/>
  <c r="V138" i="7"/>
  <c r="W138" i="7"/>
  <c r="X138" i="7"/>
  <c r="Z138" i="7"/>
  <c r="K139" i="7"/>
  <c r="R139" i="7"/>
  <c r="S139" i="7"/>
  <c r="T139" i="7"/>
  <c r="U139" i="7"/>
  <c r="V139" i="7"/>
  <c r="W139" i="7"/>
  <c r="X139" i="7"/>
  <c r="K140" i="7"/>
  <c r="R140" i="7"/>
  <c r="S140" i="7"/>
  <c r="T140" i="7"/>
  <c r="U140" i="7"/>
  <c r="V140" i="7"/>
  <c r="W140" i="7"/>
  <c r="X140" i="7"/>
  <c r="K141" i="7"/>
  <c r="R141" i="7"/>
  <c r="S141" i="7"/>
  <c r="T141" i="7"/>
  <c r="U141" i="7"/>
  <c r="V141" i="7"/>
  <c r="W141" i="7"/>
  <c r="X141" i="7"/>
  <c r="K142" i="7"/>
  <c r="R142" i="7"/>
  <c r="S142" i="7"/>
  <c r="Y142" i="7" s="1"/>
  <c r="T142" i="7"/>
  <c r="U142" i="7"/>
  <c r="V142" i="7"/>
  <c r="W142" i="7"/>
  <c r="X142" i="7"/>
  <c r="Z142" i="7"/>
  <c r="K143" i="7"/>
  <c r="R143" i="7"/>
  <c r="S143" i="7"/>
  <c r="T143" i="7"/>
  <c r="U143" i="7"/>
  <c r="V143" i="7"/>
  <c r="W143" i="7"/>
  <c r="X143" i="7"/>
  <c r="K144" i="7"/>
  <c r="R144" i="7"/>
  <c r="S144" i="7"/>
  <c r="T144" i="7"/>
  <c r="U144" i="7"/>
  <c r="V144" i="7"/>
  <c r="W144" i="7"/>
  <c r="X144" i="7"/>
  <c r="K145" i="7"/>
  <c r="Z144" i="7" s="1"/>
  <c r="R145" i="7"/>
  <c r="S145" i="7"/>
  <c r="T145" i="7"/>
  <c r="U145" i="7"/>
  <c r="Y145" i="7" s="1"/>
  <c r="V145" i="7"/>
  <c r="W145" i="7"/>
  <c r="X145" i="7"/>
  <c r="Z145" i="7"/>
  <c r="K146" i="7"/>
  <c r="R146" i="7"/>
  <c r="S146" i="7"/>
  <c r="T146" i="7"/>
  <c r="U146" i="7"/>
  <c r="V146" i="7"/>
  <c r="W146" i="7"/>
  <c r="X146" i="7"/>
  <c r="E147" i="7"/>
  <c r="E150" i="7" s="1"/>
  <c r="F147" i="7"/>
  <c r="G147" i="7"/>
  <c r="H147" i="7"/>
  <c r="I147" i="7"/>
  <c r="J147" i="7"/>
  <c r="L147" i="7"/>
  <c r="S147" i="7" s="1"/>
  <c r="M147" i="7"/>
  <c r="N147" i="7"/>
  <c r="O147" i="7"/>
  <c r="P147" i="7"/>
  <c r="Q147" i="7"/>
  <c r="T147" i="7"/>
  <c r="E148" i="7"/>
  <c r="F148" i="7"/>
  <c r="G148" i="7"/>
  <c r="H148" i="7"/>
  <c r="I148" i="7"/>
  <c r="J148" i="7"/>
  <c r="L148" i="7"/>
  <c r="M148" i="7"/>
  <c r="T148" i="7" s="1"/>
  <c r="N148" i="7"/>
  <c r="O148" i="7"/>
  <c r="O151" i="7" s="1"/>
  <c r="P148" i="7"/>
  <c r="Q148" i="7"/>
  <c r="R148" i="7" s="1"/>
  <c r="U148" i="7"/>
  <c r="E149" i="7"/>
  <c r="F149" i="7"/>
  <c r="G149" i="7"/>
  <c r="H149" i="7"/>
  <c r="I149" i="7"/>
  <c r="I152" i="7" s="1"/>
  <c r="W152" i="7" s="1"/>
  <c r="J149" i="7"/>
  <c r="X149" i="7" s="1"/>
  <c r="L149" i="7"/>
  <c r="M149" i="7"/>
  <c r="T149" i="7" s="1"/>
  <c r="N149" i="7"/>
  <c r="O149" i="7"/>
  <c r="V149" i="7" s="1"/>
  <c r="P149" i="7"/>
  <c r="Q149" i="7"/>
  <c r="Q152" i="7" s="1"/>
  <c r="U149" i="7"/>
  <c r="W149" i="7"/>
  <c r="F150" i="7"/>
  <c r="T150" i="7" s="1"/>
  <c r="M150" i="7"/>
  <c r="N150" i="7"/>
  <c r="O150" i="7"/>
  <c r="F151" i="7"/>
  <c r="G151" i="7"/>
  <c r="M151" i="7"/>
  <c r="N151" i="7"/>
  <c r="P151" i="7"/>
  <c r="G152" i="7"/>
  <c r="H152" i="7"/>
  <c r="P152" i="7"/>
  <c r="K8" i="6"/>
  <c r="R8" i="6"/>
  <c r="S8" i="6"/>
  <c r="T8" i="6"/>
  <c r="U8" i="6"/>
  <c r="V8" i="6"/>
  <c r="W8" i="6"/>
  <c r="X8" i="6"/>
  <c r="K9" i="6"/>
  <c r="R9" i="6"/>
  <c r="S9" i="6"/>
  <c r="T9" i="6"/>
  <c r="U9" i="6"/>
  <c r="V9" i="6"/>
  <c r="Y9" i="6" s="1"/>
  <c r="W9" i="6"/>
  <c r="X9" i="6"/>
  <c r="K10" i="6"/>
  <c r="R10" i="6"/>
  <c r="S10" i="6"/>
  <c r="T10" i="6"/>
  <c r="U10" i="6"/>
  <c r="V10" i="6"/>
  <c r="W10" i="6"/>
  <c r="X10" i="6"/>
  <c r="K11" i="6"/>
  <c r="R11" i="6"/>
  <c r="S11" i="6"/>
  <c r="T11" i="6"/>
  <c r="U11" i="6"/>
  <c r="V11" i="6"/>
  <c r="W11" i="6"/>
  <c r="X11" i="6"/>
  <c r="K12" i="6"/>
  <c r="Z11" i="6" s="1"/>
  <c r="R12" i="6"/>
  <c r="S12" i="6"/>
  <c r="T12" i="6"/>
  <c r="U12" i="6"/>
  <c r="V12" i="6"/>
  <c r="W12" i="6"/>
  <c r="X12" i="6"/>
  <c r="Z12" i="6"/>
  <c r="K13" i="6"/>
  <c r="R13" i="6"/>
  <c r="S13" i="6"/>
  <c r="T13" i="6"/>
  <c r="U13" i="6"/>
  <c r="V13" i="6"/>
  <c r="W13" i="6"/>
  <c r="X13" i="6"/>
  <c r="K14" i="6"/>
  <c r="R14" i="6"/>
  <c r="S14" i="6"/>
  <c r="T14" i="6"/>
  <c r="U14" i="6"/>
  <c r="V14" i="6"/>
  <c r="W14" i="6"/>
  <c r="X14" i="6"/>
  <c r="K15" i="6"/>
  <c r="R15" i="6"/>
  <c r="S15" i="6"/>
  <c r="T15" i="6"/>
  <c r="U15" i="6"/>
  <c r="V15" i="6"/>
  <c r="W15" i="6"/>
  <c r="X15" i="6"/>
  <c r="K16" i="6"/>
  <c r="R16" i="6"/>
  <c r="S16" i="6"/>
  <c r="Y16" i="6" s="1"/>
  <c r="T16" i="6"/>
  <c r="U16" i="6"/>
  <c r="V16" i="6"/>
  <c r="W16" i="6"/>
  <c r="X16" i="6"/>
  <c r="K17" i="6"/>
  <c r="R17" i="6"/>
  <c r="Z18" i="6" s="1"/>
  <c r="S17" i="6"/>
  <c r="T17" i="6"/>
  <c r="U17" i="6"/>
  <c r="V17" i="6"/>
  <c r="W17" i="6"/>
  <c r="X17" i="6"/>
  <c r="K18" i="6"/>
  <c r="R18" i="6"/>
  <c r="S18" i="6"/>
  <c r="T18" i="6"/>
  <c r="U18" i="6"/>
  <c r="V18" i="6"/>
  <c r="W18" i="6"/>
  <c r="X18" i="6"/>
  <c r="K19" i="6"/>
  <c r="R19" i="6"/>
  <c r="S19" i="6"/>
  <c r="T19" i="6"/>
  <c r="U19" i="6"/>
  <c r="V19" i="6"/>
  <c r="W19" i="6"/>
  <c r="X19" i="6"/>
  <c r="Y19" i="6"/>
  <c r="K20" i="6"/>
  <c r="R20" i="6"/>
  <c r="S20" i="6"/>
  <c r="T20" i="6"/>
  <c r="U20" i="6"/>
  <c r="V20" i="6"/>
  <c r="W20" i="6"/>
  <c r="X20" i="6"/>
  <c r="Z20" i="6"/>
  <c r="K21" i="6"/>
  <c r="R21" i="6"/>
  <c r="S21" i="6"/>
  <c r="T21" i="6"/>
  <c r="U21" i="6"/>
  <c r="V21" i="6"/>
  <c r="W21" i="6"/>
  <c r="X21" i="6"/>
  <c r="K22" i="6"/>
  <c r="R22" i="6"/>
  <c r="Z21" i="6" s="1"/>
  <c r="S22" i="6"/>
  <c r="T22" i="6"/>
  <c r="U22" i="6"/>
  <c r="V22" i="6"/>
  <c r="W22" i="6"/>
  <c r="X22" i="6"/>
  <c r="K23" i="6"/>
  <c r="R23" i="6"/>
  <c r="S23" i="6"/>
  <c r="T23" i="6"/>
  <c r="U23" i="6"/>
  <c r="V23" i="6"/>
  <c r="W23" i="6"/>
  <c r="X23" i="6"/>
  <c r="K24" i="6"/>
  <c r="R24" i="6"/>
  <c r="Z24" i="6" s="1"/>
  <c r="S24" i="6"/>
  <c r="T24" i="6"/>
  <c r="U24" i="6"/>
  <c r="V24" i="6"/>
  <c r="W24" i="6"/>
  <c r="X24" i="6"/>
  <c r="K25" i="6"/>
  <c r="R25" i="6"/>
  <c r="S25" i="6"/>
  <c r="T25" i="6"/>
  <c r="U25" i="6"/>
  <c r="V25" i="6"/>
  <c r="W25" i="6"/>
  <c r="X25" i="6"/>
  <c r="K26" i="6"/>
  <c r="Z26" i="6" s="1"/>
  <c r="R26" i="6"/>
  <c r="Z27" i="6" s="1"/>
  <c r="S26" i="6"/>
  <c r="T26" i="6"/>
  <c r="U26" i="6"/>
  <c r="V26" i="6"/>
  <c r="W26" i="6"/>
  <c r="X26" i="6"/>
  <c r="K27" i="6"/>
  <c r="R27" i="6"/>
  <c r="S27" i="6"/>
  <c r="T27" i="6"/>
  <c r="U27" i="6"/>
  <c r="V27" i="6"/>
  <c r="W27" i="6"/>
  <c r="X27" i="6"/>
  <c r="K28" i="6"/>
  <c r="R28" i="6"/>
  <c r="S28" i="6"/>
  <c r="T28" i="6"/>
  <c r="U28" i="6"/>
  <c r="V28" i="6"/>
  <c r="W28" i="6"/>
  <c r="X28" i="6"/>
  <c r="K29" i="6"/>
  <c r="R29" i="6"/>
  <c r="S29" i="6"/>
  <c r="Y29" i="6" s="1"/>
  <c r="T29" i="6"/>
  <c r="U29" i="6"/>
  <c r="V29" i="6"/>
  <c r="W29" i="6"/>
  <c r="X29" i="6"/>
  <c r="Z29" i="6"/>
  <c r="K30" i="6"/>
  <c r="R30" i="6"/>
  <c r="S30" i="6"/>
  <c r="Y30" i="6" s="1"/>
  <c r="T30" i="6"/>
  <c r="U30" i="6"/>
  <c r="V30" i="6"/>
  <c r="W30" i="6"/>
  <c r="X30" i="6"/>
  <c r="K31" i="6"/>
  <c r="R31" i="6"/>
  <c r="S31" i="6"/>
  <c r="Y31" i="6" s="1"/>
  <c r="T31" i="6"/>
  <c r="U31" i="6"/>
  <c r="V31" i="6"/>
  <c r="W31" i="6"/>
  <c r="X31" i="6"/>
  <c r="K32" i="6"/>
  <c r="R32" i="6"/>
  <c r="S32" i="6"/>
  <c r="Y32" i="6" s="1"/>
  <c r="T32" i="6"/>
  <c r="U32" i="6"/>
  <c r="V32" i="6"/>
  <c r="W32" i="6"/>
  <c r="X32" i="6"/>
  <c r="K33" i="6"/>
  <c r="R33" i="6"/>
  <c r="S33" i="6"/>
  <c r="Y33" i="6" s="1"/>
  <c r="T33" i="6"/>
  <c r="U33" i="6"/>
  <c r="V33" i="6"/>
  <c r="W33" i="6"/>
  <c r="X33" i="6"/>
  <c r="K34" i="6"/>
  <c r="R34" i="6"/>
  <c r="Z33" i="6" s="1"/>
  <c r="S34" i="6"/>
  <c r="T34" i="6"/>
  <c r="U34" i="6"/>
  <c r="V34" i="6"/>
  <c r="W34" i="6"/>
  <c r="X34" i="6"/>
  <c r="K35" i="6"/>
  <c r="R35" i="6"/>
  <c r="S35" i="6"/>
  <c r="T35" i="6"/>
  <c r="U35" i="6"/>
  <c r="V35" i="6"/>
  <c r="W35" i="6"/>
  <c r="X35" i="6"/>
  <c r="K36" i="6"/>
  <c r="Z35" i="6" s="1"/>
  <c r="R36" i="6"/>
  <c r="S36" i="6"/>
  <c r="T36" i="6"/>
  <c r="U36" i="6"/>
  <c r="V36" i="6"/>
  <c r="W36" i="6"/>
  <c r="X36" i="6"/>
  <c r="Y36" i="6"/>
  <c r="Z36" i="6"/>
  <c r="K37" i="6"/>
  <c r="R37" i="6"/>
  <c r="S37" i="6"/>
  <c r="T37" i="6"/>
  <c r="U37" i="6"/>
  <c r="V37" i="6"/>
  <c r="W37" i="6"/>
  <c r="X37" i="6"/>
  <c r="K38" i="6"/>
  <c r="R38" i="6"/>
  <c r="Z39" i="6" s="1"/>
  <c r="S38" i="6"/>
  <c r="T38" i="6"/>
  <c r="U38" i="6"/>
  <c r="V38" i="6"/>
  <c r="W38" i="6"/>
  <c r="X38" i="6"/>
  <c r="K39" i="6"/>
  <c r="R39" i="6"/>
  <c r="S39" i="6"/>
  <c r="T39" i="6"/>
  <c r="U39" i="6"/>
  <c r="V39" i="6"/>
  <c r="W39" i="6"/>
  <c r="X39" i="6"/>
  <c r="K40" i="6"/>
  <c r="Z38" i="6" s="1"/>
  <c r="R40" i="6"/>
  <c r="S40" i="6"/>
  <c r="T40" i="6"/>
  <c r="U40" i="6"/>
  <c r="V40" i="6"/>
  <c r="W40" i="6"/>
  <c r="X40" i="6"/>
  <c r="K41" i="6"/>
  <c r="R41" i="6"/>
  <c r="S41" i="6"/>
  <c r="T41" i="6"/>
  <c r="U41" i="6"/>
  <c r="V41" i="6"/>
  <c r="W41" i="6"/>
  <c r="X41" i="6"/>
  <c r="K42" i="6"/>
  <c r="R42" i="6"/>
  <c r="S42" i="6"/>
  <c r="T42" i="6"/>
  <c r="U42" i="6"/>
  <c r="V42" i="6"/>
  <c r="W42" i="6"/>
  <c r="X42" i="6"/>
  <c r="K43" i="6"/>
  <c r="R43" i="6"/>
  <c r="S43" i="6"/>
  <c r="T43" i="6"/>
  <c r="U43" i="6"/>
  <c r="Y43" i="6" s="1"/>
  <c r="V43" i="6"/>
  <c r="W43" i="6"/>
  <c r="X43" i="6"/>
  <c r="K44" i="6"/>
  <c r="R44" i="6"/>
  <c r="S44" i="6"/>
  <c r="T44" i="6"/>
  <c r="U44" i="6"/>
  <c r="V44" i="6"/>
  <c r="W44" i="6"/>
  <c r="X44" i="6"/>
  <c r="Z44" i="6"/>
  <c r="K45" i="6"/>
  <c r="R45" i="6"/>
  <c r="S45" i="6"/>
  <c r="T45" i="6"/>
  <c r="Y45" i="6" s="1"/>
  <c r="U45" i="6"/>
  <c r="V45" i="6"/>
  <c r="W45" i="6"/>
  <c r="X45" i="6"/>
  <c r="K46" i="6"/>
  <c r="R46" i="6"/>
  <c r="S46" i="6"/>
  <c r="T46" i="6"/>
  <c r="U46" i="6"/>
  <c r="V46" i="6"/>
  <c r="W46" i="6"/>
  <c r="X46" i="6"/>
  <c r="K47" i="6"/>
  <c r="R47" i="6"/>
  <c r="S47" i="6"/>
  <c r="T47" i="6"/>
  <c r="U47" i="6"/>
  <c r="V47" i="6"/>
  <c r="W47" i="6"/>
  <c r="X47" i="6"/>
  <c r="K48" i="6"/>
  <c r="R48" i="6"/>
  <c r="S48" i="6"/>
  <c r="Y48" i="6" s="1"/>
  <c r="T48" i="6"/>
  <c r="U48" i="6"/>
  <c r="V48" i="6"/>
  <c r="W48" i="6"/>
  <c r="X48" i="6"/>
  <c r="K49" i="6"/>
  <c r="R49" i="6"/>
  <c r="S49" i="6"/>
  <c r="T49" i="6"/>
  <c r="U49" i="6"/>
  <c r="V49" i="6"/>
  <c r="W49" i="6"/>
  <c r="X49" i="6"/>
  <c r="K50" i="6"/>
  <c r="R50" i="6"/>
  <c r="Z51" i="6" s="1"/>
  <c r="S50" i="6"/>
  <c r="T50" i="6"/>
  <c r="U50" i="6"/>
  <c r="V50" i="6"/>
  <c r="W50" i="6"/>
  <c r="X50" i="6"/>
  <c r="Y50" i="6"/>
  <c r="Z50" i="6"/>
  <c r="K51" i="6"/>
  <c r="R51" i="6"/>
  <c r="S51" i="6"/>
  <c r="T51" i="6"/>
  <c r="U51" i="6"/>
  <c r="V51" i="6"/>
  <c r="W51" i="6"/>
  <c r="X51" i="6"/>
  <c r="K52" i="6"/>
  <c r="R52" i="6"/>
  <c r="S52" i="6"/>
  <c r="T52" i="6"/>
  <c r="U52" i="6"/>
  <c r="V52" i="6"/>
  <c r="W52" i="6"/>
  <c r="X52" i="6"/>
  <c r="K53" i="6"/>
  <c r="R53" i="6"/>
  <c r="S53" i="6"/>
  <c r="T53" i="6"/>
  <c r="U53" i="6"/>
  <c r="V53" i="6"/>
  <c r="W53" i="6"/>
  <c r="X53" i="6"/>
  <c r="K54" i="6"/>
  <c r="Z53" i="6" s="1"/>
  <c r="R54" i="6"/>
  <c r="S54" i="6"/>
  <c r="T54" i="6"/>
  <c r="U54" i="6"/>
  <c r="V54" i="6"/>
  <c r="W54" i="6"/>
  <c r="X54" i="6"/>
  <c r="K55" i="6"/>
  <c r="R55" i="6"/>
  <c r="S55" i="6"/>
  <c r="T55" i="6"/>
  <c r="U55" i="6"/>
  <c r="V55" i="6"/>
  <c r="W55" i="6"/>
  <c r="X55" i="6"/>
  <c r="K56" i="6"/>
  <c r="R56" i="6"/>
  <c r="S56" i="6"/>
  <c r="T56" i="6"/>
  <c r="U56" i="6"/>
  <c r="V56" i="6"/>
  <c r="W56" i="6"/>
  <c r="X56" i="6"/>
  <c r="K57" i="6"/>
  <c r="R57" i="6"/>
  <c r="S57" i="6"/>
  <c r="T57" i="6"/>
  <c r="U57" i="6"/>
  <c r="V57" i="6"/>
  <c r="W57" i="6"/>
  <c r="X57" i="6"/>
  <c r="K58" i="6"/>
  <c r="R58" i="6"/>
  <c r="S58" i="6"/>
  <c r="T58" i="6"/>
  <c r="U58" i="6"/>
  <c r="V58" i="6"/>
  <c r="W58" i="6"/>
  <c r="X58" i="6"/>
  <c r="K59" i="6"/>
  <c r="R59" i="6"/>
  <c r="S59" i="6"/>
  <c r="T59" i="6"/>
  <c r="U59" i="6"/>
  <c r="V59" i="6"/>
  <c r="W59" i="6"/>
  <c r="X59" i="6"/>
  <c r="K60" i="6"/>
  <c r="Z59" i="6" s="1"/>
  <c r="R60" i="6"/>
  <c r="S60" i="6"/>
  <c r="T60" i="6"/>
  <c r="U60" i="6"/>
  <c r="Y60" i="6" s="1"/>
  <c r="V60" i="6"/>
  <c r="W60" i="6"/>
  <c r="X60" i="6"/>
  <c r="Z60" i="6"/>
  <c r="K61" i="6"/>
  <c r="R61" i="6"/>
  <c r="S61" i="6"/>
  <c r="T61" i="6"/>
  <c r="U61" i="6"/>
  <c r="V61" i="6"/>
  <c r="W61" i="6"/>
  <c r="X61" i="6"/>
  <c r="K62" i="6"/>
  <c r="R62" i="6"/>
  <c r="S62" i="6"/>
  <c r="T62" i="6"/>
  <c r="U62" i="6"/>
  <c r="V62" i="6"/>
  <c r="W62" i="6"/>
  <c r="X62" i="6"/>
  <c r="K63" i="6"/>
  <c r="R63" i="6"/>
  <c r="S63" i="6"/>
  <c r="T63" i="6"/>
  <c r="U63" i="6"/>
  <c r="V63" i="6"/>
  <c r="W63" i="6"/>
  <c r="X63" i="6"/>
  <c r="K64" i="6"/>
  <c r="Z62" i="6" s="1"/>
  <c r="R64" i="6"/>
  <c r="S64" i="6"/>
  <c r="Y64" i="6" s="1"/>
  <c r="T64" i="6"/>
  <c r="U64" i="6"/>
  <c r="V64" i="6"/>
  <c r="W64" i="6"/>
  <c r="X64" i="6"/>
  <c r="K65" i="6"/>
  <c r="Z65" i="6" s="1"/>
  <c r="R65" i="6"/>
  <c r="S65" i="6"/>
  <c r="T65" i="6"/>
  <c r="U65" i="6"/>
  <c r="V65" i="6"/>
  <c r="W65" i="6"/>
  <c r="X65" i="6"/>
  <c r="K66" i="6"/>
  <c r="R66" i="6"/>
  <c r="S66" i="6"/>
  <c r="T66" i="6"/>
  <c r="U66" i="6"/>
  <c r="V66" i="6"/>
  <c r="W66" i="6"/>
  <c r="X66" i="6"/>
  <c r="K67" i="6"/>
  <c r="R67" i="6"/>
  <c r="S67" i="6"/>
  <c r="T67" i="6"/>
  <c r="U67" i="6"/>
  <c r="V67" i="6"/>
  <c r="W67" i="6"/>
  <c r="X67" i="6"/>
  <c r="Y67" i="6"/>
  <c r="K68" i="6"/>
  <c r="R68" i="6"/>
  <c r="S68" i="6"/>
  <c r="T68" i="6"/>
  <c r="U68" i="6"/>
  <c r="V68" i="6"/>
  <c r="W68" i="6"/>
  <c r="X68" i="6"/>
  <c r="Z68" i="6"/>
  <c r="K69" i="6"/>
  <c r="R69" i="6"/>
  <c r="S69" i="6"/>
  <c r="T69" i="6"/>
  <c r="U69" i="6"/>
  <c r="V69" i="6"/>
  <c r="W69" i="6"/>
  <c r="X69" i="6"/>
  <c r="K70" i="6"/>
  <c r="R70" i="6"/>
  <c r="S70" i="6"/>
  <c r="T70" i="6"/>
  <c r="U70" i="6"/>
  <c r="V70" i="6"/>
  <c r="W70" i="6"/>
  <c r="X70" i="6"/>
  <c r="K71" i="6"/>
  <c r="R71" i="6"/>
  <c r="S71" i="6"/>
  <c r="T71" i="6"/>
  <c r="U71" i="6"/>
  <c r="V71" i="6"/>
  <c r="W71" i="6"/>
  <c r="X71" i="6"/>
  <c r="K72" i="6"/>
  <c r="R72" i="6"/>
  <c r="Z72" i="6" s="1"/>
  <c r="S72" i="6"/>
  <c r="T72" i="6"/>
  <c r="U72" i="6"/>
  <c r="V72" i="6"/>
  <c r="W72" i="6"/>
  <c r="X72" i="6"/>
  <c r="K73" i="6"/>
  <c r="R73" i="6"/>
  <c r="S73" i="6"/>
  <c r="T73" i="6"/>
  <c r="U73" i="6"/>
  <c r="V73" i="6"/>
  <c r="W73" i="6"/>
  <c r="X73" i="6"/>
  <c r="K74" i="6"/>
  <c r="Z74" i="6" s="1"/>
  <c r="R74" i="6"/>
  <c r="Z75" i="6" s="1"/>
  <c r="S74" i="6"/>
  <c r="T74" i="6"/>
  <c r="U74" i="6"/>
  <c r="Y74" i="6" s="1"/>
  <c r="V74" i="6"/>
  <c r="W74" i="6"/>
  <c r="X74" i="6"/>
  <c r="K75" i="6"/>
  <c r="R75" i="6"/>
  <c r="S75" i="6"/>
  <c r="T75" i="6"/>
  <c r="U75" i="6"/>
  <c r="V75" i="6"/>
  <c r="W75" i="6"/>
  <c r="X75" i="6"/>
  <c r="K76" i="6"/>
  <c r="R76" i="6"/>
  <c r="S76" i="6"/>
  <c r="T76" i="6"/>
  <c r="U76" i="6"/>
  <c r="V76" i="6"/>
  <c r="W76" i="6"/>
  <c r="X76" i="6"/>
  <c r="K77" i="6"/>
  <c r="R77" i="6"/>
  <c r="S77" i="6"/>
  <c r="T77" i="6"/>
  <c r="U77" i="6"/>
  <c r="V77" i="6"/>
  <c r="W77" i="6"/>
  <c r="X77" i="6"/>
  <c r="K78" i="6"/>
  <c r="Z77" i="6" s="1"/>
  <c r="R78" i="6"/>
  <c r="S78" i="6"/>
  <c r="Y78" i="6" s="1"/>
  <c r="T78" i="6"/>
  <c r="U78" i="6"/>
  <c r="V78" i="6"/>
  <c r="W78" i="6"/>
  <c r="X78" i="6"/>
  <c r="K79" i="6"/>
  <c r="R79" i="6"/>
  <c r="S79" i="6"/>
  <c r="Y79" i="6" s="1"/>
  <c r="T79" i="6"/>
  <c r="U79" i="6"/>
  <c r="V79" i="6"/>
  <c r="W79" i="6"/>
  <c r="X79" i="6"/>
  <c r="K80" i="6"/>
  <c r="R80" i="6"/>
  <c r="S80" i="6"/>
  <c r="Y80" i="6" s="1"/>
  <c r="T80" i="6"/>
  <c r="U80" i="6"/>
  <c r="V80" i="6"/>
  <c r="W80" i="6"/>
  <c r="X80" i="6"/>
  <c r="K81" i="6"/>
  <c r="R81" i="6"/>
  <c r="S81" i="6"/>
  <c r="T81" i="6"/>
  <c r="U81" i="6"/>
  <c r="V81" i="6"/>
  <c r="W81" i="6"/>
  <c r="X81" i="6"/>
  <c r="K82" i="6"/>
  <c r="R82" i="6"/>
  <c r="S82" i="6"/>
  <c r="T82" i="6"/>
  <c r="U82" i="6"/>
  <c r="V82" i="6"/>
  <c r="W82" i="6"/>
  <c r="X82" i="6"/>
  <c r="K83" i="6"/>
  <c r="R83" i="6"/>
  <c r="Z84" i="6" s="1"/>
  <c r="S83" i="6"/>
  <c r="Y83" i="6" s="1"/>
  <c r="T83" i="6"/>
  <c r="U83" i="6"/>
  <c r="V83" i="6"/>
  <c r="W83" i="6"/>
  <c r="X83" i="6"/>
  <c r="K84" i="6"/>
  <c r="R84" i="6"/>
  <c r="S84" i="6"/>
  <c r="Y84" i="6" s="1"/>
  <c r="T84" i="6"/>
  <c r="U84" i="6"/>
  <c r="V84" i="6"/>
  <c r="W84" i="6"/>
  <c r="X84" i="6"/>
  <c r="K85" i="6"/>
  <c r="R85" i="6"/>
  <c r="S85" i="6"/>
  <c r="T85" i="6"/>
  <c r="U85" i="6"/>
  <c r="V85" i="6"/>
  <c r="W85" i="6"/>
  <c r="X85" i="6"/>
  <c r="K86" i="6"/>
  <c r="R86" i="6"/>
  <c r="S86" i="6"/>
  <c r="T86" i="6"/>
  <c r="U86" i="6"/>
  <c r="V86" i="6"/>
  <c r="W86" i="6"/>
  <c r="X86" i="6"/>
  <c r="K87" i="6"/>
  <c r="R87" i="6"/>
  <c r="S87" i="6"/>
  <c r="T87" i="6"/>
  <c r="U87" i="6"/>
  <c r="V87" i="6"/>
  <c r="W87" i="6"/>
  <c r="X87" i="6"/>
  <c r="Z87" i="6"/>
  <c r="K88" i="6"/>
  <c r="R88" i="6"/>
  <c r="S88" i="6"/>
  <c r="T88" i="6"/>
  <c r="U88" i="6"/>
  <c r="V88" i="6"/>
  <c r="W88" i="6"/>
  <c r="X88" i="6"/>
  <c r="Y88" i="6" s="1"/>
  <c r="K89" i="6"/>
  <c r="R89" i="6"/>
  <c r="S89" i="6"/>
  <c r="T89" i="6"/>
  <c r="U89" i="6"/>
  <c r="V89" i="6"/>
  <c r="W89" i="6"/>
  <c r="X89" i="6"/>
  <c r="K90" i="6"/>
  <c r="R90" i="6"/>
  <c r="S90" i="6"/>
  <c r="T90" i="6"/>
  <c r="U90" i="6"/>
  <c r="V90" i="6"/>
  <c r="W90" i="6"/>
  <c r="X90" i="6"/>
  <c r="K91" i="6"/>
  <c r="R91" i="6"/>
  <c r="S91" i="6"/>
  <c r="T91" i="6"/>
  <c r="U91" i="6"/>
  <c r="V91" i="6"/>
  <c r="W91" i="6"/>
  <c r="X91" i="6"/>
  <c r="K92" i="6"/>
  <c r="R92" i="6"/>
  <c r="Z93" i="6" s="1"/>
  <c r="S92" i="6"/>
  <c r="T92" i="6"/>
  <c r="U92" i="6"/>
  <c r="V92" i="6"/>
  <c r="W92" i="6"/>
  <c r="X92" i="6"/>
  <c r="K93" i="6"/>
  <c r="Z92" i="6" s="1"/>
  <c r="R93" i="6"/>
  <c r="S93" i="6"/>
  <c r="T93" i="6"/>
  <c r="U93" i="6"/>
  <c r="V93" i="6"/>
  <c r="W93" i="6"/>
  <c r="X93" i="6"/>
  <c r="K94" i="6"/>
  <c r="R94" i="6"/>
  <c r="S94" i="6"/>
  <c r="T94" i="6"/>
  <c r="U94" i="6"/>
  <c r="V94" i="6"/>
  <c r="W94" i="6"/>
  <c r="X94" i="6"/>
  <c r="K95" i="6"/>
  <c r="R95" i="6"/>
  <c r="S95" i="6"/>
  <c r="T95" i="6"/>
  <c r="U95" i="6"/>
  <c r="V95" i="6"/>
  <c r="W95" i="6"/>
  <c r="X95" i="6"/>
  <c r="K96" i="6"/>
  <c r="R96" i="6"/>
  <c r="S96" i="6"/>
  <c r="T96" i="6"/>
  <c r="U96" i="6"/>
  <c r="V96" i="6"/>
  <c r="W96" i="6"/>
  <c r="X96" i="6"/>
  <c r="K97" i="6"/>
  <c r="R97" i="6"/>
  <c r="Z96" i="6" s="1"/>
  <c r="S97" i="6"/>
  <c r="T97" i="6"/>
  <c r="U97" i="6"/>
  <c r="V97" i="6"/>
  <c r="W97" i="6"/>
  <c r="X97" i="6"/>
  <c r="K98" i="6"/>
  <c r="Z98" i="6" s="1"/>
  <c r="R98" i="6"/>
  <c r="Z99" i="6" s="1"/>
  <c r="S98" i="6"/>
  <c r="T98" i="6"/>
  <c r="U98" i="6"/>
  <c r="Y98" i="6" s="1"/>
  <c r="V98" i="6"/>
  <c r="W98" i="6"/>
  <c r="X98" i="6"/>
  <c r="K99" i="6"/>
  <c r="R99" i="6"/>
  <c r="S99" i="6"/>
  <c r="T99" i="6"/>
  <c r="U99" i="6"/>
  <c r="V99" i="6"/>
  <c r="W99" i="6"/>
  <c r="X99" i="6"/>
  <c r="K100" i="6"/>
  <c r="R100" i="6"/>
  <c r="S100" i="6"/>
  <c r="Y100" i="6" s="1"/>
  <c r="T100" i="6"/>
  <c r="U100" i="6"/>
  <c r="V100" i="6"/>
  <c r="W100" i="6"/>
  <c r="X100" i="6"/>
  <c r="K101" i="6"/>
  <c r="R101" i="6"/>
  <c r="S101" i="6"/>
  <c r="Y101" i="6" s="1"/>
  <c r="T101" i="6"/>
  <c r="U101" i="6"/>
  <c r="V101" i="6"/>
  <c r="W101" i="6"/>
  <c r="X101" i="6"/>
  <c r="K102" i="6"/>
  <c r="R102" i="6"/>
  <c r="S102" i="6"/>
  <c r="Y102" i="6" s="1"/>
  <c r="T102" i="6"/>
  <c r="U102" i="6"/>
  <c r="V102" i="6"/>
  <c r="W102" i="6"/>
  <c r="X102" i="6"/>
  <c r="K103" i="6"/>
  <c r="Z101" i="6" s="1"/>
  <c r="R103" i="6"/>
  <c r="S103" i="6"/>
  <c r="Y103" i="6" s="1"/>
  <c r="T103" i="6"/>
  <c r="U103" i="6"/>
  <c r="V103" i="6"/>
  <c r="W103" i="6"/>
  <c r="X103" i="6"/>
  <c r="K104" i="6"/>
  <c r="R104" i="6"/>
  <c r="S104" i="6"/>
  <c r="Y104" i="6" s="1"/>
  <c r="T104" i="6"/>
  <c r="U104" i="6"/>
  <c r="V104" i="6"/>
  <c r="W104" i="6"/>
  <c r="X104" i="6"/>
  <c r="E105" i="6"/>
  <c r="E117" i="6" s="1"/>
  <c r="R105" i="6"/>
  <c r="T105" i="6"/>
  <c r="U105" i="6"/>
  <c r="V105" i="6"/>
  <c r="W105" i="6"/>
  <c r="X105" i="6"/>
  <c r="K106" i="6"/>
  <c r="R106" i="6"/>
  <c r="S106" i="6"/>
  <c r="Y106" i="6" s="1"/>
  <c r="T106" i="6"/>
  <c r="U106" i="6"/>
  <c r="V106" i="6"/>
  <c r="W106" i="6"/>
  <c r="X106" i="6"/>
  <c r="K107" i="6"/>
  <c r="R107" i="6"/>
  <c r="S107" i="6"/>
  <c r="Y107" i="6" s="1"/>
  <c r="T107" i="6"/>
  <c r="U107" i="6"/>
  <c r="V107" i="6"/>
  <c r="W107" i="6"/>
  <c r="X107" i="6"/>
  <c r="K108" i="6"/>
  <c r="R108" i="6"/>
  <c r="S108" i="6"/>
  <c r="Y108" i="6" s="1"/>
  <c r="T108" i="6"/>
  <c r="U108" i="6"/>
  <c r="V108" i="6"/>
  <c r="W108" i="6"/>
  <c r="X108" i="6"/>
  <c r="K109" i="6"/>
  <c r="R109" i="6"/>
  <c r="S109" i="6"/>
  <c r="T109" i="6"/>
  <c r="U109" i="6"/>
  <c r="V109" i="6"/>
  <c r="W109" i="6"/>
  <c r="X109" i="6"/>
  <c r="K110" i="6"/>
  <c r="R110" i="6"/>
  <c r="S110" i="6"/>
  <c r="T110" i="6"/>
  <c r="U110" i="6"/>
  <c r="V110" i="6"/>
  <c r="W110" i="6"/>
  <c r="X110" i="6"/>
  <c r="K111" i="6"/>
  <c r="R111" i="6"/>
  <c r="S111" i="6"/>
  <c r="T111" i="6"/>
  <c r="U111" i="6"/>
  <c r="V111" i="6"/>
  <c r="W111" i="6"/>
  <c r="X111" i="6"/>
  <c r="Y111" i="6"/>
  <c r="Z111" i="6"/>
  <c r="E112" i="6"/>
  <c r="S112" i="6" s="1"/>
  <c r="F112" i="6"/>
  <c r="T112" i="6" s="1"/>
  <c r="H112" i="6"/>
  <c r="R112" i="6"/>
  <c r="U112" i="6"/>
  <c r="W112" i="6"/>
  <c r="X112" i="6"/>
  <c r="K113" i="6"/>
  <c r="R113" i="6"/>
  <c r="S113" i="6"/>
  <c r="T113" i="6"/>
  <c r="U113" i="6"/>
  <c r="V113" i="6"/>
  <c r="W113" i="6"/>
  <c r="X113" i="6"/>
  <c r="K114" i="6"/>
  <c r="R114" i="6"/>
  <c r="S114" i="6"/>
  <c r="T114" i="6"/>
  <c r="U114" i="6"/>
  <c r="V114" i="6"/>
  <c r="W114" i="6"/>
  <c r="X114" i="6"/>
  <c r="E115" i="6"/>
  <c r="S115" i="6" s="1"/>
  <c r="R115" i="6"/>
  <c r="T115" i="6"/>
  <c r="U115" i="6"/>
  <c r="V115" i="6"/>
  <c r="W115" i="6"/>
  <c r="X115" i="6"/>
  <c r="E116" i="6"/>
  <c r="F116" i="6"/>
  <c r="G116" i="6"/>
  <c r="H116" i="6"/>
  <c r="I116" i="6"/>
  <c r="J116" i="6"/>
  <c r="L116" i="6"/>
  <c r="M116" i="6"/>
  <c r="N116" i="6"/>
  <c r="O116" i="6"/>
  <c r="P116" i="6"/>
  <c r="W116" i="6" s="1"/>
  <c r="Q116" i="6"/>
  <c r="F117" i="6"/>
  <c r="G117" i="6"/>
  <c r="U117" i="6" s="1"/>
  <c r="H117" i="6"/>
  <c r="V117" i="6" s="1"/>
  <c r="I117" i="6"/>
  <c r="J117" i="6"/>
  <c r="X117" i="6" s="1"/>
  <c r="L117" i="6"/>
  <c r="M117" i="6"/>
  <c r="N117" i="6"/>
  <c r="O117" i="6"/>
  <c r="P117" i="6"/>
  <c r="Q117" i="6"/>
  <c r="E118" i="6"/>
  <c r="G118" i="6"/>
  <c r="U118" i="6" s="1"/>
  <c r="I118" i="6"/>
  <c r="J118" i="6"/>
  <c r="L118" i="6"/>
  <c r="S118" i="6" s="1"/>
  <c r="M118" i="6"/>
  <c r="M152" i="6" s="1"/>
  <c r="N118" i="6"/>
  <c r="O118" i="6"/>
  <c r="P118" i="6"/>
  <c r="Q118" i="6"/>
  <c r="K120" i="6"/>
  <c r="R120" i="6"/>
  <c r="S120" i="6"/>
  <c r="T120" i="6"/>
  <c r="U120" i="6"/>
  <c r="V120" i="6"/>
  <c r="W120" i="6"/>
  <c r="X120" i="6"/>
  <c r="K121" i="6"/>
  <c r="R121" i="6"/>
  <c r="S121" i="6"/>
  <c r="T121" i="6"/>
  <c r="U121" i="6"/>
  <c r="V121" i="6"/>
  <c r="W121" i="6"/>
  <c r="X121" i="6"/>
  <c r="K122" i="6"/>
  <c r="R122" i="6"/>
  <c r="S122" i="6"/>
  <c r="T122" i="6"/>
  <c r="U122" i="6"/>
  <c r="V122" i="6"/>
  <c r="W122" i="6"/>
  <c r="X122" i="6"/>
  <c r="K123" i="6"/>
  <c r="R123" i="6"/>
  <c r="Z124" i="6" s="1"/>
  <c r="S123" i="6"/>
  <c r="T123" i="6"/>
  <c r="Y123" i="6" s="1"/>
  <c r="U123" i="6"/>
  <c r="V123" i="6"/>
  <c r="W123" i="6"/>
  <c r="X123" i="6"/>
  <c r="K124" i="6"/>
  <c r="R124" i="6"/>
  <c r="S124" i="6"/>
  <c r="T124" i="6"/>
  <c r="U124" i="6"/>
  <c r="V124" i="6"/>
  <c r="W124" i="6"/>
  <c r="X124" i="6"/>
  <c r="K125" i="6"/>
  <c r="R125" i="6"/>
  <c r="S125" i="6"/>
  <c r="T125" i="6"/>
  <c r="U125" i="6"/>
  <c r="V125" i="6"/>
  <c r="W125" i="6"/>
  <c r="X125" i="6"/>
  <c r="K126" i="6"/>
  <c r="R126" i="6"/>
  <c r="S126" i="6"/>
  <c r="Y126" i="6" s="1"/>
  <c r="T126" i="6"/>
  <c r="U126" i="6"/>
  <c r="V126" i="6"/>
  <c r="W126" i="6"/>
  <c r="X126" i="6"/>
  <c r="K127" i="6"/>
  <c r="R127" i="6"/>
  <c r="S127" i="6"/>
  <c r="T127" i="6"/>
  <c r="U127" i="6"/>
  <c r="V127" i="6"/>
  <c r="Y127" i="6" s="1"/>
  <c r="W127" i="6"/>
  <c r="X127" i="6"/>
  <c r="K128" i="6"/>
  <c r="R128" i="6"/>
  <c r="S128" i="6"/>
  <c r="T128" i="6"/>
  <c r="U128" i="6"/>
  <c r="V128" i="6"/>
  <c r="W128" i="6"/>
  <c r="X128" i="6"/>
  <c r="K129" i="6"/>
  <c r="R129" i="6"/>
  <c r="Z130" i="6" s="1"/>
  <c r="S129" i="6"/>
  <c r="T129" i="6"/>
  <c r="U129" i="6"/>
  <c r="V129" i="6"/>
  <c r="W129" i="6"/>
  <c r="X129" i="6"/>
  <c r="Z129" i="6"/>
  <c r="K130" i="6"/>
  <c r="R130" i="6"/>
  <c r="S130" i="6"/>
  <c r="T130" i="6"/>
  <c r="U130" i="6"/>
  <c r="V130" i="6"/>
  <c r="W130" i="6"/>
  <c r="X130" i="6"/>
  <c r="K131" i="6"/>
  <c r="R131" i="6"/>
  <c r="S131" i="6"/>
  <c r="T131" i="6"/>
  <c r="U131" i="6"/>
  <c r="V131" i="6"/>
  <c r="W131" i="6"/>
  <c r="X131" i="6"/>
  <c r="K132" i="6"/>
  <c r="R132" i="6"/>
  <c r="S132" i="6"/>
  <c r="T132" i="6"/>
  <c r="U132" i="6"/>
  <c r="V132" i="6"/>
  <c r="W132" i="6"/>
  <c r="X132" i="6"/>
  <c r="K133" i="6"/>
  <c r="R133" i="6"/>
  <c r="S133" i="6"/>
  <c r="T133" i="6"/>
  <c r="U133" i="6"/>
  <c r="Y133" i="6" s="1"/>
  <c r="V133" i="6"/>
  <c r="W133" i="6"/>
  <c r="X133" i="6"/>
  <c r="K134" i="6"/>
  <c r="R134" i="6"/>
  <c r="S134" i="6"/>
  <c r="T134" i="6"/>
  <c r="U134" i="6"/>
  <c r="V134" i="6"/>
  <c r="W134" i="6"/>
  <c r="X134" i="6"/>
  <c r="K135" i="6"/>
  <c r="R135" i="6"/>
  <c r="S135" i="6"/>
  <c r="T135" i="6"/>
  <c r="U135" i="6"/>
  <c r="V135" i="6"/>
  <c r="W135" i="6"/>
  <c r="X135" i="6"/>
  <c r="K136" i="6"/>
  <c r="Z135" i="6" s="1"/>
  <c r="R136" i="6"/>
  <c r="S136" i="6"/>
  <c r="T136" i="6"/>
  <c r="Y136" i="6" s="1"/>
  <c r="U136" i="6"/>
  <c r="V136" i="6"/>
  <c r="W136" i="6"/>
  <c r="X136" i="6"/>
  <c r="K137" i="6"/>
  <c r="R137" i="6"/>
  <c r="Z136" i="6" s="1"/>
  <c r="S137" i="6"/>
  <c r="Y137" i="6" s="1"/>
  <c r="T137" i="6"/>
  <c r="U137" i="6"/>
  <c r="V137" i="6"/>
  <c r="W137" i="6"/>
  <c r="X137" i="6"/>
  <c r="K138" i="6"/>
  <c r="R138" i="6"/>
  <c r="S138" i="6"/>
  <c r="Y138" i="6" s="1"/>
  <c r="T138" i="6"/>
  <c r="U138" i="6"/>
  <c r="V138" i="6"/>
  <c r="W138" i="6"/>
  <c r="X138" i="6"/>
  <c r="K139" i="6"/>
  <c r="R139" i="6"/>
  <c r="S139" i="6"/>
  <c r="Y139" i="6" s="1"/>
  <c r="T139" i="6"/>
  <c r="U139" i="6"/>
  <c r="V139" i="6"/>
  <c r="W139" i="6"/>
  <c r="X139" i="6"/>
  <c r="K140" i="6"/>
  <c r="R140" i="6"/>
  <c r="S140" i="6"/>
  <c r="Y140" i="6" s="1"/>
  <c r="T140" i="6"/>
  <c r="U140" i="6"/>
  <c r="V140" i="6"/>
  <c r="W140" i="6"/>
  <c r="X140" i="6"/>
  <c r="K141" i="6"/>
  <c r="Z141" i="6" s="1"/>
  <c r="R141" i="6"/>
  <c r="S141" i="6"/>
  <c r="T141" i="6"/>
  <c r="U141" i="6"/>
  <c r="V141" i="6"/>
  <c r="W141" i="6"/>
  <c r="X141" i="6"/>
  <c r="K142" i="6"/>
  <c r="R142" i="6"/>
  <c r="S142" i="6"/>
  <c r="T142" i="6"/>
  <c r="U142" i="6"/>
  <c r="V142" i="6"/>
  <c r="W142" i="6"/>
  <c r="X142" i="6"/>
  <c r="K143" i="6"/>
  <c r="R143" i="6"/>
  <c r="Z142" i="6" s="1"/>
  <c r="S143" i="6"/>
  <c r="T143" i="6"/>
  <c r="U143" i="6"/>
  <c r="V143" i="6"/>
  <c r="W143" i="6"/>
  <c r="X143" i="6"/>
  <c r="Y143" i="6"/>
  <c r="K144" i="6"/>
  <c r="R144" i="6"/>
  <c r="S144" i="6"/>
  <c r="T144" i="6"/>
  <c r="U144" i="6"/>
  <c r="V144" i="6"/>
  <c r="W144" i="6"/>
  <c r="X144" i="6"/>
  <c r="Z144" i="6"/>
  <c r="K145" i="6"/>
  <c r="R145" i="6"/>
  <c r="S145" i="6"/>
  <c r="T145" i="6"/>
  <c r="U145" i="6"/>
  <c r="V145" i="6"/>
  <c r="W145" i="6"/>
  <c r="X145" i="6"/>
  <c r="K146" i="6"/>
  <c r="R146" i="6"/>
  <c r="S146" i="6"/>
  <c r="T146" i="6"/>
  <c r="U146" i="6"/>
  <c r="V146" i="6"/>
  <c r="W146" i="6"/>
  <c r="X146" i="6"/>
  <c r="E147" i="6"/>
  <c r="F147" i="6"/>
  <c r="G147" i="6"/>
  <c r="U147" i="6" s="1"/>
  <c r="H147" i="6"/>
  <c r="I147" i="6"/>
  <c r="J147" i="6"/>
  <c r="L147" i="6"/>
  <c r="L150" i="6" s="1"/>
  <c r="M147" i="6"/>
  <c r="N147" i="6"/>
  <c r="O147" i="6"/>
  <c r="P147" i="6"/>
  <c r="W147" i="6" s="1"/>
  <c r="Q147" i="6"/>
  <c r="E148" i="6"/>
  <c r="S148" i="6" s="1"/>
  <c r="F148" i="6"/>
  <c r="T148" i="6" s="1"/>
  <c r="G148" i="6"/>
  <c r="H148" i="6"/>
  <c r="V148" i="6" s="1"/>
  <c r="I148" i="6"/>
  <c r="J148" i="6"/>
  <c r="J151" i="6" s="1"/>
  <c r="X151" i="6" s="1"/>
  <c r="L148" i="6"/>
  <c r="M148" i="6"/>
  <c r="M151" i="6" s="1"/>
  <c r="N148" i="6"/>
  <c r="U148" i="6" s="1"/>
  <c r="O148" i="6"/>
  <c r="P148" i="6"/>
  <c r="Q148" i="6"/>
  <c r="X148" i="6"/>
  <c r="E149" i="6"/>
  <c r="F149" i="6"/>
  <c r="G149" i="6"/>
  <c r="U149" i="6" s="1"/>
  <c r="H149" i="6"/>
  <c r="V149" i="6" s="1"/>
  <c r="I149" i="6"/>
  <c r="J149" i="6"/>
  <c r="L149" i="6"/>
  <c r="M149" i="6"/>
  <c r="N149" i="6"/>
  <c r="O149" i="6"/>
  <c r="P149" i="6"/>
  <c r="P152" i="6" s="1"/>
  <c r="Q149" i="6"/>
  <c r="X149" i="6"/>
  <c r="H150" i="6"/>
  <c r="I150" i="6"/>
  <c r="J150" i="6"/>
  <c r="X150" i="6" s="1"/>
  <c r="P150" i="6"/>
  <c r="Q150" i="6"/>
  <c r="I151" i="6"/>
  <c r="L151" i="6"/>
  <c r="Q151" i="6"/>
  <c r="E152" i="6"/>
  <c r="L152" i="6"/>
  <c r="N152" i="6"/>
  <c r="K8" i="5"/>
  <c r="R8" i="5"/>
  <c r="S8" i="5"/>
  <c r="Y8" i="5" s="1"/>
  <c r="T8" i="5"/>
  <c r="U8" i="5"/>
  <c r="V8" i="5"/>
  <c r="W8" i="5"/>
  <c r="X8" i="5"/>
  <c r="Z8" i="5"/>
  <c r="K9" i="5"/>
  <c r="R9" i="5"/>
  <c r="S9" i="5"/>
  <c r="T9" i="5"/>
  <c r="U9" i="5"/>
  <c r="V9" i="5"/>
  <c r="W9" i="5"/>
  <c r="X9" i="5"/>
  <c r="K10" i="5"/>
  <c r="R10" i="5"/>
  <c r="S10" i="5"/>
  <c r="T10" i="5"/>
  <c r="U10" i="5"/>
  <c r="V10" i="5"/>
  <c r="W10" i="5"/>
  <c r="X10" i="5"/>
  <c r="K11" i="5"/>
  <c r="R11" i="5"/>
  <c r="Z12" i="5" s="1"/>
  <c r="S11" i="5"/>
  <c r="T11" i="5"/>
  <c r="U11" i="5"/>
  <c r="Y11" i="5" s="1"/>
  <c r="V11" i="5"/>
  <c r="W11" i="5"/>
  <c r="X11" i="5"/>
  <c r="K12" i="5"/>
  <c r="R12" i="5"/>
  <c r="S12" i="5"/>
  <c r="T12" i="5"/>
  <c r="U12" i="5"/>
  <c r="V12" i="5"/>
  <c r="W12" i="5"/>
  <c r="X12" i="5"/>
  <c r="K13" i="5"/>
  <c r="K118" i="5" s="1"/>
  <c r="R13" i="5"/>
  <c r="S13" i="5"/>
  <c r="T13" i="5"/>
  <c r="Y13" i="5" s="1"/>
  <c r="U13" i="5"/>
  <c r="V13" i="5"/>
  <c r="W13" i="5"/>
  <c r="X13" i="5"/>
  <c r="K14" i="5"/>
  <c r="R14" i="5"/>
  <c r="S14" i="5"/>
  <c r="T14" i="5"/>
  <c r="U14" i="5"/>
  <c r="V14" i="5"/>
  <c r="W14" i="5"/>
  <c r="X14" i="5"/>
  <c r="Z14" i="5"/>
  <c r="K15" i="5"/>
  <c r="R15" i="5"/>
  <c r="S15" i="5"/>
  <c r="T15" i="5"/>
  <c r="U15" i="5"/>
  <c r="V15" i="5"/>
  <c r="W15" i="5"/>
  <c r="X15" i="5"/>
  <c r="K16" i="5"/>
  <c r="R16" i="5"/>
  <c r="S16" i="5"/>
  <c r="T16" i="5"/>
  <c r="U16" i="5"/>
  <c r="V16" i="5"/>
  <c r="W16" i="5"/>
  <c r="X16" i="5"/>
  <c r="K17" i="5"/>
  <c r="R17" i="5"/>
  <c r="S17" i="5"/>
  <c r="T17" i="5"/>
  <c r="U17" i="5"/>
  <c r="V17" i="5"/>
  <c r="W17" i="5"/>
  <c r="X17" i="5"/>
  <c r="K18" i="5"/>
  <c r="R18" i="5"/>
  <c r="S18" i="5"/>
  <c r="T18" i="5"/>
  <c r="U18" i="5"/>
  <c r="V18" i="5"/>
  <c r="W18" i="5"/>
  <c r="X18" i="5"/>
  <c r="K19" i="5"/>
  <c r="R19" i="5"/>
  <c r="Z18" i="5" s="1"/>
  <c r="S19" i="5"/>
  <c r="T19" i="5"/>
  <c r="U19" i="5"/>
  <c r="V19" i="5"/>
  <c r="W19" i="5"/>
  <c r="X19" i="5"/>
  <c r="K20" i="5"/>
  <c r="R20" i="5"/>
  <c r="S20" i="5"/>
  <c r="T20" i="5"/>
  <c r="U20" i="5"/>
  <c r="V20" i="5"/>
  <c r="W20" i="5"/>
  <c r="X20" i="5"/>
  <c r="K21" i="5"/>
  <c r="R21" i="5"/>
  <c r="S21" i="5"/>
  <c r="T21" i="5"/>
  <c r="U21" i="5"/>
  <c r="Y21" i="5" s="1"/>
  <c r="V21" i="5"/>
  <c r="W21" i="5"/>
  <c r="X21" i="5"/>
  <c r="K22" i="5"/>
  <c r="R22" i="5"/>
  <c r="S22" i="5"/>
  <c r="T22" i="5"/>
  <c r="U22" i="5"/>
  <c r="V22" i="5"/>
  <c r="W22" i="5"/>
  <c r="X22" i="5"/>
  <c r="K23" i="5"/>
  <c r="R23" i="5"/>
  <c r="S23" i="5"/>
  <c r="T23" i="5"/>
  <c r="U23" i="5"/>
  <c r="V23" i="5"/>
  <c r="W23" i="5"/>
  <c r="X23" i="5"/>
  <c r="K24" i="5"/>
  <c r="R24" i="5"/>
  <c r="S24" i="5"/>
  <c r="T24" i="5"/>
  <c r="U24" i="5"/>
  <c r="V24" i="5"/>
  <c r="W24" i="5"/>
  <c r="X24" i="5"/>
  <c r="Z24" i="5"/>
  <c r="K25" i="5"/>
  <c r="R25" i="5"/>
  <c r="S25" i="5"/>
  <c r="T25" i="5"/>
  <c r="U25" i="5"/>
  <c r="V25" i="5"/>
  <c r="W25" i="5"/>
  <c r="X25" i="5"/>
  <c r="K26" i="5"/>
  <c r="R26" i="5"/>
  <c r="S26" i="5"/>
  <c r="T26" i="5"/>
  <c r="U26" i="5"/>
  <c r="V26" i="5"/>
  <c r="W26" i="5"/>
  <c r="X26" i="5"/>
  <c r="K27" i="5"/>
  <c r="R27" i="5"/>
  <c r="S27" i="5"/>
  <c r="T27" i="5"/>
  <c r="U27" i="5"/>
  <c r="V27" i="5"/>
  <c r="W27" i="5"/>
  <c r="X27" i="5"/>
  <c r="K28" i="5"/>
  <c r="R28" i="5"/>
  <c r="Z27" i="5" s="1"/>
  <c r="S28" i="5"/>
  <c r="Y28" i="5" s="1"/>
  <c r="T28" i="5"/>
  <c r="U28" i="5"/>
  <c r="V28" i="5"/>
  <c r="W28" i="5"/>
  <c r="X28" i="5"/>
  <c r="K29" i="5"/>
  <c r="R29" i="5"/>
  <c r="Z30" i="5" s="1"/>
  <c r="S29" i="5"/>
  <c r="T29" i="5"/>
  <c r="U29" i="5"/>
  <c r="V29" i="5"/>
  <c r="W29" i="5"/>
  <c r="X29" i="5"/>
  <c r="K30" i="5"/>
  <c r="Z29" i="5" s="1"/>
  <c r="R30" i="5"/>
  <c r="S30" i="5"/>
  <c r="T30" i="5"/>
  <c r="U30" i="5"/>
  <c r="V30" i="5"/>
  <c r="W30" i="5"/>
  <c r="X30" i="5"/>
  <c r="K31" i="5"/>
  <c r="R31" i="5"/>
  <c r="S31" i="5"/>
  <c r="Y31" i="5" s="1"/>
  <c r="T31" i="5"/>
  <c r="U31" i="5"/>
  <c r="V31" i="5"/>
  <c r="W31" i="5"/>
  <c r="X31" i="5"/>
  <c r="K32" i="5"/>
  <c r="R32" i="5"/>
  <c r="S32" i="5"/>
  <c r="Y32" i="5" s="1"/>
  <c r="T32" i="5"/>
  <c r="U32" i="5"/>
  <c r="V32" i="5"/>
  <c r="W32" i="5"/>
  <c r="X32" i="5"/>
  <c r="Z32" i="5"/>
  <c r="K33" i="5"/>
  <c r="R33" i="5"/>
  <c r="S33" i="5"/>
  <c r="T33" i="5"/>
  <c r="U33" i="5"/>
  <c r="V33" i="5"/>
  <c r="W33" i="5"/>
  <c r="X33" i="5"/>
  <c r="K34" i="5"/>
  <c r="R34" i="5"/>
  <c r="S34" i="5"/>
  <c r="T34" i="5"/>
  <c r="U34" i="5"/>
  <c r="V34" i="5"/>
  <c r="W34" i="5"/>
  <c r="X34" i="5"/>
  <c r="K35" i="5"/>
  <c r="R35" i="5"/>
  <c r="Z36" i="5" s="1"/>
  <c r="S35" i="5"/>
  <c r="T35" i="5"/>
  <c r="U35" i="5"/>
  <c r="Y35" i="5" s="1"/>
  <c r="V35" i="5"/>
  <c r="W35" i="5"/>
  <c r="X35" i="5"/>
  <c r="K36" i="5"/>
  <c r="R36" i="5"/>
  <c r="S36" i="5"/>
  <c r="T36" i="5"/>
  <c r="U36" i="5"/>
  <c r="V36" i="5"/>
  <c r="W36" i="5"/>
  <c r="X36" i="5"/>
  <c r="K37" i="5"/>
  <c r="R37" i="5"/>
  <c r="S37" i="5"/>
  <c r="T37" i="5"/>
  <c r="Y37" i="5" s="1"/>
  <c r="U37" i="5"/>
  <c r="V37" i="5"/>
  <c r="W37" i="5"/>
  <c r="X37" i="5"/>
  <c r="K38" i="5"/>
  <c r="Z38" i="5" s="1"/>
  <c r="R38" i="5"/>
  <c r="Z39" i="5" s="1"/>
  <c r="S38" i="5"/>
  <c r="T38" i="5"/>
  <c r="U38" i="5"/>
  <c r="V38" i="5"/>
  <c r="W38" i="5"/>
  <c r="X38" i="5"/>
  <c r="K39" i="5"/>
  <c r="R39" i="5"/>
  <c r="S39" i="5"/>
  <c r="T39" i="5"/>
  <c r="U39" i="5"/>
  <c r="V39" i="5"/>
  <c r="W39" i="5"/>
  <c r="X39" i="5"/>
  <c r="K40" i="5"/>
  <c r="R40" i="5"/>
  <c r="S40" i="5"/>
  <c r="T40" i="5"/>
  <c r="U40" i="5"/>
  <c r="V40" i="5"/>
  <c r="W40" i="5"/>
  <c r="X40" i="5"/>
  <c r="K41" i="5"/>
  <c r="R41" i="5"/>
  <c r="S41" i="5"/>
  <c r="T41" i="5"/>
  <c r="U41" i="5"/>
  <c r="V41" i="5"/>
  <c r="W41" i="5"/>
  <c r="X41" i="5"/>
  <c r="K42" i="5"/>
  <c r="R42" i="5"/>
  <c r="S42" i="5"/>
  <c r="T42" i="5"/>
  <c r="U42" i="5"/>
  <c r="V42" i="5"/>
  <c r="W42" i="5"/>
  <c r="X42" i="5"/>
  <c r="K43" i="5"/>
  <c r="R43" i="5"/>
  <c r="Z42" i="5" s="1"/>
  <c r="S43" i="5"/>
  <c r="T43" i="5"/>
  <c r="U43" i="5"/>
  <c r="V43" i="5"/>
  <c r="W43" i="5"/>
  <c r="X43" i="5"/>
  <c r="K44" i="5"/>
  <c r="R44" i="5"/>
  <c r="S44" i="5"/>
  <c r="T44" i="5"/>
  <c r="U44" i="5"/>
  <c r="V44" i="5"/>
  <c r="W44" i="5"/>
  <c r="X44" i="5"/>
  <c r="K45" i="5"/>
  <c r="R45" i="5"/>
  <c r="S45" i="5"/>
  <c r="T45" i="5"/>
  <c r="Y45" i="5" s="1"/>
  <c r="U45" i="5"/>
  <c r="V45" i="5"/>
  <c r="W45" i="5"/>
  <c r="X45" i="5"/>
  <c r="K46" i="5"/>
  <c r="R46" i="5"/>
  <c r="S46" i="5"/>
  <c r="T46" i="5"/>
  <c r="U46" i="5"/>
  <c r="V46" i="5"/>
  <c r="W46" i="5"/>
  <c r="X46" i="5"/>
  <c r="K47" i="5"/>
  <c r="R47" i="5"/>
  <c r="S47" i="5"/>
  <c r="T47" i="5"/>
  <c r="U47" i="5"/>
  <c r="V47" i="5"/>
  <c r="W47" i="5"/>
  <c r="X47" i="5"/>
  <c r="K48" i="5"/>
  <c r="R48" i="5"/>
  <c r="S48" i="5"/>
  <c r="T48" i="5"/>
  <c r="U48" i="5"/>
  <c r="V48" i="5"/>
  <c r="W48" i="5"/>
  <c r="X48" i="5"/>
  <c r="K49" i="5"/>
  <c r="Z47" i="5" s="1"/>
  <c r="R49" i="5"/>
  <c r="S49" i="5"/>
  <c r="T49" i="5"/>
  <c r="U49" i="5"/>
  <c r="V49" i="5"/>
  <c r="W49" i="5"/>
  <c r="X49" i="5"/>
  <c r="K50" i="5"/>
  <c r="R50" i="5"/>
  <c r="S50" i="5"/>
  <c r="T50" i="5"/>
  <c r="U50" i="5"/>
  <c r="V50" i="5"/>
  <c r="Y50" i="5" s="1"/>
  <c r="W50" i="5"/>
  <c r="X50" i="5"/>
  <c r="K51" i="5"/>
  <c r="R51" i="5"/>
  <c r="S51" i="5"/>
  <c r="T51" i="5"/>
  <c r="U51" i="5"/>
  <c r="V51" i="5"/>
  <c r="W51" i="5"/>
  <c r="X51" i="5"/>
  <c r="K52" i="5"/>
  <c r="R52" i="5"/>
  <c r="Z51" i="5" s="1"/>
  <c r="S52" i="5"/>
  <c r="T52" i="5"/>
  <c r="U52" i="5"/>
  <c r="V52" i="5"/>
  <c r="Y52" i="5" s="1"/>
  <c r="W52" i="5"/>
  <c r="X52" i="5"/>
  <c r="K53" i="5"/>
  <c r="R53" i="5"/>
  <c r="S53" i="5"/>
  <c r="T53" i="5"/>
  <c r="U53" i="5"/>
  <c r="V53" i="5"/>
  <c r="W53" i="5"/>
  <c r="X53" i="5"/>
  <c r="K54" i="5"/>
  <c r="Z53" i="5" s="1"/>
  <c r="R54" i="5"/>
  <c r="S54" i="5"/>
  <c r="T54" i="5"/>
  <c r="Y54" i="5" s="1"/>
  <c r="U54" i="5"/>
  <c r="V54" i="5"/>
  <c r="W54" i="5"/>
  <c r="X54" i="5"/>
  <c r="K55" i="5"/>
  <c r="R55" i="5"/>
  <c r="S55" i="5"/>
  <c r="T55" i="5"/>
  <c r="U55" i="5"/>
  <c r="V55" i="5"/>
  <c r="W55" i="5"/>
  <c r="X55" i="5"/>
  <c r="K56" i="5"/>
  <c r="R56" i="5"/>
  <c r="Z57" i="5" s="1"/>
  <c r="S56" i="5"/>
  <c r="T56" i="5"/>
  <c r="U56" i="5"/>
  <c r="V56" i="5"/>
  <c r="W56" i="5"/>
  <c r="X56" i="5"/>
  <c r="K57" i="5"/>
  <c r="Z56" i="5" s="1"/>
  <c r="R57" i="5"/>
  <c r="S57" i="5"/>
  <c r="Y57" i="5" s="1"/>
  <c r="T57" i="5"/>
  <c r="U57" i="5"/>
  <c r="V57" i="5"/>
  <c r="W57" i="5"/>
  <c r="X57" i="5"/>
  <c r="K58" i="5"/>
  <c r="R58" i="5"/>
  <c r="S58" i="5"/>
  <c r="Y58" i="5" s="1"/>
  <c r="T58" i="5"/>
  <c r="U58" i="5"/>
  <c r="V58" i="5"/>
  <c r="W58" i="5"/>
  <c r="X58" i="5"/>
  <c r="K59" i="5"/>
  <c r="Z59" i="5" s="1"/>
  <c r="R59" i="5"/>
  <c r="S59" i="5"/>
  <c r="Y59" i="5" s="1"/>
  <c r="T59" i="5"/>
  <c r="U59" i="5"/>
  <c r="V59" i="5"/>
  <c r="W59" i="5"/>
  <c r="X59" i="5"/>
  <c r="K60" i="5"/>
  <c r="R60" i="5"/>
  <c r="S60" i="5"/>
  <c r="T60" i="5"/>
  <c r="U60" i="5"/>
  <c r="V60" i="5"/>
  <c r="W60" i="5"/>
  <c r="X60" i="5"/>
  <c r="K61" i="5"/>
  <c r="R61" i="5"/>
  <c r="S61" i="5"/>
  <c r="T61" i="5"/>
  <c r="U61" i="5"/>
  <c r="V61" i="5"/>
  <c r="W61" i="5"/>
  <c r="X61" i="5"/>
  <c r="K62" i="5"/>
  <c r="R62" i="5"/>
  <c r="Z63" i="5" s="1"/>
  <c r="S62" i="5"/>
  <c r="T62" i="5"/>
  <c r="U62" i="5"/>
  <c r="V62" i="5"/>
  <c r="W62" i="5"/>
  <c r="X62" i="5"/>
  <c r="K63" i="5"/>
  <c r="Z62" i="5" s="1"/>
  <c r="R63" i="5"/>
  <c r="S63" i="5"/>
  <c r="T63" i="5"/>
  <c r="U63" i="5"/>
  <c r="V63" i="5"/>
  <c r="W63" i="5"/>
  <c r="X63" i="5"/>
  <c r="K64" i="5"/>
  <c r="R64" i="5"/>
  <c r="S64" i="5"/>
  <c r="T64" i="5"/>
  <c r="U64" i="5"/>
  <c r="V64" i="5"/>
  <c r="W64" i="5"/>
  <c r="X64" i="5"/>
  <c r="K65" i="5"/>
  <c r="Z65" i="5" s="1"/>
  <c r="R65" i="5"/>
  <c r="S65" i="5"/>
  <c r="T65" i="5"/>
  <c r="U65" i="5"/>
  <c r="V65" i="5"/>
  <c r="W65" i="5"/>
  <c r="X65" i="5"/>
  <c r="K66" i="5"/>
  <c r="R66" i="5"/>
  <c r="S66" i="5"/>
  <c r="T66" i="5"/>
  <c r="U66" i="5"/>
  <c r="V66" i="5"/>
  <c r="W66" i="5"/>
  <c r="X66" i="5"/>
  <c r="Z66" i="5"/>
  <c r="K67" i="5"/>
  <c r="R67" i="5"/>
  <c r="S67" i="5"/>
  <c r="T67" i="5"/>
  <c r="U67" i="5"/>
  <c r="V67" i="5"/>
  <c r="W67" i="5"/>
  <c r="X67" i="5"/>
  <c r="K68" i="5"/>
  <c r="R68" i="5"/>
  <c r="S68" i="5"/>
  <c r="T68" i="5"/>
  <c r="U68" i="5"/>
  <c r="V68" i="5"/>
  <c r="W68" i="5"/>
  <c r="X68" i="5"/>
  <c r="K69" i="5"/>
  <c r="R69" i="5"/>
  <c r="S69" i="5"/>
  <c r="Y69" i="5" s="1"/>
  <c r="T69" i="5"/>
  <c r="U69" i="5"/>
  <c r="V69" i="5"/>
  <c r="W69" i="5"/>
  <c r="X69" i="5"/>
  <c r="K70" i="5"/>
  <c r="R70" i="5"/>
  <c r="Z69" i="5" s="1"/>
  <c r="S70" i="5"/>
  <c r="T70" i="5"/>
  <c r="U70" i="5"/>
  <c r="V70" i="5"/>
  <c r="W70" i="5"/>
  <c r="Y70" i="5" s="1"/>
  <c r="X70" i="5"/>
  <c r="K71" i="5"/>
  <c r="R71" i="5"/>
  <c r="S71" i="5"/>
  <c r="T71" i="5"/>
  <c r="U71" i="5"/>
  <c r="V71" i="5"/>
  <c r="W71" i="5"/>
  <c r="X71" i="5"/>
  <c r="K72" i="5"/>
  <c r="Z71" i="5" s="1"/>
  <c r="R72" i="5"/>
  <c r="S72" i="5"/>
  <c r="T72" i="5"/>
  <c r="U72" i="5"/>
  <c r="V72" i="5"/>
  <c r="W72" i="5"/>
  <c r="X72" i="5"/>
  <c r="K73" i="5"/>
  <c r="R73" i="5"/>
  <c r="S73" i="5"/>
  <c r="T73" i="5"/>
  <c r="U73" i="5"/>
  <c r="V73" i="5"/>
  <c r="W73" i="5"/>
  <c r="X73" i="5"/>
  <c r="K74" i="5"/>
  <c r="R74" i="5"/>
  <c r="S74" i="5"/>
  <c r="T74" i="5"/>
  <c r="U74" i="5"/>
  <c r="V74" i="5"/>
  <c r="Y74" i="5" s="1"/>
  <c r="W74" i="5"/>
  <c r="X74" i="5"/>
  <c r="K75" i="5"/>
  <c r="R75" i="5"/>
  <c r="S75" i="5"/>
  <c r="T75" i="5"/>
  <c r="U75" i="5"/>
  <c r="V75" i="5"/>
  <c r="W75" i="5"/>
  <c r="X75" i="5"/>
  <c r="K76" i="5"/>
  <c r="R76" i="5"/>
  <c r="S76" i="5"/>
  <c r="T76" i="5"/>
  <c r="U76" i="5"/>
  <c r="V76" i="5"/>
  <c r="Y76" i="5" s="1"/>
  <c r="W76" i="5"/>
  <c r="X76" i="5"/>
  <c r="K77" i="5"/>
  <c r="R77" i="5"/>
  <c r="S77" i="5"/>
  <c r="T77" i="5"/>
  <c r="U77" i="5"/>
  <c r="V77" i="5"/>
  <c r="W77" i="5"/>
  <c r="X77" i="5"/>
  <c r="K78" i="5"/>
  <c r="Z77" i="5" s="1"/>
  <c r="R78" i="5"/>
  <c r="S78" i="5"/>
  <c r="T78" i="5"/>
  <c r="Y78" i="5" s="1"/>
  <c r="U78" i="5"/>
  <c r="V78" i="5"/>
  <c r="W78" i="5"/>
  <c r="X78" i="5"/>
  <c r="K79" i="5"/>
  <c r="R79" i="5"/>
  <c r="S79" i="5"/>
  <c r="T79" i="5"/>
  <c r="U79" i="5"/>
  <c r="V79" i="5"/>
  <c r="W79" i="5"/>
  <c r="X79" i="5"/>
  <c r="K80" i="5"/>
  <c r="R80" i="5"/>
  <c r="Z81" i="5" s="1"/>
  <c r="S80" i="5"/>
  <c r="T80" i="5"/>
  <c r="U80" i="5"/>
  <c r="V80" i="5"/>
  <c r="W80" i="5"/>
  <c r="X80" i="5"/>
  <c r="K81" i="5"/>
  <c r="Z80" i="5" s="1"/>
  <c r="R81" i="5"/>
  <c r="S81" i="5"/>
  <c r="T81" i="5"/>
  <c r="U81" i="5"/>
  <c r="V81" i="5"/>
  <c r="W81" i="5"/>
  <c r="X81" i="5"/>
  <c r="K82" i="5"/>
  <c r="R82" i="5"/>
  <c r="S82" i="5"/>
  <c r="Y82" i="5" s="1"/>
  <c r="T82" i="5"/>
  <c r="U82" i="5"/>
  <c r="V82" i="5"/>
  <c r="W82" i="5"/>
  <c r="X82" i="5"/>
  <c r="K83" i="5"/>
  <c r="Z83" i="5" s="1"/>
  <c r="R83" i="5"/>
  <c r="S83" i="5"/>
  <c r="Y83" i="5" s="1"/>
  <c r="T83" i="5"/>
  <c r="U83" i="5"/>
  <c r="V83" i="5"/>
  <c r="W83" i="5"/>
  <c r="X83" i="5"/>
  <c r="K84" i="5"/>
  <c r="R84" i="5"/>
  <c r="S84" i="5"/>
  <c r="T84" i="5"/>
  <c r="U84" i="5"/>
  <c r="V84" i="5"/>
  <c r="W84" i="5"/>
  <c r="X84" i="5"/>
  <c r="K85" i="5"/>
  <c r="R85" i="5"/>
  <c r="S85" i="5"/>
  <c r="T85" i="5"/>
  <c r="U85" i="5"/>
  <c r="V85" i="5"/>
  <c r="W85" i="5"/>
  <c r="X85" i="5"/>
  <c r="K86" i="5"/>
  <c r="R86" i="5"/>
  <c r="Z87" i="5" s="1"/>
  <c r="S86" i="5"/>
  <c r="T86" i="5"/>
  <c r="U86" i="5"/>
  <c r="V86" i="5"/>
  <c r="W86" i="5"/>
  <c r="X86" i="5"/>
  <c r="K87" i="5"/>
  <c r="Z86" i="5" s="1"/>
  <c r="R87" i="5"/>
  <c r="S87" i="5"/>
  <c r="T87" i="5"/>
  <c r="U87" i="5"/>
  <c r="V87" i="5"/>
  <c r="W87" i="5"/>
  <c r="X87" i="5"/>
  <c r="K88" i="5"/>
  <c r="R88" i="5"/>
  <c r="S88" i="5"/>
  <c r="T88" i="5"/>
  <c r="U88" i="5"/>
  <c r="V88" i="5"/>
  <c r="W88" i="5"/>
  <c r="X88" i="5"/>
  <c r="K89" i="5"/>
  <c r="R89" i="5"/>
  <c r="S89" i="5"/>
  <c r="T89" i="5"/>
  <c r="U89" i="5"/>
  <c r="V89" i="5"/>
  <c r="W89" i="5"/>
  <c r="X89" i="5"/>
  <c r="K90" i="5"/>
  <c r="R90" i="5"/>
  <c r="S90" i="5"/>
  <c r="T90" i="5"/>
  <c r="U90" i="5"/>
  <c r="V90" i="5"/>
  <c r="W90" i="5"/>
  <c r="X90" i="5"/>
  <c r="Z90" i="5"/>
  <c r="K91" i="5"/>
  <c r="R91" i="5"/>
  <c r="S91" i="5"/>
  <c r="T91" i="5"/>
  <c r="U91" i="5"/>
  <c r="V91" i="5"/>
  <c r="W91" i="5"/>
  <c r="X91" i="5"/>
  <c r="K92" i="5"/>
  <c r="R92" i="5"/>
  <c r="S92" i="5"/>
  <c r="T92" i="5"/>
  <c r="U92" i="5"/>
  <c r="V92" i="5"/>
  <c r="W92" i="5"/>
  <c r="X92" i="5"/>
  <c r="K93" i="5"/>
  <c r="R93" i="5"/>
  <c r="S93" i="5"/>
  <c r="Y93" i="5" s="1"/>
  <c r="T93" i="5"/>
  <c r="U93" i="5"/>
  <c r="V93" i="5"/>
  <c r="W93" i="5"/>
  <c r="X93" i="5"/>
  <c r="K94" i="5"/>
  <c r="R94" i="5"/>
  <c r="Z93" i="5" s="1"/>
  <c r="S94" i="5"/>
  <c r="T94" i="5"/>
  <c r="U94" i="5"/>
  <c r="V94" i="5"/>
  <c r="W94" i="5"/>
  <c r="Y94" i="5" s="1"/>
  <c r="X94" i="5"/>
  <c r="K95" i="5"/>
  <c r="R95" i="5"/>
  <c r="S95" i="5"/>
  <c r="T95" i="5"/>
  <c r="U95" i="5"/>
  <c r="V95" i="5"/>
  <c r="W95" i="5"/>
  <c r="X95" i="5"/>
  <c r="K96" i="5"/>
  <c r="Z95" i="5" s="1"/>
  <c r="R96" i="5"/>
  <c r="S96" i="5"/>
  <c r="T96" i="5"/>
  <c r="U96" i="5"/>
  <c r="V96" i="5"/>
  <c r="W96" i="5"/>
  <c r="X96" i="5"/>
  <c r="Z96" i="5"/>
  <c r="K97" i="5"/>
  <c r="R97" i="5"/>
  <c r="S97" i="5"/>
  <c r="T97" i="5"/>
  <c r="U97" i="5"/>
  <c r="V97" i="5"/>
  <c r="W97" i="5"/>
  <c r="X97" i="5"/>
  <c r="K98" i="5"/>
  <c r="R98" i="5"/>
  <c r="S98" i="5"/>
  <c r="T98" i="5"/>
  <c r="U98" i="5"/>
  <c r="V98" i="5"/>
  <c r="W98" i="5"/>
  <c r="X98" i="5"/>
  <c r="K99" i="5"/>
  <c r="R99" i="5"/>
  <c r="S99" i="5"/>
  <c r="T99" i="5"/>
  <c r="U99" i="5"/>
  <c r="V99" i="5"/>
  <c r="W99" i="5"/>
  <c r="X99" i="5"/>
  <c r="K100" i="5"/>
  <c r="R100" i="5"/>
  <c r="S100" i="5"/>
  <c r="Y100" i="5" s="1"/>
  <c r="T100" i="5"/>
  <c r="U100" i="5"/>
  <c r="V100" i="5"/>
  <c r="W100" i="5"/>
  <c r="X100" i="5"/>
  <c r="K101" i="5"/>
  <c r="R101" i="5"/>
  <c r="Z102" i="5" s="1"/>
  <c r="S101" i="5"/>
  <c r="T101" i="5"/>
  <c r="U101" i="5"/>
  <c r="V101" i="5"/>
  <c r="W101" i="5"/>
  <c r="X101" i="5"/>
  <c r="K102" i="5"/>
  <c r="Z101" i="5" s="1"/>
  <c r="R102" i="5"/>
  <c r="S102" i="5"/>
  <c r="T102" i="5"/>
  <c r="U102" i="5"/>
  <c r="V102" i="5"/>
  <c r="W102" i="5"/>
  <c r="X102" i="5"/>
  <c r="K103" i="5"/>
  <c r="R103" i="5"/>
  <c r="S103" i="5"/>
  <c r="Y103" i="5" s="1"/>
  <c r="T103" i="5"/>
  <c r="U103" i="5"/>
  <c r="V103" i="5"/>
  <c r="W103" i="5"/>
  <c r="X103" i="5"/>
  <c r="K104" i="5"/>
  <c r="R104" i="5"/>
  <c r="S104" i="5"/>
  <c r="Y104" i="5" s="1"/>
  <c r="T104" i="5"/>
  <c r="U104" i="5"/>
  <c r="V104" i="5"/>
  <c r="W104" i="5"/>
  <c r="X104" i="5"/>
  <c r="Z104" i="5"/>
  <c r="K105" i="5"/>
  <c r="R105" i="5"/>
  <c r="S105" i="5"/>
  <c r="T105" i="5"/>
  <c r="U105" i="5"/>
  <c r="Y105" i="5" s="1"/>
  <c r="V105" i="5"/>
  <c r="W105" i="5"/>
  <c r="X105" i="5"/>
  <c r="K106" i="5"/>
  <c r="R106" i="5"/>
  <c r="S106" i="5"/>
  <c r="T106" i="5"/>
  <c r="U106" i="5"/>
  <c r="V106" i="5"/>
  <c r="W106" i="5"/>
  <c r="X106" i="5"/>
  <c r="K107" i="5"/>
  <c r="R107" i="5"/>
  <c r="Z108" i="5" s="1"/>
  <c r="S107" i="5"/>
  <c r="T107" i="5"/>
  <c r="U107" i="5"/>
  <c r="Y107" i="5" s="1"/>
  <c r="V107" i="5"/>
  <c r="W107" i="5"/>
  <c r="X107" i="5"/>
  <c r="K108" i="5"/>
  <c r="R108" i="5"/>
  <c r="S108" i="5"/>
  <c r="T108" i="5"/>
  <c r="U108" i="5"/>
  <c r="V108" i="5"/>
  <c r="W108" i="5"/>
  <c r="X108" i="5"/>
  <c r="K109" i="5"/>
  <c r="R109" i="5"/>
  <c r="S109" i="5"/>
  <c r="T109" i="5"/>
  <c r="Y109" i="5" s="1"/>
  <c r="U109" i="5"/>
  <c r="V109" i="5"/>
  <c r="W109" i="5"/>
  <c r="X109" i="5"/>
  <c r="K110" i="5"/>
  <c r="R110" i="5"/>
  <c r="S110" i="5"/>
  <c r="T110" i="5"/>
  <c r="U110" i="5"/>
  <c r="V110" i="5"/>
  <c r="W110" i="5"/>
  <c r="X110" i="5"/>
  <c r="Z110" i="5"/>
  <c r="K111" i="5"/>
  <c r="R111" i="5"/>
  <c r="S111" i="5"/>
  <c r="T111" i="5"/>
  <c r="U111" i="5"/>
  <c r="V111" i="5"/>
  <c r="W111" i="5"/>
  <c r="X111" i="5"/>
  <c r="K112" i="5"/>
  <c r="R112" i="5"/>
  <c r="S112" i="5"/>
  <c r="T112" i="5"/>
  <c r="U112" i="5"/>
  <c r="V112" i="5"/>
  <c r="W112" i="5"/>
  <c r="X112" i="5"/>
  <c r="K113" i="5"/>
  <c r="R113" i="5"/>
  <c r="S113" i="5"/>
  <c r="T113" i="5"/>
  <c r="U113" i="5"/>
  <c r="V113" i="5"/>
  <c r="W113" i="5"/>
  <c r="X113" i="5"/>
  <c r="K114" i="5"/>
  <c r="R114" i="5"/>
  <c r="S114" i="5"/>
  <c r="T114" i="5"/>
  <c r="U114" i="5"/>
  <c r="V114" i="5"/>
  <c r="W114" i="5"/>
  <c r="X114" i="5"/>
  <c r="K115" i="5"/>
  <c r="R115" i="5"/>
  <c r="Z114" i="5" s="1"/>
  <c r="S115" i="5"/>
  <c r="T115" i="5"/>
  <c r="U115" i="5"/>
  <c r="V115" i="5"/>
  <c r="W115" i="5"/>
  <c r="X115" i="5"/>
  <c r="E116" i="5"/>
  <c r="F116" i="5"/>
  <c r="G116" i="5"/>
  <c r="H116" i="5"/>
  <c r="I116" i="5"/>
  <c r="W116" i="5" s="1"/>
  <c r="J116" i="5"/>
  <c r="L116" i="5"/>
  <c r="L150" i="5" s="1"/>
  <c r="S150" i="5" s="1"/>
  <c r="M116" i="5"/>
  <c r="N116" i="5"/>
  <c r="U116" i="5" s="1"/>
  <c r="O116" i="5"/>
  <c r="P116" i="5"/>
  <c r="Q116" i="5"/>
  <c r="X116" i="5"/>
  <c r="E117" i="5"/>
  <c r="F117" i="5"/>
  <c r="G117" i="5"/>
  <c r="H117" i="5"/>
  <c r="I117" i="5"/>
  <c r="J117" i="5"/>
  <c r="X117" i="5" s="1"/>
  <c r="L117" i="5"/>
  <c r="S117" i="5" s="1"/>
  <c r="M117" i="5"/>
  <c r="M151" i="5" s="1"/>
  <c r="N117" i="5"/>
  <c r="O117" i="5"/>
  <c r="P117" i="5"/>
  <c r="Q117" i="5"/>
  <c r="V117" i="5"/>
  <c r="E118" i="5"/>
  <c r="F118" i="5"/>
  <c r="T118" i="5" s="1"/>
  <c r="G118" i="5"/>
  <c r="H118" i="5"/>
  <c r="V118" i="5" s="1"/>
  <c r="I118" i="5"/>
  <c r="J118" i="5"/>
  <c r="L118" i="5"/>
  <c r="S118" i="5" s="1"/>
  <c r="M118" i="5"/>
  <c r="N118" i="5"/>
  <c r="U118" i="5" s="1"/>
  <c r="O118" i="5"/>
  <c r="P118" i="5"/>
  <c r="Q118" i="5"/>
  <c r="X118" i="5" s="1"/>
  <c r="K120" i="5"/>
  <c r="R120" i="5"/>
  <c r="Z121" i="5" s="1"/>
  <c r="S120" i="5"/>
  <c r="Y120" i="5" s="1"/>
  <c r="T120" i="5"/>
  <c r="U120" i="5"/>
  <c r="V120" i="5"/>
  <c r="W120" i="5"/>
  <c r="X120" i="5"/>
  <c r="K121" i="5"/>
  <c r="R121" i="5"/>
  <c r="S121" i="5"/>
  <c r="T121" i="5"/>
  <c r="U121" i="5"/>
  <c r="V121" i="5"/>
  <c r="W121" i="5"/>
  <c r="X121" i="5"/>
  <c r="K122" i="5"/>
  <c r="R122" i="5"/>
  <c r="S122" i="5"/>
  <c r="T122" i="5"/>
  <c r="Y122" i="5" s="1"/>
  <c r="U122" i="5"/>
  <c r="V122" i="5"/>
  <c r="W122" i="5"/>
  <c r="X122" i="5"/>
  <c r="K123" i="5"/>
  <c r="R123" i="5"/>
  <c r="S123" i="5"/>
  <c r="T123" i="5"/>
  <c r="U123" i="5"/>
  <c r="V123" i="5"/>
  <c r="W123" i="5"/>
  <c r="X123" i="5"/>
  <c r="Z123" i="5"/>
  <c r="K124" i="5"/>
  <c r="R124" i="5"/>
  <c r="S124" i="5"/>
  <c r="T124" i="5"/>
  <c r="U124" i="5"/>
  <c r="V124" i="5"/>
  <c r="W124" i="5"/>
  <c r="X124" i="5"/>
  <c r="K125" i="5"/>
  <c r="R125" i="5"/>
  <c r="S125" i="5"/>
  <c r="T125" i="5"/>
  <c r="U125" i="5"/>
  <c r="V125" i="5"/>
  <c r="W125" i="5"/>
  <c r="X125" i="5"/>
  <c r="K126" i="5"/>
  <c r="R126" i="5"/>
  <c r="Z127" i="5" s="1"/>
  <c r="S126" i="5"/>
  <c r="T126" i="5"/>
  <c r="U126" i="5"/>
  <c r="V126" i="5"/>
  <c r="W126" i="5"/>
  <c r="X126" i="5"/>
  <c r="K127" i="5"/>
  <c r="R127" i="5"/>
  <c r="S127" i="5"/>
  <c r="T127" i="5"/>
  <c r="U127" i="5"/>
  <c r="V127" i="5"/>
  <c r="W127" i="5"/>
  <c r="X127" i="5"/>
  <c r="K128" i="5"/>
  <c r="R128" i="5"/>
  <c r="S128" i="5"/>
  <c r="T128" i="5"/>
  <c r="U128" i="5"/>
  <c r="V128" i="5"/>
  <c r="W128" i="5"/>
  <c r="X128" i="5"/>
  <c r="K129" i="5"/>
  <c r="R129" i="5"/>
  <c r="S129" i="5"/>
  <c r="T129" i="5"/>
  <c r="U129" i="5"/>
  <c r="V129" i="5"/>
  <c r="W129" i="5"/>
  <c r="X129" i="5"/>
  <c r="K130" i="5"/>
  <c r="R130" i="5"/>
  <c r="S130" i="5"/>
  <c r="T130" i="5"/>
  <c r="U130" i="5"/>
  <c r="Y130" i="5" s="1"/>
  <c r="V130" i="5"/>
  <c r="W130" i="5"/>
  <c r="X130" i="5"/>
  <c r="K131" i="5"/>
  <c r="R131" i="5"/>
  <c r="S131" i="5"/>
  <c r="T131" i="5"/>
  <c r="U131" i="5"/>
  <c r="V131" i="5"/>
  <c r="W131" i="5"/>
  <c r="X131" i="5"/>
  <c r="K132" i="5"/>
  <c r="Z132" i="5" s="1"/>
  <c r="R132" i="5"/>
  <c r="S132" i="5"/>
  <c r="T132" i="5"/>
  <c r="U132" i="5"/>
  <c r="V132" i="5"/>
  <c r="W132" i="5"/>
  <c r="X132" i="5"/>
  <c r="K133" i="5"/>
  <c r="R133" i="5"/>
  <c r="S133" i="5"/>
  <c r="T133" i="5"/>
  <c r="U133" i="5"/>
  <c r="V133" i="5"/>
  <c r="W133" i="5"/>
  <c r="X133" i="5"/>
  <c r="K134" i="5"/>
  <c r="R134" i="5"/>
  <c r="S134" i="5"/>
  <c r="T134" i="5"/>
  <c r="U134" i="5"/>
  <c r="V134" i="5"/>
  <c r="W134" i="5"/>
  <c r="X134" i="5"/>
  <c r="K135" i="5"/>
  <c r="R135" i="5"/>
  <c r="S135" i="5"/>
  <c r="T135" i="5"/>
  <c r="U135" i="5"/>
  <c r="V135" i="5"/>
  <c r="W135" i="5"/>
  <c r="X135" i="5"/>
  <c r="K136" i="5"/>
  <c r="R136" i="5"/>
  <c r="S136" i="5"/>
  <c r="T136" i="5"/>
  <c r="U136" i="5"/>
  <c r="V136" i="5"/>
  <c r="W136" i="5"/>
  <c r="X136" i="5"/>
  <c r="K137" i="5"/>
  <c r="R137" i="5"/>
  <c r="S137" i="5"/>
  <c r="Y137" i="5" s="1"/>
  <c r="T137" i="5"/>
  <c r="U137" i="5"/>
  <c r="V137" i="5"/>
  <c r="W137" i="5"/>
  <c r="X137" i="5"/>
  <c r="K138" i="5"/>
  <c r="R138" i="5"/>
  <c r="S138" i="5"/>
  <c r="T138" i="5"/>
  <c r="Y138" i="5" s="1"/>
  <c r="U138" i="5"/>
  <c r="V138" i="5"/>
  <c r="W138" i="5"/>
  <c r="X138" i="5"/>
  <c r="K139" i="5"/>
  <c r="R139" i="5"/>
  <c r="S139" i="5"/>
  <c r="T139" i="5"/>
  <c r="Y139" i="5" s="1"/>
  <c r="U139" i="5"/>
  <c r="V139" i="5"/>
  <c r="W139" i="5"/>
  <c r="X139" i="5"/>
  <c r="K140" i="5"/>
  <c r="R140" i="5"/>
  <c r="S140" i="5"/>
  <c r="T140" i="5"/>
  <c r="U140" i="5"/>
  <c r="V140" i="5"/>
  <c r="W140" i="5"/>
  <c r="X140" i="5"/>
  <c r="K141" i="5"/>
  <c r="R141" i="5"/>
  <c r="S141" i="5"/>
  <c r="T141" i="5"/>
  <c r="U141" i="5"/>
  <c r="V141" i="5"/>
  <c r="W141" i="5"/>
  <c r="X141" i="5"/>
  <c r="K142" i="5"/>
  <c r="Z141" i="5" s="1"/>
  <c r="R142" i="5"/>
  <c r="S142" i="5"/>
  <c r="Y142" i="5" s="1"/>
  <c r="T142" i="5"/>
  <c r="U142" i="5"/>
  <c r="V142" i="5"/>
  <c r="W142" i="5"/>
  <c r="X142" i="5"/>
  <c r="K143" i="5"/>
  <c r="R143" i="5"/>
  <c r="S143" i="5"/>
  <c r="Y143" i="5" s="1"/>
  <c r="T143" i="5"/>
  <c r="U143" i="5"/>
  <c r="V143" i="5"/>
  <c r="W143" i="5"/>
  <c r="X143" i="5"/>
  <c r="K144" i="5"/>
  <c r="Z144" i="5" s="1"/>
  <c r="R144" i="5"/>
  <c r="S144" i="5"/>
  <c r="Y144" i="5" s="1"/>
  <c r="T144" i="5"/>
  <c r="U144" i="5"/>
  <c r="V144" i="5"/>
  <c r="W144" i="5"/>
  <c r="X144" i="5"/>
  <c r="K145" i="5"/>
  <c r="R145" i="5"/>
  <c r="S145" i="5"/>
  <c r="T145" i="5"/>
  <c r="U145" i="5"/>
  <c r="V145" i="5"/>
  <c r="W145" i="5"/>
  <c r="X145" i="5"/>
  <c r="K146" i="5"/>
  <c r="R146" i="5"/>
  <c r="S146" i="5"/>
  <c r="T146" i="5"/>
  <c r="U146" i="5"/>
  <c r="V146" i="5"/>
  <c r="W146" i="5"/>
  <c r="X146" i="5"/>
  <c r="E147" i="5"/>
  <c r="F147" i="5"/>
  <c r="F150" i="5" s="1"/>
  <c r="G147" i="5"/>
  <c r="G150" i="5" s="1"/>
  <c r="H147" i="5"/>
  <c r="V147" i="5" s="1"/>
  <c r="I147" i="5"/>
  <c r="W147" i="5" s="1"/>
  <c r="J147" i="5"/>
  <c r="L147" i="5"/>
  <c r="M147" i="5"/>
  <c r="M150" i="5" s="1"/>
  <c r="N147" i="5"/>
  <c r="N150" i="5" s="1"/>
  <c r="O147" i="5"/>
  <c r="O150" i="5" s="1"/>
  <c r="P147" i="5"/>
  <c r="Q147" i="5"/>
  <c r="X147" i="5" s="1"/>
  <c r="S147" i="5"/>
  <c r="E148" i="5"/>
  <c r="F148" i="5"/>
  <c r="T148" i="5" s="1"/>
  <c r="G148" i="5"/>
  <c r="H148" i="5"/>
  <c r="H151" i="5" s="1"/>
  <c r="I148" i="5"/>
  <c r="J148" i="5"/>
  <c r="L148" i="5"/>
  <c r="M148" i="5"/>
  <c r="N148" i="5"/>
  <c r="O148" i="5"/>
  <c r="O151" i="5" s="1"/>
  <c r="P148" i="5"/>
  <c r="Q148" i="5"/>
  <c r="W148" i="5"/>
  <c r="E149" i="5"/>
  <c r="E152" i="5" s="1"/>
  <c r="F149" i="5"/>
  <c r="G149" i="5"/>
  <c r="H149" i="5"/>
  <c r="H152" i="5" s="1"/>
  <c r="V152" i="5" s="1"/>
  <c r="I149" i="5"/>
  <c r="J149" i="5"/>
  <c r="J152" i="5" s="1"/>
  <c r="L149" i="5"/>
  <c r="M149" i="5"/>
  <c r="M152" i="5" s="1"/>
  <c r="N149" i="5"/>
  <c r="O149" i="5"/>
  <c r="O152" i="5" s="1"/>
  <c r="P149" i="5"/>
  <c r="Q149" i="5"/>
  <c r="T149" i="5"/>
  <c r="V149" i="5"/>
  <c r="E150" i="5"/>
  <c r="J150" i="5"/>
  <c r="E151" i="5"/>
  <c r="L151" i="5"/>
  <c r="N151" i="5"/>
  <c r="G152" i="5"/>
  <c r="N152" i="5"/>
  <c r="P152" i="5"/>
  <c r="E153" i="5" l="1"/>
  <c r="F151" i="5"/>
  <c r="T151" i="5" s="1"/>
  <c r="I152" i="5"/>
  <c r="W152" i="5" s="1"/>
  <c r="P151" i="5"/>
  <c r="G151" i="5"/>
  <c r="U151" i="5" s="1"/>
  <c r="N153" i="5"/>
  <c r="Z145" i="5"/>
  <c r="Z142" i="5"/>
  <c r="Y141" i="5"/>
  <c r="Z143" i="5" s="1"/>
  <c r="AA141" i="5" s="1"/>
  <c r="Y140" i="5"/>
  <c r="Y128" i="5"/>
  <c r="Z120" i="5"/>
  <c r="Y115" i="5"/>
  <c r="Z115" i="5" s="1"/>
  <c r="AA113" i="5" s="1"/>
  <c r="Y111" i="5"/>
  <c r="Z107" i="5"/>
  <c r="Z105" i="5"/>
  <c r="Z84" i="5"/>
  <c r="Y80" i="5"/>
  <c r="Y79" i="5"/>
  <c r="Z60" i="5"/>
  <c r="Y56" i="5"/>
  <c r="Z58" i="5" s="1"/>
  <c r="AA56" i="5" s="1"/>
  <c r="Y55" i="5"/>
  <c r="Y43" i="5"/>
  <c r="Y39" i="5"/>
  <c r="Z35" i="5"/>
  <c r="Z33" i="5"/>
  <c r="R118" i="5"/>
  <c r="Y19" i="5"/>
  <c r="Y15" i="5"/>
  <c r="Z16" i="5" s="1"/>
  <c r="AA14" i="5" s="1"/>
  <c r="Z11" i="5"/>
  <c r="Z9" i="5"/>
  <c r="Z132" i="6"/>
  <c r="Y125" i="6"/>
  <c r="Y124" i="6"/>
  <c r="V112" i="6"/>
  <c r="H118" i="6"/>
  <c r="V118" i="6" s="1"/>
  <c r="Y47" i="6"/>
  <c r="Z49" i="6" s="1"/>
  <c r="AA47" i="6" s="1"/>
  <c r="Y46" i="6"/>
  <c r="Z17" i="6"/>
  <c r="Y130" i="7"/>
  <c r="Y129" i="7"/>
  <c r="Y128" i="7"/>
  <c r="Y115" i="7"/>
  <c r="Z90" i="7"/>
  <c r="Y65" i="7"/>
  <c r="Z67" i="7" s="1"/>
  <c r="AA65" i="7" s="1"/>
  <c r="Y64" i="7"/>
  <c r="Y39" i="7"/>
  <c r="Y38" i="7"/>
  <c r="Y37" i="7"/>
  <c r="K116" i="7"/>
  <c r="K148" i="8"/>
  <c r="T147" i="8"/>
  <c r="F150" i="8"/>
  <c r="T150" i="8" s="1"/>
  <c r="Z145" i="8"/>
  <c r="Z89" i="8"/>
  <c r="Z84" i="8"/>
  <c r="R116" i="8"/>
  <c r="O135" i="9"/>
  <c r="V101" i="9"/>
  <c r="Z20" i="9"/>
  <c r="P151" i="6"/>
  <c r="P153" i="6" s="1"/>
  <c r="U152" i="5"/>
  <c r="Q152" i="5"/>
  <c r="Z139" i="5"/>
  <c r="Y136" i="5"/>
  <c r="Y135" i="5"/>
  <c r="Y134" i="5"/>
  <c r="Y133" i="5"/>
  <c r="Y131" i="5"/>
  <c r="S116" i="5"/>
  <c r="Y99" i="5"/>
  <c r="Y97" i="5"/>
  <c r="Y95" i="5"/>
  <c r="Y91" i="5"/>
  <c r="Y87" i="5"/>
  <c r="Y67" i="5"/>
  <c r="Y63" i="5"/>
  <c r="Z64" i="5" s="1"/>
  <c r="AA62" i="5" s="1"/>
  <c r="Y27" i="5"/>
  <c r="Y25" i="5"/>
  <c r="Y120" i="6"/>
  <c r="Y91" i="6"/>
  <c r="Z48" i="6"/>
  <c r="Z134" i="7"/>
  <c r="AA132" i="7" s="1"/>
  <c r="V116" i="7"/>
  <c r="Y116" i="7" s="1"/>
  <c r="H150" i="7"/>
  <c r="Z89" i="7"/>
  <c r="Z42" i="7"/>
  <c r="Z39" i="7"/>
  <c r="Y16" i="7"/>
  <c r="X149" i="8"/>
  <c r="J152" i="8"/>
  <c r="X152" i="8" s="1"/>
  <c r="V148" i="8"/>
  <c r="H151" i="8"/>
  <c r="V151" i="8" s="1"/>
  <c r="K117" i="8"/>
  <c r="Z23" i="8"/>
  <c r="Z89" i="5"/>
  <c r="Z15" i="6"/>
  <c r="R118" i="6"/>
  <c r="F152" i="5"/>
  <c r="U149" i="5"/>
  <c r="K148" i="5"/>
  <c r="R147" i="5"/>
  <c r="Z138" i="5"/>
  <c r="Z136" i="5"/>
  <c r="Z133" i="5"/>
  <c r="Y132" i="5"/>
  <c r="Y129" i="5"/>
  <c r="Y121" i="5"/>
  <c r="Z122" i="5" s="1"/>
  <c r="AA120" i="5" s="1"/>
  <c r="T117" i="5"/>
  <c r="I151" i="5"/>
  <c r="H150" i="5"/>
  <c r="Y112" i="5"/>
  <c r="Z112" i="5" s="1"/>
  <c r="AA110" i="5" s="1"/>
  <c r="Y108" i="5"/>
  <c r="Z109" i="5" s="1"/>
  <c r="AA107" i="5" s="1"/>
  <c r="Z99" i="5"/>
  <c r="Y96" i="5"/>
  <c r="Z78" i="5"/>
  <c r="Y75" i="5"/>
  <c r="Y73" i="5"/>
  <c r="Y72" i="5"/>
  <c r="Z54" i="5"/>
  <c r="Y51" i="5"/>
  <c r="Y49" i="5"/>
  <c r="Y48" i="5"/>
  <c r="Y47" i="5"/>
  <c r="Z49" i="5" s="1"/>
  <c r="AA47" i="5" s="1"/>
  <c r="Y44" i="5"/>
  <c r="Y36" i="5"/>
  <c r="Z37" i="5" s="1"/>
  <c r="AA35" i="5" s="1"/>
  <c r="Y24" i="5"/>
  <c r="Y23" i="5"/>
  <c r="Z25" i="5" s="1"/>
  <c r="AA23" i="5" s="1"/>
  <c r="Y20" i="5"/>
  <c r="Y12" i="5"/>
  <c r="R149" i="6"/>
  <c r="T149" i="6"/>
  <c r="V147" i="6"/>
  <c r="Z126" i="6"/>
  <c r="Z121" i="6"/>
  <c r="G150" i="6"/>
  <c r="U150" i="6" s="1"/>
  <c r="Z114" i="6"/>
  <c r="Z105" i="6"/>
  <c r="Y26" i="6"/>
  <c r="K148" i="7"/>
  <c r="P150" i="7"/>
  <c r="Y98" i="7"/>
  <c r="Y71" i="7"/>
  <c r="Y70" i="7"/>
  <c r="Z41" i="7"/>
  <c r="Y19" i="7"/>
  <c r="T116" i="8"/>
  <c r="Y101" i="8"/>
  <c r="Y99" i="8"/>
  <c r="Y53" i="8"/>
  <c r="Y51" i="8"/>
  <c r="K149" i="5"/>
  <c r="Z135" i="5"/>
  <c r="Z130" i="5"/>
  <c r="Y124" i="5"/>
  <c r="Q151" i="5"/>
  <c r="P150" i="5"/>
  <c r="Z98" i="5"/>
  <c r="Y92" i="5"/>
  <c r="Z94" i="5" s="1"/>
  <c r="Y88" i="5"/>
  <c r="Y84" i="5"/>
  <c r="Z75" i="5"/>
  <c r="Z72" i="5"/>
  <c r="Y71" i="5"/>
  <c r="Y68" i="5"/>
  <c r="Z70" i="5" s="1"/>
  <c r="Y60" i="5"/>
  <c r="Z48" i="5"/>
  <c r="Z45" i="5"/>
  <c r="Z26" i="5"/>
  <c r="Z23" i="5"/>
  <c r="R117" i="5"/>
  <c r="Z21" i="5"/>
  <c r="Y146" i="6"/>
  <c r="Y145" i="6"/>
  <c r="Z123" i="6"/>
  <c r="Z120" i="6"/>
  <c r="O150" i="6"/>
  <c r="T116" i="6"/>
  <c r="R117" i="6"/>
  <c r="Z108" i="6"/>
  <c r="Y77" i="6"/>
  <c r="Y76" i="6"/>
  <c r="Y71" i="6"/>
  <c r="Z73" i="6" s="1"/>
  <c r="AA71" i="6" s="1"/>
  <c r="Y58" i="6"/>
  <c r="Y57" i="6"/>
  <c r="Y28" i="6"/>
  <c r="V150" i="7"/>
  <c r="Y143" i="7"/>
  <c r="W117" i="7"/>
  <c r="I151" i="7"/>
  <c r="Y100" i="7"/>
  <c r="Z72" i="7"/>
  <c r="Y50" i="7"/>
  <c r="Y23" i="7"/>
  <c r="Y22" i="7"/>
  <c r="Y107" i="8"/>
  <c r="Y59" i="8"/>
  <c r="Z61" i="8" s="1"/>
  <c r="AA59" i="8" s="1"/>
  <c r="Z9" i="7"/>
  <c r="Y126" i="5"/>
  <c r="Y125" i="5"/>
  <c r="Y114" i="5"/>
  <c r="Y113" i="5"/>
  <c r="Y101" i="5"/>
  <c r="Z74" i="5"/>
  <c r="Z50" i="5"/>
  <c r="Y42" i="5"/>
  <c r="Y41" i="5"/>
  <c r="Y40" i="5"/>
  <c r="Y29" i="5"/>
  <c r="Y18" i="5"/>
  <c r="Y17" i="5"/>
  <c r="Y16" i="5"/>
  <c r="Y144" i="6"/>
  <c r="Z146" i="6" s="1"/>
  <c r="AA144" i="6" s="1"/>
  <c r="Z86" i="6"/>
  <c r="Z81" i="6"/>
  <c r="Y23" i="6"/>
  <c r="Q150" i="7"/>
  <c r="Q151" i="7"/>
  <c r="V151" i="7"/>
  <c r="R116" i="7"/>
  <c r="Z24" i="7"/>
  <c r="Z121" i="8"/>
  <c r="Z113" i="8"/>
  <c r="Z108" i="8"/>
  <c r="Z65" i="8"/>
  <c r="Z60" i="8"/>
  <c r="U147" i="8"/>
  <c r="G150" i="8"/>
  <c r="Y127" i="5"/>
  <c r="Z128" i="5" s="1"/>
  <c r="AA126" i="5" s="1"/>
  <c r="M153" i="5"/>
  <c r="X148" i="5"/>
  <c r="Y146" i="5"/>
  <c r="Z129" i="5"/>
  <c r="Y123" i="5"/>
  <c r="Z125" i="5" s="1"/>
  <c r="AA123" i="5" s="1"/>
  <c r="W118" i="5"/>
  <c r="Y110" i="5"/>
  <c r="Y90" i="5"/>
  <c r="Z91" i="5" s="1"/>
  <c r="AA89" i="5" s="1"/>
  <c r="Y89" i="5"/>
  <c r="Y85" i="5"/>
  <c r="Y81" i="5"/>
  <c r="Y77" i="5"/>
  <c r="Y66" i="5"/>
  <c r="Y65" i="5"/>
  <c r="Y64" i="5"/>
  <c r="Y61" i="5"/>
  <c r="Z61" i="5" s="1"/>
  <c r="AA59" i="5" s="1"/>
  <c r="Y53" i="5"/>
  <c r="Z44" i="5"/>
  <c r="Y38" i="5"/>
  <c r="K117" i="5"/>
  <c r="Z20" i="5"/>
  <c r="Y14" i="5"/>
  <c r="W148" i="6"/>
  <c r="Y63" i="6"/>
  <c r="Z64" i="6" s="1"/>
  <c r="AA62" i="6" s="1"/>
  <c r="Y62" i="6"/>
  <c r="Y61" i="6"/>
  <c r="Y12" i="6"/>
  <c r="X148" i="7"/>
  <c r="K147" i="7"/>
  <c r="G150" i="7"/>
  <c r="U150" i="7" s="1"/>
  <c r="R117" i="7"/>
  <c r="Y95" i="7"/>
  <c r="Z97" i="7" s="1"/>
  <c r="AA95" i="7" s="1"/>
  <c r="Y82" i="7"/>
  <c r="Y81" i="7"/>
  <c r="Y53" i="7"/>
  <c r="Y132" i="8"/>
  <c r="Y125" i="8"/>
  <c r="Z123" i="8"/>
  <c r="Y94" i="8"/>
  <c r="Y71" i="8"/>
  <c r="Z73" i="8" s="1"/>
  <c r="Y46" i="8"/>
  <c r="R148" i="5"/>
  <c r="R149" i="5"/>
  <c r="Y145" i="5"/>
  <c r="Z126" i="5"/>
  <c r="Z124" i="5"/>
  <c r="U117" i="5"/>
  <c r="T116" i="5"/>
  <c r="Z113" i="5"/>
  <c r="Z111" i="5"/>
  <c r="Y106" i="5"/>
  <c r="Y102" i="5"/>
  <c r="Y98" i="5"/>
  <c r="Z92" i="5"/>
  <c r="Y86" i="5"/>
  <c r="Z88" i="5" s="1"/>
  <c r="AA86" i="5" s="1"/>
  <c r="Z68" i="5"/>
  <c r="Y62" i="5"/>
  <c r="Y46" i="5"/>
  <c r="Z41" i="5"/>
  <c r="Y34" i="5"/>
  <c r="Y33" i="5"/>
  <c r="Y30" i="5"/>
  <c r="Y26" i="5"/>
  <c r="Z28" i="5" s="1"/>
  <c r="AA26" i="5" s="1"/>
  <c r="Y22" i="5"/>
  <c r="Z17" i="5"/>
  <c r="R116" i="5"/>
  <c r="Y10" i="5"/>
  <c r="Y9" i="5"/>
  <c r="V150" i="6"/>
  <c r="T147" i="6"/>
  <c r="Z139" i="6"/>
  <c r="Z66" i="6"/>
  <c r="Z63" i="6"/>
  <c r="Y41" i="6"/>
  <c r="Y40" i="6"/>
  <c r="Y15" i="6"/>
  <c r="Y14" i="6"/>
  <c r="Y13" i="6"/>
  <c r="Y85" i="7"/>
  <c r="Y47" i="7"/>
  <c r="Y34" i="7"/>
  <c r="S117" i="8"/>
  <c r="Y80" i="12"/>
  <c r="T147" i="12"/>
  <c r="Z56" i="12"/>
  <c r="X147" i="6"/>
  <c r="Z138" i="6"/>
  <c r="Y135" i="6"/>
  <c r="Z137" i="6" s="1"/>
  <c r="X118" i="6"/>
  <c r="O151" i="6"/>
  <c r="T117" i="6"/>
  <c r="X116" i="6"/>
  <c r="Z107" i="6"/>
  <c r="Z102" i="6"/>
  <c r="Y89" i="6"/>
  <c r="Z83" i="6"/>
  <c r="Z80" i="6"/>
  <c r="Z78" i="6"/>
  <c r="Y59" i="6"/>
  <c r="Z61" i="6" s="1"/>
  <c r="AA59" i="6" s="1"/>
  <c r="Y51" i="6"/>
  <c r="Y44" i="6"/>
  <c r="Z46" i="6" s="1"/>
  <c r="AA44" i="6" s="1"/>
  <c r="Z32" i="6"/>
  <c r="Z30" i="6"/>
  <c r="Y11" i="6"/>
  <c r="Z13" i="6" s="1"/>
  <c r="AA11" i="6" s="1"/>
  <c r="Y10" i="6"/>
  <c r="W148" i="7"/>
  <c r="V148" i="7"/>
  <c r="V147" i="7"/>
  <c r="Y144" i="7"/>
  <c r="Z133" i="7"/>
  <c r="Z104" i="7"/>
  <c r="Z102" i="7"/>
  <c r="Y83" i="7"/>
  <c r="Z85" i="7" s="1"/>
  <c r="AA83" i="7" s="1"/>
  <c r="Y75" i="7"/>
  <c r="Y68" i="7"/>
  <c r="Z56" i="7"/>
  <c r="Z54" i="7"/>
  <c r="Y35" i="7"/>
  <c r="Z37" i="7" s="1"/>
  <c r="AA35" i="7" s="1"/>
  <c r="Y27" i="7"/>
  <c r="Y20" i="7"/>
  <c r="Z22" i="7" s="1"/>
  <c r="AA20" i="7" s="1"/>
  <c r="K117" i="7"/>
  <c r="Z8" i="7"/>
  <c r="K147" i="8"/>
  <c r="Y141" i="8"/>
  <c r="Y140" i="8"/>
  <c r="Y139" i="8"/>
  <c r="Z140" i="8" s="1"/>
  <c r="AA138" i="8" s="1"/>
  <c r="Z120" i="8"/>
  <c r="J150" i="8"/>
  <c r="Y112" i="8"/>
  <c r="Z112" i="8" s="1"/>
  <c r="AA110" i="8" s="1"/>
  <c r="Z110" i="8"/>
  <c r="Y104" i="8"/>
  <c r="Y103" i="8"/>
  <c r="Y102" i="8"/>
  <c r="Y88" i="8"/>
  <c r="Z88" i="8" s="1"/>
  <c r="AA86" i="8" s="1"/>
  <c r="Z86" i="8"/>
  <c r="Y80" i="8"/>
  <c r="Y79" i="8"/>
  <c r="Y78" i="8"/>
  <c r="Z79" i="8" s="1"/>
  <c r="AA77" i="8" s="1"/>
  <c r="Y64" i="8"/>
  <c r="Z64" i="8" s="1"/>
  <c r="AA62" i="8" s="1"/>
  <c r="Z62" i="8"/>
  <c r="Y56" i="8"/>
  <c r="Y55" i="8"/>
  <c r="Y54" i="8"/>
  <c r="X102" i="9"/>
  <c r="Q136" i="9"/>
  <c r="Q138" i="9" s="1"/>
  <c r="H136" i="9"/>
  <c r="N135" i="10"/>
  <c r="R132" i="10"/>
  <c r="Z129" i="10"/>
  <c r="O137" i="10"/>
  <c r="Z56" i="10"/>
  <c r="Z50" i="10"/>
  <c r="K149" i="6"/>
  <c r="R148" i="6"/>
  <c r="Y132" i="6"/>
  <c r="Y131" i="6"/>
  <c r="Y130" i="6"/>
  <c r="W118" i="6"/>
  <c r="Y97" i="6"/>
  <c r="Y96" i="6"/>
  <c r="Y94" i="6"/>
  <c r="Y93" i="6"/>
  <c r="Y81" i="6"/>
  <c r="Z82" i="6" s="1"/>
  <c r="AA80" i="6" s="1"/>
  <c r="Y73" i="6"/>
  <c r="Z47" i="6"/>
  <c r="Z45" i="6"/>
  <c r="Y42" i="6"/>
  <c r="Y25" i="6"/>
  <c r="Z14" i="6"/>
  <c r="L150" i="7"/>
  <c r="R150" i="7" s="1"/>
  <c r="Y139" i="7"/>
  <c r="Y136" i="7"/>
  <c r="Y127" i="7"/>
  <c r="Y122" i="7"/>
  <c r="X118" i="7"/>
  <c r="V117" i="7"/>
  <c r="Y114" i="7"/>
  <c r="Y97" i="7"/>
  <c r="Y78" i="7"/>
  <c r="Z71" i="7"/>
  <c r="Y66" i="7"/>
  <c r="Y49" i="7"/>
  <c r="Z23" i="7"/>
  <c r="Y18" i="7"/>
  <c r="Z19" i="7" s="1"/>
  <c r="AA17" i="7" s="1"/>
  <c r="V149" i="8"/>
  <c r="T148" i="8"/>
  <c r="Z144" i="8"/>
  <c r="Z142" i="8"/>
  <c r="Y137" i="8"/>
  <c r="Y126" i="8"/>
  <c r="Y121" i="8"/>
  <c r="X118" i="8"/>
  <c r="X117" i="8"/>
  <c r="W116" i="8"/>
  <c r="Z107" i="8"/>
  <c r="Z105" i="8"/>
  <c r="Y100" i="8"/>
  <c r="Z83" i="8"/>
  <c r="Z81" i="8"/>
  <c r="Y76" i="8"/>
  <c r="Z59" i="8"/>
  <c r="Z57" i="8"/>
  <c r="Y52" i="8"/>
  <c r="Y39" i="8"/>
  <c r="Z63" i="9"/>
  <c r="Y50" i="9"/>
  <c r="V103" i="10"/>
  <c r="Y141" i="6"/>
  <c r="Z133" i="6"/>
  <c r="Y129" i="6"/>
  <c r="Z131" i="6" s="1"/>
  <c r="AA129" i="6" s="1"/>
  <c r="Y128" i="6"/>
  <c r="Q152" i="6"/>
  <c r="Y114" i="6"/>
  <c r="Y113" i="6"/>
  <c r="Z115" i="6" s="1"/>
  <c r="Y109" i="6"/>
  <c r="Y92" i="6"/>
  <c r="Y72" i="6"/>
  <c r="Y69" i="6"/>
  <c r="Y65" i="6"/>
  <c r="Z57" i="6"/>
  <c r="Y56" i="6"/>
  <c r="Z58" i="6" s="1"/>
  <c r="Y55" i="6"/>
  <c r="Z55" i="6" s="1"/>
  <c r="AA53" i="6" s="1"/>
  <c r="Y54" i="6"/>
  <c r="Y52" i="6"/>
  <c r="Z42" i="6"/>
  <c r="Y34" i="6"/>
  <c r="Y24" i="6"/>
  <c r="Y21" i="6"/>
  <c r="Y17" i="6"/>
  <c r="Z9" i="6"/>
  <c r="Y8" i="6"/>
  <c r="U151" i="7"/>
  <c r="Z127" i="7"/>
  <c r="U118" i="7"/>
  <c r="S117" i="7"/>
  <c r="Y106" i="7"/>
  <c r="Y96" i="7"/>
  <c r="Y93" i="7"/>
  <c r="Y89" i="7"/>
  <c r="Z81" i="7"/>
  <c r="Y80" i="7"/>
  <c r="Z82" i="7" s="1"/>
  <c r="Y79" i="7"/>
  <c r="Y76" i="7"/>
  <c r="Z66" i="7"/>
  <c r="Y58" i="7"/>
  <c r="Y48" i="7"/>
  <c r="Z49" i="7" s="1"/>
  <c r="AA47" i="7" s="1"/>
  <c r="Y45" i="7"/>
  <c r="Y41" i="7"/>
  <c r="Z33" i="7"/>
  <c r="Y32" i="7"/>
  <c r="Z34" i="7" s="1"/>
  <c r="Y31" i="7"/>
  <c r="Y30" i="7"/>
  <c r="Y28" i="7"/>
  <c r="R118" i="7"/>
  <c r="Z117" i="7" s="1"/>
  <c r="Z18" i="7"/>
  <c r="E151" i="8"/>
  <c r="L150" i="8"/>
  <c r="Y145" i="8"/>
  <c r="Y134" i="8"/>
  <c r="Y133" i="8"/>
  <c r="Y113" i="8"/>
  <c r="Y108" i="8"/>
  <c r="Z109" i="8" s="1"/>
  <c r="AA107" i="8" s="1"/>
  <c r="Y97" i="8"/>
  <c r="Y96" i="8"/>
  <c r="Z97" i="8" s="1"/>
  <c r="AA95" i="8" s="1"/>
  <c r="Y89" i="8"/>
  <c r="Y84" i="8"/>
  <c r="Y73" i="8"/>
  <c r="Y72" i="8"/>
  <c r="Y65" i="8"/>
  <c r="Y60" i="8"/>
  <c r="Y49" i="8"/>
  <c r="Y48" i="8"/>
  <c r="Z49" i="8" s="1"/>
  <c r="AA47" i="8" s="1"/>
  <c r="K103" i="9"/>
  <c r="F136" i="10"/>
  <c r="T136" i="10" s="1"/>
  <c r="K133" i="10"/>
  <c r="Z112" i="10"/>
  <c r="Z91" i="10"/>
  <c r="AA89" i="10" s="1"/>
  <c r="Z33" i="10"/>
  <c r="Z30" i="10"/>
  <c r="Z95" i="6"/>
  <c r="Y90" i="6"/>
  <c r="Y82" i="6"/>
  <c r="Y70" i="6"/>
  <c r="Y53" i="6"/>
  <c r="Z41" i="6"/>
  <c r="Y39" i="6"/>
  <c r="Z40" i="6" s="1"/>
  <c r="AA38" i="6" s="1"/>
  <c r="Y38" i="6"/>
  <c r="Y37" i="6"/>
  <c r="Y22" i="6"/>
  <c r="K149" i="7"/>
  <c r="Y141" i="7"/>
  <c r="Y140" i="7"/>
  <c r="Y137" i="7"/>
  <c r="Z126" i="7"/>
  <c r="Y124" i="7"/>
  <c r="Y123" i="7"/>
  <c r="V152" i="7"/>
  <c r="Z113" i="7"/>
  <c r="Y111" i="7"/>
  <c r="Y110" i="7"/>
  <c r="Y109" i="7"/>
  <c r="Y94" i="7"/>
  <c r="Y77" i="7"/>
  <c r="Z65" i="7"/>
  <c r="Y63" i="7"/>
  <c r="Y62" i="7"/>
  <c r="Y61" i="7"/>
  <c r="Y46" i="7"/>
  <c r="Y29" i="7"/>
  <c r="Z17" i="7"/>
  <c r="Y15" i="7"/>
  <c r="Y14" i="7"/>
  <c r="Y13" i="7"/>
  <c r="M151" i="8"/>
  <c r="Y142" i="8"/>
  <c r="Z133" i="8"/>
  <c r="Y130" i="8"/>
  <c r="Y129" i="8"/>
  <c r="Z131" i="8" s="1"/>
  <c r="AA129" i="8" s="1"/>
  <c r="Y127" i="8"/>
  <c r="V117" i="8"/>
  <c r="Y105" i="8"/>
  <c r="Y93" i="8"/>
  <c r="Y92" i="8"/>
  <c r="Y81" i="8"/>
  <c r="Y69" i="8"/>
  <c r="Y68" i="8"/>
  <c r="Z70" i="8" s="1"/>
  <c r="AA68" i="8" s="1"/>
  <c r="Y57" i="8"/>
  <c r="Y45" i="8"/>
  <c r="Y42" i="8"/>
  <c r="Z39" i="9"/>
  <c r="Z93" i="10"/>
  <c r="Y79" i="10"/>
  <c r="Y115" i="6"/>
  <c r="K112" i="6"/>
  <c r="Y99" i="6"/>
  <c r="Y95" i="6"/>
  <c r="Z90" i="6"/>
  <c r="Y87" i="6"/>
  <c r="Y86" i="6"/>
  <c r="Y85" i="6"/>
  <c r="Y75" i="6"/>
  <c r="Z76" i="6" s="1"/>
  <c r="AA74" i="6" s="1"/>
  <c r="Y68" i="6"/>
  <c r="Z70" i="6" s="1"/>
  <c r="AA68" i="6" s="1"/>
  <c r="Z56" i="6"/>
  <c r="Z54" i="6"/>
  <c r="Y35" i="6"/>
  <c r="Z37" i="6" s="1"/>
  <c r="AA35" i="6" s="1"/>
  <c r="Y27" i="6"/>
  <c r="Y20" i="6"/>
  <c r="Z8" i="6"/>
  <c r="W151" i="7"/>
  <c r="E151" i="7"/>
  <c r="X147" i="7"/>
  <c r="Y138" i="7"/>
  <c r="Y120" i="7"/>
  <c r="N152" i="7"/>
  <c r="L151" i="7"/>
  <c r="Z109" i="7"/>
  <c r="AA107" i="7" s="1"/>
  <c r="Y99" i="7"/>
  <c r="Z100" i="7" s="1"/>
  <c r="AA98" i="7" s="1"/>
  <c r="Y92" i="7"/>
  <c r="Z80" i="7"/>
  <c r="Z61" i="7"/>
  <c r="AA59" i="7" s="1"/>
  <c r="Y51" i="7"/>
  <c r="Y44" i="7"/>
  <c r="Z46" i="7" s="1"/>
  <c r="AA44" i="7" s="1"/>
  <c r="Z32" i="7"/>
  <c r="Z13" i="7"/>
  <c r="AA11" i="7" s="1"/>
  <c r="W147" i="8"/>
  <c r="Z132" i="8"/>
  <c r="Z130" i="8"/>
  <c r="Z127" i="8"/>
  <c r="Y114" i="8"/>
  <c r="Z95" i="8"/>
  <c r="Z93" i="8"/>
  <c r="Y90" i="8"/>
  <c r="Z71" i="8"/>
  <c r="Z69" i="8"/>
  <c r="Y66" i="8"/>
  <c r="Z47" i="8"/>
  <c r="Z45" i="8"/>
  <c r="Y29" i="8"/>
  <c r="Z95" i="10"/>
  <c r="AA95" i="10" s="1"/>
  <c r="K147" i="6"/>
  <c r="Z145" i="6"/>
  <c r="Y142" i="6"/>
  <c r="Y134" i="6"/>
  <c r="Z127" i="6"/>
  <c r="Y122" i="6"/>
  <c r="Y121" i="6"/>
  <c r="N150" i="6"/>
  <c r="S116" i="6"/>
  <c r="Y110" i="6"/>
  <c r="Z89" i="6"/>
  <c r="Z71" i="6"/>
  <c r="Z69" i="6"/>
  <c r="Y66" i="6"/>
  <c r="Y49" i="6"/>
  <c r="Z23" i="6"/>
  <c r="Y18" i="6"/>
  <c r="R149" i="7"/>
  <c r="S148" i="7"/>
  <c r="R147" i="7"/>
  <c r="W147" i="7"/>
  <c r="Y146" i="7"/>
  <c r="Z141" i="7"/>
  <c r="Z139" i="7"/>
  <c r="Z123" i="7"/>
  <c r="X117" i="7"/>
  <c r="Z95" i="7"/>
  <c r="Y90" i="7"/>
  <c r="Y73" i="7"/>
  <c r="Z47" i="7"/>
  <c r="Y42" i="7"/>
  <c r="Y25" i="7"/>
  <c r="W152" i="8"/>
  <c r="R149" i="8"/>
  <c r="X148" i="8"/>
  <c r="Y143" i="8"/>
  <c r="Y135" i="8"/>
  <c r="Z137" i="8" s="1"/>
  <c r="AA135" i="8" s="1"/>
  <c r="Z126" i="8"/>
  <c r="Y123" i="8"/>
  <c r="Z125" i="8" s="1"/>
  <c r="AA123" i="8" s="1"/>
  <c r="Y122" i="8"/>
  <c r="V118" i="8"/>
  <c r="T118" i="8"/>
  <c r="Y106" i="8"/>
  <c r="Y98" i="8"/>
  <c r="Z100" i="8" s="1"/>
  <c r="AA98" i="8" s="1"/>
  <c r="Y82" i="8"/>
  <c r="Y74" i="8"/>
  <c r="Y58" i="8"/>
  <c r="Y50" i="8"/>
  <c r="Z52" i="8" s="1"/>
  <c r="AA50" i="8" s="1"/>
  <c r="V132" i="9"/>
  <c r="H135" i="9"/>
  <c r="Z18" i="9"/>
  <c r="Z15" i="9"/>
  <c r="V101" i="10"/>
  <c r="H135" i="10"/>
  <c r="Z49" i="10"/>
  <c r="AA47" i="10" s="1"/>
  <c r="R117" i="8"/>
  <c r="Y34" i="8"/>
  <c r="Y26" i="8"/>
  <c r="U134" i="9"/>
  <c r="Y131" i="9"/>
  <c r="Y130" i="9"/>
  <c r="Y126" i="9"/>
  <c r="Z128" i="9" s="1"/>
  <c r="Z111" i="9"/>
  <c r="Z108" i="9"/>
  <c r="W103" i="9"/>
  <c r="P136" i="9"/>
  <c r="W136" i="9" s="1"/>
  <c r="U102" i="9"/>
  <c r="N135" i="9"/>
  <c r="S101" i="9"/>
  <c r="Y97" i="9"/>
  <c r="Z83" i="9"/>
  <c r="Z81" i="9"/>
  <c r="Y77" i="9"/>
  <c r="Y76" i="9"/>
  <c r="Z62" i="9"/>
  <c r="Y59" i="9"/>
  <c r="Y58" i="9"/>
  <c r="Y55" i="9"/>
  <c r="Y40" i="9"/>
  <c r="Z40" i="9" s="1"/>
  <c r="AA38" i="9" s="1"/>
  <c r="Z38" i="9"/>
  <c r="Y34" i="9"/>
  <c r="Y32" i="9"/>
  <c r="Y30" i="9"/>
  <c r="Y28" i="9"/>
  <c r="Y11" i="9"/>
  <c r="K134" i="10"/>
  <c r="T133" i="10"/>
  <c r="Y133" i="10" s="1"/>
  <c r="M138" i="10"/>
  <c r="Y126" i="10"/>
  <c r="Y124" i="10"/>
  <c r="Y122" i="10"/>
  <c r="Z111" i="10"/>
  <c r="Z109" i="10"/>
  <c r="Y106" i="10"/>
  <c r="Z107" i="10" s="1"/>
  <c r="AA105" i="10" s="1"/>
  <c r="Y100" i="10"/>
  <c r="Z100" i="10" s="1"/>
  <c r="AA98" i="10" s="1"/>
  <c r="V97" i="10"/>
  <c r="Y97" i="10" s="1"/>
  <c r="Z92" i="10"/>
  <c r="Z90" i="10"/>
  <c r="Y85" i="10"/>
  <c r="Y83" i="10"/>
  <c r="Y68" i="10"/>
  <c r="Y46" i="10"/>
  <c r="Y42" i="10"/>
  <c r="Y38" i="10"/>
  <c r="Z32" i="10"/>
  <c r="Z27" i="10"/>
  <c r="Y21" i="10"/>
  <c r="Y19" i="10"/>
  <c r="X140" i="11"/>
  <c r="J149" i="11"/>
  <c r="X149" i="11" s="1"/>
  <c r="Y134" i="11"/>
  <c r="Y130" i="11"/>
  <c r="Y128" i="11"/>
  <c r="Y92" i="11"/>
  <c r="Y86" i="11"/>
  <c r="Z125" i="12"/>
  <c r="S147" i="12"/>
  <c r="Y82" i="12"/>
  <c r="S146" i="12"/>
  <c r="Y146" i="12" s="1"/>
  <c r="Y81" i="12"/>
  <c r="S145" i="12"/>
  <c r="Y35" i="12"/>
  <c r="S142" i="12"/>
  <c r="Y33" i="12"/>
  <c r="S143" i="12"/>
  <c r="Y32" i="12"/>
  <c r="Y43" i="8"/>
  <c r="Z43" i="8" s="1"/>
  <c r="AA41" i="8" s="1"/>
  <c r="Z41" i="8"/>
  <c r="Y38" i="8"/>
  <c r="Y37" i="8"/>
  <c r="Y23" i="8"/>
  <c r="Y19" i="8"/>
  <c r="Z17" i="8"/>
  <c r="Y14" i="8"/>
  <c r="Z16" i="8" s="1"/>
  <c r="AA14" i="8" s="1"/>
  <c r="Y13" i="8"/>
  <c r="Y10" i="8"/>
  <c r="T134" i="9"/>
  <c r="T133" i="9"/>
  <c r="Y127" i="9"/>
  <c r="Y108" i="9"/>
  <c r="R103" i="9"/>
  <c r="V103" i="9"/>
  <c r="O136" i="9"/>
  <c r="V136" i="9" s="1"/>
  <c r="T102" i="9"/>
  <c r="Z99" i="9"/>
  <c r="Y94" i="9"/>
  <c r="Y93" i="9"/>
  <c r="Y92" i="9"/>
  <c r="Y89" i="9"/>
  <c r="Z80" i="9"/>
  <c r="Z78" i="9"/>
  <c r="Y56" i="9"/>
  <c r="Z58" i="9" s="1"/>
  <c r="Y54" i="9"/>
  <c r="Y29" i="9"/>
  <c r="Y27" i="9"/>
  <c r="Z28" i="9" s="1"/>
  <c r="AA26" i="9" s="1"/>
  <c r="Y16" i="9"/>
  <c r="Z14" i="9"/>
  <c r="Y10" i="9"/>
  <c r="S132" i="10"/>
  <c r="Y125" i="10"/>
  <c r="Y121" i="10"/>
  <c r="Z108" i="10"/>
  <c r="Z99" i="10"/>
  <c r="Z87" i="10"/>
  <c r="Y81" i="10"/>
  <c r="Y80" i="10"/>
  <c r="Y76" i="10"/>
  <c r="Z76" i="10" s="1"/>
  <c r="AA74" i="10" s="1"/>
  <c r="Z71" i="10"/>
  <c r="Y65" i="10"/>
  <c r="Y60" i="10"/>
  <c r="Y44" i="10"/>
  <c r="Y22" i="10"/>
  <c r="Y18" i="10"/>
  <c r="Y14" i="10"/>
  <c r="V150" i="11"/>
  <c r="Z134" i="11"/>
  <c r="Y114" i="11"/>
  <c r="Z91" i="11"/>
  <c r="Y75" i="11"/>
  <c r="Y74" i="11"/>
  <c r="Y72" i="11"/>
  <c r="Y70" i="11"/>
  <c r="Y24" i="11"/>
  <c r="M150" i="12"/>
  <c r="W60" i="12"/>
  <c r="P109" i="12"/>
  <c r="W109" i="12" s="1"/>
  <c r="U60" i="12"/>
  <c r="G109" i="12"/>
  <c r="Y35" i="8"/>
  <c r="Y27" i="8"/>
  <c r="Y11" i="8"/>
  <c r="X135" i="9"/>
  <c r="K134" i="9"/>
  <c r="K133" i="9"/>
  <c r="K132" i="9"/>
  <c r="Y124" i="9"/>
  <c r="Y123" i="9"/>
  <c r="Y122" i="9"/>
  <c r="U103" i="9"/>
  <c r="S102" i="9"/>
  <c r="R101" i="9"/>
  <c r="Y90" i="9"/>
  <c r="Y86" i="9"/>
  <c r="Y73" i="9"/>
  <c r="Y72" i="9"/>
  <c r="Z73" i="9" s="1"/>
  <c r="AA71" i="9" s="1"/>
  <c r="Z57" i="9"/>
  <c r="Y53" i="9"/>
  <c r="Z55" i="9" s="1"/>
  <c r="AA53" i="9" s="1"/>
  <c r="Y52" i="9"/>
  <c r="Y51" i="9"/>
  <c r="Y48" i="9"/>
  <c r="Y41" i="9"/>
  <c r="Z35" i="9"/>
  <c r="Z32" i="9"/>
  <c r="Z30" i="9"/>
  <c r="Y24" i="9"/>
  <c r="Z25" i="9" s="1"/>
  <c r="AA23" i="9" s="1"/>
  <c r="Y8" i="9"/>
  <c r="Y123" i="10"/>
  <c r="Z125" i="10" s="1"/>
  <c r="AA123" i="10" s="1"/>
  <c r="Y119" i="10"/>
  <c r="L137" i="10"/>
  <c r="G136" i="10"/>
  <c r="U136" i="10" s="1"/>
  <c r="S101" i="10"/>
  <c r="Z98" i="10"/>
  <c r="Y82" i="10"/>
  <c r="Y63" i="10"/>
  <c r="Y61" i="10"/>
  <c r="Y59" i="10"/>
  <c r="Y55" i="10"/>
  <c r="Y41" i="10"/>
  <c r="Y36" i="10"/>
  <c r="Y20" i="10"/>
  <c r="Z22" i="10" s="1"/>
  <c r="R141" i="11"/>
  <c r="L150" i="11"/>
  <c r="Z136" i="11"/>
  <c r="Z122" i="11"/>
  <c r="Z119" i="11"/>
  <c r="Z96" i="11"/>
  <c r="Z48" i="11"/>
  <c r="Z45" i="11"/>
  <c r="Y31" i="11"/>
  <c r="Z90" i="12"/>
  <c r="X61" i="12"/>
  <c r="J110" i="12"/>
  <c r="X110" i="12" s="1"/>
  <c r="W144" i="12"/>
  <c r="Y43" i="12"/>
  <c r="Y40" i="8"/>
  <c r="Z38" i="8"/>
  <c r="Y32" i="8"/>
  <c r="Y31" i="8"/>
  <c r="Y30" i="8"/>
  <c r="Y16" i="8"/>
  <c r="Z14" i="8"/>
  <c r="Y8" i="8"/>
  <c r="W135" i="9"/>
  <c r="R134" i="9"/>
  <c r="Z126" i="9"/>
  <c r="Y119" i="9"/>
  <c r="R102" i="9"/>
  <c r="X101" i="9"/>
  <c r="Z95" i="9"/>
  <c r="Z72" i="9"/>
  <c r="Y70" i="9"/>
  <c r="Y69" i="9"/>
  <c r="Y68" i="9"/>
  <c r="Y65" i="9"/>
  <c r="Z56" i="9"/>
  <c r="Z54" i="9"/>
  <c r="Y45" i="9"/>
  <c r="Y33" i="9"/>
  <c r="Z34" i="9" s="1"/>
  <c r="AA32" i="9" s="1"/>
  <c r="Y25" i="9"/>
  <c r="Z11" i="9"/>
  <c r="X134" i="10"/>
  <c r="Y131" i="10"/>
  <c r="Z126" i="10"/>
  <c r="Y120" i="10"/>
  <c r="Y118" i="10"/>
  <c r="Y115" i="10"/>
  <c r="Z116" i="10" s="1"/>
  <c r="AA114" i="10" s="1"/>
  <c r="O136" i="10"/>
  <c r="V136" i="10" s="1"/>
  <c r="T102" i="10"/>
  <c r="K97" i="10"/>
  <c r="K103" i="10" s="1"/>
  <c r="Z81" i="10"/>
  <c r="Y78" i="10"/>
  <c r="Y77" i="10"/>
  <c r="Y74" i="10"/>
  <c r="Z63" i="10"/>
  <c r="Y52" i="10"/>
  <c r="Z44" i="10"/>
  <c r="Z42" i="10"/>
  <c r="Y39" i="10"/>
  <c r="Y37" i="10"/>
  <c r="Y35" i="10"/>
  <c r="Y31" i="10"/>
  <c r="Z23" i="10"/>
  <c r="Y17" i="10"/>
  <c r="Y12" i="10"/>
  <c r="Y11" i="10"/>
  <c r="O150" i="11"/>
  <c r="V145" i="11"/>
  <c r="K145" i="11"/>
  <c r="K142" i="11"/>
  <c r="Z142" i="11" s="1"/>
  <c r="V107" i="11"/>
  <c r="Z64" i="11"/>
  <c r="Z50" i="11"/>
  <c r="V139" i="12"/>
  <c r="Y129" i="12"/>
  <c r="W139" i="12"/>
  <c r="W148" i="12" s="1"/>
  <c r="X145" i="12"/>
  <c r="X147" i="12"/>
  <c r="X146" i="12"/>
  <c r="Z63" i="12"/>
  <c r="Y28" i="8"/>
  <c r="R133" i="9"/>
  <c r="R132" i="9"/>
  <c r="Y125" i="9"/>
  <c r="Z123" i="9"/>
  <c r="Y120" i="9"/>
  <c r="Z122" i="9" s="1"/>
  <c r="AA120" i="9" s="1"/>
  <c r="Y117" i="9"/>
  <c r="Y116" i="9"/>
  <c r="Y115" i="9"/>
  <c r="Y87" i="9"/>
  <c r="Y85" i="9"/>
  <c r="Y66" i="9"/>
  <c r="Y49" i="9"/>
  <c r="Z49" i="9" s="1"/>
  <c r="AA47" i="9" s="1"/>
  <c r="Y46" i="9"/>
  <c r="Y44" i="9"/>
  <c r="Y116" i="10"/>
  <c r="I137" i="10"/>
  <c r="R101" i="10"/>
  <c r="Z97" i="10"/>
  <c r="Z80" i="10"/>
  <c r="Z78" i="10"/>
  <c r="Y75" i="10"/>
  <c r="Z62" i="10"/>
  <c r="Y58" i="10"/>
  <c r="Y50" i="10"/>
  <c r="Y48" i="10"/>
  <c r="Z39" i="10"/>
  <c r="Y28" i="10"/>
  <c r="Z20" i="10"/>
  <c r="Y15" i="10"/>
  <c r="Y13" i="10"/>
  <c r="Y9" i="10"/>
  <c r="Y8" i="10"/>
  <c r="W145" i="11"/>
  <c r="P148" i="11"/>
  <c r="T140" i="11"/>
  <c r="K140" i="11"/>
  <c r="F149" i="11"/>
  <c r="O110" i="11"/>
  <c r="R59" i="11"/>
  <c r="L108" i="11"/>
  <c r="K142" i="12"/>
  <c r="Y132" i="12"/>
  <c r="V140" i="12"/>
  <c r="V149" i="12" s="1"/>
  <c r="I108" i="12"/>
  <c r="W108" i="12" s="1"/>
  <c r="W105" i="12"/>
  <c r="Y100" i="12"/>
  <c r="W146" i="12"/>
  <c r="W149" i="12" s="1"/>
  <c r="W151" i="12" s="1"/>
  <c r="Y41" i="8"/>
  <c r="Y36" i="8"/>
  <c r="Z30" i="8"/>
  <c r="Y25" i="8"/>
  <c r="Y24" i="8"/>
  <c r="Y12" i="8"/>
  <c r="L136" i="9"/>
  <c r="R136" i="9" s="1"/>
  <c r="X132" i="9"/>
  <c r="Z118" i="9"/>
  <c r="Y114" i="9"/>
  <c r="Y113" i="9"/>
  <c r="Y99" i="9"/>
  <c r="Z100" i="9" s="1"/>
  <c r="AA98" i="9" s="1"/>
  <c r="Y82" i="9"/>
  <c r="Y79" i="9"/>
  <c r="Z71" i="9"/>
  <c r="Y42" i="9"/>
  <c r="Y22" i="9"/>
  <c r="Y20" i="9"/>
  <c r="Y14" i="9"/>
  <c r="Z16" i="9" s="1"/>
  <c r="AA14" i="9" s="1"/>
  <c r="H137" i="10"/>
  <c r="V137" i="10" s="1"/>
  <c r="W133" i="10"/>
  <c r="V133" i="10"/>
  <c r="U132" i="10"/>
  <c r="Y129" i="10"/>
  <c r="Z118" i="10"/>
  <c r="Y112" i="10"/>
  <c r="Y111" i="10"/>
  <c r="Y107" i="10"/>
  <c r="Q137" i="10"/>
  <c r="X137" i="10" s="1"/>
  <c r="R102" i="10"/>
  <c r="Y94" i="10"/>
  <c r="Y90" i="10"/>
  <c r="Z77" i="10"/>
  <c r="Y54" i="10"/>
  <c r="Y53" i="10"/>
  <c r="Z55" i="10" s="1"/>
  <c r="AA53" i="10" s="1"/>
  <c r="Y51" i="10"/>
  <c r="Y49" i="10"/>
  <c r="Z38" i="10"/>
  <c r="Y34" i="10"/>
  <c r="Y32" i="10"/>
  <c r="Y26" i="10"/>
  <c r="Y24" i="10"/>
  <c r="Z15" i="10"/>
  <c r="Y10" i="10"/>
  <c r="Z10" i="10" s="1"/>
  <c r="AA8" i="10" s="1"/>
  <c r="M148" i="11"/>
  <c r="W146" i="11"/>
  <c r="I149" i="11"/>
  <c r="Y76" i="12"/>
  <c r="V146" i="12"/>
  <c r="V145" i="12"/>
  <c r="Y69" i="12"/>
  <c r="Z71" i="12" s="1"/>
  <c r="AA69" i="12" s="1"/>
  <c r="Y53" i="12"/>
  <c r="Z55" i="12" s="1"/>
  <c r="AA53" i="12" s="1"/>
  <c r="T142" i="12"/>
  <c r="Y51" i="12"/>
  <c r="T143" i="12"/>
  <c r="Y46" i="12"/>
  <c r="Y44" i="8"/>
  <c r="Y33" i="8"/>
  <c r="Z29" i="8"/>
  <c r="Z27" i="8"/>
  <c r="R118" i="8"/>
  <c r="Y21" i="8"/>
  <c r="Y20" i="8"/>
  <c r="Y17" i="8"/>
  <c r="Z19" i="8" s="1"/>
  <c r="AA17" i="8" s="1"/>
  <c r="Y9" i="8"/>
  <c r="W134" i="9"/>
  <c r="U133" i="9"/>
  <c r="T132" i="9"/>
  <c r="Y129" i="9"/>
  <c r="Z120" i="9"/>
  <c r="Z117" i="9"/>
  <c r="Z115" i="9"/>
  <c r="Y110" i="9"/>
  <c r="Y109" i="9"/>
  <c r="Y107" i="9"/>
  <c r="Z107" i="9" s="1"/>
  <c r="AA105" i="9" s="1"/>
  <c r="Y106" i="9"/>
  <c r="Y105" i="9"/>
  <c r="W102" i="9"/>
  <c r="G135" i="9"/>
  <c r="Y100" i="9"/>
  <c r="Y96" i="9"/>
  <c r="Z97" i="9" s="1"/>
  <c r="AA95" i="9" s="1"/>
  <c r="Z86" i="9"/>
  <c r="Y83" i="9"/>
  <c r="Z85" i="9" s="1"/>
  <c r="AA83" i="9" s="1"/>
  <c r="Z65" i="9"/>
  <c r="Y63" i="9"/>
  <c r="Y61" i="9"/>
  <c r="Z47" i="9"/>
  <c r="Z44" i="9"/>
  <c r="Z42" i="9"/>
  <c r="Y39" i="9"/>
  <c r="Y37" i="9"/>
  <c r="Z37" i="9" s="1"/>
  <c r="AA35" i="9" s="1"/>
  <c r="Y31" i="9"/>
  <c r="Y18" i="9"/>
  <c r="Y17" i="9"/>
  <c r="P138" i="10"/>
  <c r="V132" i="10"/>
  <c r="Y130" i="10"/>
  <c r="Y128" i="10"/>
  <c r="Y113" i="10"/>
  <c r="P137" i="10"/>
  <c r="I135" i="10"/>
  <c r="Y92" i="10"/>
  <c r="Y88" i="10"/>
  <c r="Z88" i="10" s="1"/>
  <c r="AA86" i="10" s="1"/>
  <c r="Y71" i="10"/>
  <c r="Z73" i="10" s="1"/>
  <c r="AA71" i="10" s="1"/>
  <c r="Y69" i="10"/>
  <c r="Z70" i="10" s="1"/>
  <c r="AA68" i="10" s="1"/>
  <c r="Y67" i="10"/>
  <c r="Z67" i="10" s="1"/>
  <c r="AA65" i="10" s="1"/>
  <c r="Z57" i="10"/>
  <c r="Z54" i="10"/>
  <c r="Y25" i="10"/>
  <c r="K101" i="10"/>
  <c r="T107" i="11"/>
  <c r="F110" i="11"/>
  <c r="T110" i="11" s="1"/>
  <c r="U142" i="12"/>
  <c r="U144" i="12"/>
  <c r="Y144" i="12" s="1"/>
  <c r="X146" i="11"/>
  <c r="N150" i="11"/>
  <c r="K144" i="11"/>
  <c r="R143" i="11"/>
  <c r="Z133" i="11"/>
  <c r="Z131" i="11"/>
  <c r="Y126" i="11"/>
  <c r="Z126" i="11" s="1"/>
  <c r="AA124" i="11" s="1"/>
  <c r="Y122" i="11"/>
  <c r="P108" i="11"/>
  <c r="R106" i="11"/>
  <c r="W108" i="11"/>
  <c r="Y104" i="11"/>
  <c r="Y102" i="11"/>
  <c r="Y84" i="11"/>
  <c r="Z86" i="11" s="1"/>
  <c r="Y82" i="11"/>
  <c r="Z83" i="11" s="1"/>
  <c r="AA81" i="11" s="1"/>
  <c r="Y81" i="11"/>
  <c r="Y79" i="11"/>
  <c r="Z63" i="11"/>
  <c r="V60" i="11"/>
  <c r="Z57" i="11"/>
  <c r="Y54" i="11"/>
  <c r="Y52" i="11"/>
  <c r="Z52" i="11" s="1"/>
  <c r="AA50" i="11" s="1"/>
  <c r="Y46" i="11"/>
  <c r="Y43" i="11"/>
  <c r="Y41" i="11"/>
  <c r="Y23" i="11"/>
  <c r="Y21" i="11"/>
  <c r="Y20" i="11"/>
  <c r="Y18" i="11"/>
  <c r="Y16" i="11"/>
  <c r="Z16" i="11" s="1"/>
  <c r="AA14" i="11" s="1"/>
  <c r="R150" i="12"/>
  <c r="R146" i="12"/>
  <c r="I150" i="12"/>
  <c r="O149" i="12"/>
  <c r="K140" i="12"/>
  <c r="Z136" i="12"/>
  <c r="Z133" i="12"/>
  <c r="Y127" i="12"/>
  <c r="Z129" i="12" s="1"/>
  <c r="AA127" i="12" s="1"/>
  <c r="U139" i="12"/>
  <c r="V141" i="12"/>
  <c r="V150" i="12" s="1"/>
  <c r="W110" i="12"/>
  <c r="U109" i="12"/>
  <c r="T108" i="12"/>
  <c r="Y98" i="12"/>
  <c r="Y96" i="12"/>
  <c r="Y94" i="12"/>
  <c r="Y83" i="12"/>
  <c r="Z75" i="12"/>
  <c r="Z73" i="12"/>
  <c r="Y68" i="12"/>
  <c r="Y67" i="12"/>
  <c r="Y64" i="12"/>
  <c r="Y58" i="12"/>
  <c r="Y42" i="12"/>
  <c r="Z43" i="12" s="1"/>
  <c r="AA41" i="12" s="1"/>
  <c r="Y40" i="12"/>
  <c r="Y29" i="12"/>
  <c r="Z23" i="12"/>
  <c r="Z20" i="12"/>
  <c r="Y17" i="12"/>
  <c r="Z19" i="12" s="1"/>
  <c r="Z9" i="10"/>
  <c r="X147" i="11"/>
  <c r="K141" i="11"/>
  <c r="X139" i="11"/>
  <c r="Z128" i="11"/>
  <c r="Y115" i="11"/>
  <c r="Z117" i="11" s="1"/>
  <c r="Y113" i="11"/>
  <c r="U110" i="11"/>
  <c r="M110" i="11"/>
  <c r="X109" i="11"/>
  <c r="Z87" i="11"/>
  <c r="Z85" i="11"/>
  <c r="Z82" i="11"/>
  <c r="Y77" i="11"/>
  <c r="Y73" i="11"/>
  <c r="Y71" i="11"/>
  <c r="X61" i="11"/>
  <c r="Z54" i="11"/>
  <c r="Y49" i="11"/>
  <c r="Z26" i="11"/>
  <c r="Z24" i="11"/>
  <c r="Z21" i="11"/>
  <c r="Z18" i="11"/>
  <c r="Y10" i="11"/>
  <c r="F150" i="12"/>
  <c r="K143" i="12"/>
  <c r="Z142" i="12" s="1"/>
  <c r="Q150" i="12"/>
  <c r="Z130" i="12"/>
  <c r="Y128" i="12"/>
  <c r="Y126" i="12"/>
  <c r="Z112" i="12"/>
  <c r="T107" i="12"/>
  <c r="Z97" i="12"/>
  <c r="Y93" i="12"/>
  <c r="Z95" i="12" s="1"/>
  <c r="AA93" i="12" s="1"/>
  <c r="Y92" i="12"/>
  <c r="Y91" i="12"/>
  <c r="Y88" i="12"/>
  <c r="Y65" i="12"/>
  <c r="U59" i="12"/>
  <c r="K102" i="10"/>
  <c r="Z8" i="10"/>
  <c r="U142" i="11"/>
  <c r="W139" i="11"/>
  <c r="W148" i="11" s="1"/>
  <c r="Y137" i="11"/>
  <c r="Y123" i="11"/>
  <c r="Y121" i="11"/>
  <c r="Y119" i="11"/>
  <c r="Y118" i="11"/>
  <c r="Z120" i="11" s="1"/>
  <c r="AA118" i="11" s="1"/>
  <c r="Y112" i="11"/>
  <c r="Z114" i="11" s="1"/>
  <c r="AA112" i="11" s="1"/>
  <c r="V108" i="11"/>
  <c r="T106" i="11"/>
  <c r="G108" i="11"/>
  <c r="U108" i="11" s="1"/>
  <c r="Y103" i="11"/>
  <c r="Y100" i="11"/>
  <c r="Y95" i="11"/>
  <c r="Z84" i="11"/>
  <c r="Z79" i="11"/>
  <c r="Y66" i="11"/>
  <c r="Y47" i="11"/>
  <c r="Y45" i="11"/>
  <c r="Y44" i="11"/>
  <c r="Y42" i="11"/>
  <c r="Y39" i="11"/>
  <c r="Z23" i="11"/>
  <c r="Y13" i="11"/>
  <c r="Z13" i="11" s="1"/>
  <c r="AA11" i="11" s="1"/>
  <c r="R147" i="12"/>
  <c r="R145" i="12"/>
  <c r="N150" i="12"/>
  <c r="K144" i="12"/>
  <c r="R140" i="12"/>
  <c r="Z127" i="12"/>
  <c r="Y123" i="12"/>
  <c r="T139" i="12"/>
  <c r="T148" i="12" s="1"/>
  <c r="Y120" i="12"/>
  <c r="Y117" i="12"/>
  <c r="Y115" i="12"/>
  <c r="X139" i="12"/>
  <c r="U107" i="12"/>
  <c r="R106" i="12"/>
  <c r="X108" i="12"/>
  <c r="Z99" i="12"/>
  <c r="Z96" i="12"/>
  <c r="Z94" i="12"/>
  <c r="Y89" i="12"/>
  <c r="Z69" i="12"/>
  <c r="Z67" i="12"/>
  <c r="V60" i="12"/>
  <c r="K59" i="12"/>
  <c r="Z59" i="12" s="1"/>
  <c r="Y56" i="12"/>
  <c r="Z58" i="12" s="1"/>
  <c r="AA56" i="12" s="1"/>
  <c r="Y55" i="12"/>
  <c r="Y54" i="12"/>
  <c r="Z41" i="12"/>
  <c r="Y38" i="12"/>
  <c r="Y37" i="12"/>
  <c r="Y34" i="12"/>
  <c r="Y14" i="12"/>
  <c r="Y13" i="12"/>
  <c r="Z13" i="12" s="1"/>
  <c r="AA11" i="12" s="1"/>
  <c r="Y10" i="12"/>
  <c r="Y19" i="12"/>
  <c r="Z17" i="12"/>
  <c r="Y11" i="12"/>
  <c r="Y9" i="12"/>
  <c r="G150" i="11"/>
  <c r="M149" i="11"/>
  <c r="W144" i="11"/>
  <c r="P149" i="11"/>
  <c r="K143" i="11"/>
  <c r="R142" i="11"/>
  <c r="Y138" i="11"/>
  <c r="Y132" i="11"/>
  <c r="Z124" i="11"/>
  <c r="Z121" i="11"/>
  <c r="Z116" i="11"/>
  <c r="Z103" i="11"/>
  <c r="Y90" i="11"/>
  <c r="Z73" i="11"/>
  <c r="Y69" i="11"/>
  <c r="Y64" i="11"/>
  <c r="Y63" i="11"/>
  <c r="K61" i="11"/>
  <c r="Y58" i="11"/>
  <c r="Z47" i="11"/>
  <c r="Z42" i="11"/>
  <c r="Z14" i="11"/>
  <c r="Z12" i="11"/>
  <c r="Z9" i="11"/>
  <c r="M151" i="12"/>
  <c r="K141" i="12"/>
  <c r="Z139" i="12" s="1"/>
  <c r="Y138" i="12"/>
  <c r="Y137" i="12"/>
  <c r="Z138" i="12" s="1"/>
  <c r="AA136" i="12" s="1"/>
  <c r="U140" i="12"/>
  <c r="U149" i="12" s="1"/>
  <c r="X141" i="12"/>
  <c r="Z124" i="12"/>
  <c r="Z122" i="12"/>
  <c r="Y118" i="12"/>
  <c r="Y116" i="12"/>
  <c r="Z117" i="12" s="1"/>
  <c r="AA115" i="12" s="1"/>
  <c r="T141" i="12"/>
  <c r="T150" i="12" s="1"/>
  <c r="V109" i="12"/>
  <c r="U108" i="12"/>
  <c r="Z85" i="12"/>
  <c r="Y78" i="12"/>
  <c r="Y66" i="12"/>
  <c r="K61" i="12"/>
  <c r="Y52" i="12"/>
  <c r="Z52" i="12" s="1"/>
  <c r="AA50" i="12" s="1"/>
  <c r="Z38" i="12"/>
  <c r="Z36" i="12"/>
  <c r="Y27" i="12"/>
  <c r="Z14" i="12"/>
  <c r="T147" i="11"/>
  <c r="R146" i="11"/>
  <c r="W141" i="11"/>
  <c r="T139" i="11"/>
  <c r="T148" i="11" s="1"/>
  <c r="Y135" i="11"/>
  <c r="Y129" i="11"/>
  <c r="Y127" i="11"/>
  <c r="R109" i="11"/>
  <c r="Q110" i="11"/>
  <c r="H110" i="11"/>
  <c r="V110" i="11" s="1"/>
  <c r="T109" i="11"/>
  <c r="Y98" i="11"/>
  <c r="Y96" i="11"/>
  <c r="Z98" i="11" s="1"/>
  <c r="AA96" i="11" s="1"/>
  <c r="Y94" i="11"/>
  <c r="Y93" i="11"/>
  <c r="Y88" i="11"/>
  <c r="Y87" i="11"/>
  <c r="Y83" i="11"/>
  <c r="Z75" i="11"/>
  <c r="Z72" i="11"/>
  <c r="Y67" i="11"/>
  <c r="Y65" i="11"/>
  <c r="R61" i="11"/>
  <c r="T61" i="11"/>
  <c r="R60" i="11"/>
  <c r="Y37" i="11"/>
  <c r="Y35" i="11"/>
  <c r="Y33" i="11"/>
  <c r="Y32" i="11"/>
  <c r="Z34" i="11" s="1"/>
  <c r="AA32" i="11" s="1"/>
  <c r="Y27" i="11"/>
  <c r="Y26" i="11"/>
  <c r="Y22" i="11"/>
  <c r="Z22" i="11" s="1"/>
  <c r="AA20" i="11" s="1"/>
  <c r="K145" i="12"/>
  <c r="J150" i="12"/>
  <c r="J151" i="12" s="1"/>
  <c r="F148" i="12"/>
  <c r="K148" i="12" s="1"/>
  <c r="Z119" i="12"/>
  <c r="Y114" i="12"/>
  <c r="Z114" i="12" s="1"/>
  <c r="AA112" i="12" s="1"/>
  <c r="Y113" i="12"/>
  <c r="X107" i="12"/>
  <c r="K106" i="12"/>
  <c r="K105" i="12"/>
  <c r="Y102" i="12"/>
  <c r="Z104" i="12" s="1"/>
  <c r="AA102" i="12" s="1"/>
  <c r="Z84" i="12"/>
  <c r="Z81" i="12"/>
  <c r="Y79" i="12"/>
  <c r="Y77" i="12"/>
  <c r="K60" i="12"/>
  <c r="R59" i="12"/>
  <c r="Z60" i="12" s="1"/>
  <c r="Z54" i="12"/>
  <c r="Y49" i="12"/>
  <c r="Y48" i="12"/>
  <c r="Y47" i="12"/>
  <c r="Y31" i="12"/>
  <c r="Y30" i="12"/>
  <c r="Y28" i="12"/>
  <c r="Z28" i="12" s="1"/>
  <c r="AA26" i="12" s="1"/>
  <c r="Y15" i="12"/>
  <c r="R147" i="11"/>
  <c r="V140" i="11"/>
  <c r="U140" i="11"/>
  <c r="K139" i="11"/>
  <c r="Y133" i="11"/>
  <c r="Z135" i="11" s="1"/>
  <c r="AA133" i="11" s="1"/>
  <c r="Y131" i="11"/>
  <c r="Z112" i="11"/>
  <c r="I109" i="11"/>
  <c r="W109" i="11" s="1"/>
  <c r="N109" i="11"/>
  <c r="Z97" i="11"/>
  <c r="Z94" i="11"/>
  <c r="Y91" i="11"/>
  <c r="Y89" i="11"/>
  <c r="Z89" i="11" s="1"/>
  <c r="AA87" i="11" s="1"/>
  <c r="Y80" i="11"/>
  <c r="Z67" i="11"/>
  <c r="V59" i="11"/>
  <c r="Y53" i="11"/>
  <c r="Y51" i="11"/>
  <c r="Z36" i="11"/>
  <c r="Z33" i="11"/>
  <c r="Y30" i="11"/>
  <c r="Z31" i="11" s="1"/>
  <c r="AA29" i="11" s="1"/>
  <c r="Y28" i="11"/>
  <c r="Y19" i="11"/>
  <c r="Y17" i="11"/>
  <c r="Y15" i="11"/>
  <c r="K146" i="12"/>
  <c r="R143" i="12"/>
  <c r="R141" i="12"/>
  <c r="Z140" i="12" s="1"/>
  <c r="N148" i="12"/>
  <c r="K139" i="12"/>
  <c r="Y135" i="12"/>
  <c r="Y133" i="12"/>
  <c r="W141" i="12"/>
  <c r="W150" i="12" s="1"/>
  <c r="X140" i="12"/>
  <c r="X149" i="12" s="1"/>
  <c r="Z116" i="12"/>
  <c r="W107" i="12"/>
  <c r="U106" i="12"/>
  <c r="Y103" i="12"/>
  <c r="Y101" i="12"/>
  <c r="Y75" i="12"/>
  <c r="Y74" i="12"/>
  <c r="Y71" i="12"/>
  <c r="U61" i="12"/>
  <c r="T60" i="12"/>
  <c r="Z48" i="12"/>
  <c r="Y45" i="12"/>
  <c r="Y44" i="12"/>
  <c r="Z46" i="12" s="1"/>
  <c r="AA44" i="12" s="1"/>
  <c r="Y36" i="12"/>
  <c r="Z33" i="12"/>
  <c r="Z30" i="12"/>
  <c r="Y24" i="12"/>
  <c r="Y23" i="12"/>
  <c r="Z25" i="12" s="1"/>
  <c r="AA23" i="12" s="1"/>
  <c r="Y12" i="12"/>
  <c r="Z9" i="12"/>
  <c r="Y57" i="11"/>
  <c r="Z58" i="11" s="1"/>
  <c r="AA56" i="11" s="1"/>
  <c r="Y56" i="11"/>
  <c r="Z35" i="11"/>
  <c r="Z30" i="11"/>
  <c r="Y25" i="11"/>
  <c r="G149" i="12"/>
  <c r="K149" i="12" s="1"/>
  <c r="R139" i="12"/>
  <c r="Z134" i="12"/>
  <c r="Y131" i="12"/>
  <c r="Z132" i="12" s="1"/>
  <c r="AA130" i="12" s="1"/>
  <c r="Y130" i="12"/>
  <c r="Y125" i="12"/>
  <c r="V110" i="12"/>
  <c r="T109" i="12"/>
  <c r="E108" i="12"/>
  <c r="K108" i="12" s="1"/>
  <c r="Y99" i="12"/>
  <c r="Y95" i="12"/>
  <c r="Y90" i="12"/>
  <c r="Z78" i="12"/>
  <c r="Y72" i="12"/>
  <c r="Y70" i="12"/>
  <c r="V61" i="12"/>
  <c r="T61" i="12"/>
  <c r="R60" i="12"/>
  <c r="Z50" i="12"/>
  <c r="Z47" i="12"/>
  <c r="Y41" i="12"/>
  <c r="Z29" i="12"/>
  <c r="Z26" i="12"/>
  <c r="Z24" i="12"/>
  <c r="Y21" i="12"/>
  <c r="Z22" i="12" s="1"/>
  <c r="AA20" i="12" s="1"/>
  <c r="Y20" i="12"/>
  <c r="Q151" i="12"/>
  <c r="Z146" i="12"/>
  <c r="T151" i="12"/>
  <c r="R108" i="12"/>
  <c r="S110" i="12"/>
  <c r="Z40" i="12"/>
  <c r="Z16" i="12"/>
  <c r="AA14" i="12" s="1"/>
  <c r="Z123" i="12"/>
  <c r="AA121" i="12" s="1"/>
  <c r="Z86" i="12"/>
  <c r="Z83" i="12"/>
  <c r="Z37" i="12"/>
  <c r="AA35" i="12" s="1"/>
  <c r="Z120" i="12"/>
  <c r="AA118" i="12" s="1"/>
  <c r="Z68" i="12"/>
  <c r="AA66" i="12" s="1"/>
  <c r="Z145" i="12"/>
  <c r="Z105" i="12"/>
  <c r="Z65" i="12"/>
  <c r="AA63" i="12" s="1"/>
  <c r="Z49" i="12"/>
  <c r="AA47" i="12" s="1"/>
  <c r="I151" i="12"/>
  <c r="N151" i="12"/>
  <c r="K109" i="12"/>
  <c r="Z98" i="12"/>
  <c r="AA96" i="12" s="1"/>
  <c r="H151" i="12"/>
  <c r="O151" i="12"/>
  <c r="Z92" i="12"/>
  <c r="AA90" i="12" s="1"/>
  <c r="Z74" i="12"/>
  <c r="AA72" i="12" s="1"/>
  <c r="Z34" i="12"/>
  <c r="AA32" i="12" s="1"/>
  <c r="Z10" i="12"/>
  <c r="AA8" i="12" s="1"/>
  <c r="E150" i="12"/>
  <c r="K150" i="12" s="1"/>
  <c r="R148" i="12"/>
  <c r="T140" i="12"/>
  <c r="T149" i="12" s="1"/>
  <c r="S139" i="12"/>
  <c r="S107" i="12"/>
  <c r="K107" i="12"/>
  <c r="X105" i="12"/>
  <c r="R144" i="12"/>
  <c r="U141" i="12"/>
  <c r="U150" i="12" s="1"/>
  <c r="S140" i="12"/>
  <c r="Y134" i="12"/>
  <c r="Y124" i="12"/>
  <c r="R107" i="12"/>
  <c r="Z106" i="12" s="1"/>
  <c r="W61" i="12"/>
  <c r="T59" i="12"/>
  <c r="N110" i="12"/>
  <c r="U110" i="12" s="1"/>
  <c r="F110" i="12"/>
  <c r="T110" i="12" s="1"/>
  <c r="L109" i="12"/>
  <c r="R109" i="12" s="1"/>
  <c r="S59" i="12"/>
  <c r="S141" i="12"/>
  <c r="V106" i="12"/>
  <c r="U105" i="12"/>
  <c r="Y105" i="12" s="1"/>
  <c r="S60" i="12"/>
  <c r="S106" i="12"/>
  <c r="L149" i="12"/>
  <c r="R149" i="12" s="1"/>
  <c r="Z129" i="11"/>
  <c r="AA127" i="11" s="1"/>
  <c r="U148" i="11"/>
  <c r="Z55" i="11"/>
  <c r="AA53" i="11" s="1"/>
  <c r="Z19" i="11"/>
  <c r="AA17" i="11" s="1"/>
  <c r="Z132" i="11"/>
  <c r="AA130" i="11" s="1"/>
  <c r="Z101" i="11"/>
  <c r="AA99" i="11" s="1"/>
  <c r="Z80" i="11"/>
  <c r="AA78" i="11" s="1"/>
  <c r="Z40" i="11"/>
  <c r="AA38" i="11" s="1"/>
  <c r="Y142" i="11"/>
  <c r="K110" i="11"/>
  <c r="S110" i="11"/>
  <c r="Z104" i="11"/>
  <c r="AA102" i="11" s="1"/>
  <c r="Z43" i="11"/>
  <c r="AA41" i="11" s="1"/>
  <c r="X148" i="11"/>
  <c r="AA115" i="11"/>
  <c r="R108" i="11"/>
  <c r="Z123" i="11"/>
  <c r="R110" i="11"/>
  <c r="Z46" i="11"/>
  <c r="AA44" i="11" s="1"/>
  <c r="O151" i="11"/>
  <c r="Y140" i="11"/>
  <c r="Z138" i="11"/>
  <c r="AA136" i="11" s="1"/>
  <c r="X110" i="11"/>
  <c r="V109" i="11"/>
  <c r="T108" i="11"/>
  <c r="Z74" i="11"/>
  <c r="Z60" i="11"/>
  <c r="Z10" i="11"/>
  <c r="AA8" i="11" s="1"/>
  <c r="U150" i="11"/>
  <c r="M151" i="11"/>
  <c r="Z143" i="11"/>
  <c r="W110" i="11"/>
  <c r="U109" i="11"/>
  <c r="K108" i="11"/>
  <c r="S108" i="11"/>
  <c r="Z92" i="11"/>
  <c r="AA90" i="11" s="1"/>
  <c r="Z71" i="11"/>
  <c r="AA69" i="11" s="1"/>
  <c r="Z65" i="11"/>
  <c r="AA63" i="11" s="1"/>
  <c r="Z95" i="11"/>
  <c r="AA93" i="11" s="1"/>
  <c r="Z37" i="11"/>
  <c r="AA35" i="11" s="1"/>
  <c r="Z28" i="11"/>
  <c r="AA26" i="11" s="1"/>
  <c r="M150" i="11"/>
  <c r="E150" i="11"/>
  <c r="E151" i="11" s="1"/>
  <c r="S149" i="11"/>
  <c r="J148" i="11"/>
  <c r="S144" i="11"/>
  <c r="S139" i="11"/>
  <c r="S107" i="11"/>
  <c r="K107" i="11"/>
  <c r="X105" i="11"/>
  <c r="V147" i="11"/>
  <c r="T146" i="11"/>
  <c r="S145" i="11"/>
  <c r="Y145" i="11" s="1"/>
  <c r="W143" i="11"/>
  <c r="V142" i="11"/>
  <c r="V148" i="11" s="1"/>
  <c r="R140" i="11"/>
  <c r="Z140" i="11" s="1"/>
  <c r="W106" i="11"/>
  <c r="V105" i="11"/>
  <c r="V61" i="11"/>
  <c r="S59" i="11"/>
  <c r="Y59" i="11" s="1"/>
  <c r="K59" i="11"/>
  <c r="J150" i="11"/>
  <c r="H149" i="11"/>
  <c r="G148" i="11"/>
  <c r="G151" i="11" s="1"/>
  <c r="U147" i="11"/>
  <c r="Y147" i="11" s="1"/>
  <c r="S146" i="11"/>
  <c r="K146" i="11"/>
  <c r="R145" i="11"/>
  <c r="Z146" i="11" s="1"/>
  <c r="S141" i="11"/>
  <c r="S109" i="11"/>
  <c r="X107" i="11"/>
  <c r="V106" i="11"/>
  <c r="U105" i="11"/>
  <c r="U61" i="11"/>
  <c r="Y61" i="11" s="1"/>
  <c r="S60" i="11"/>
  <c r="Y60" i="11" s="1"/>
  <c r="Q150" i="11"/>
  <c r="Q151" i="11" s="1"/>
  <c r="I150" i="11"/>
  <c r="W150" i="11" s="1"/>
  <c r="O149" i="11"/>
  <c r="G149" i="11"/>
  <c r="U149" i="11" s="1"/>
  <c r="N148" i="11"/>
  <c r="N151" i="11" s="1"/>
  <c r="F148" i="11"/>
  <c r="K148" i="11" s="1"/>
  <c r="U143" i="11"/>
  <c r="T142" i="11"/>
  <c r="W107" i="11"/>
  <c r="U106" i="11"/>
  <c r="T105" i="11"/>
  <c r="K147" i="11"/>
  <c r="K105" i="11"/>
  <c r="U144" i="11"/>
  <c r="S143" i="11"/>
  <c r="Y143" i="11" s="1"/>
  <c r="S106" i="11"/>
  <c r="K106" i="11"/>
  <c r="R105" i="11"/>
  <c r="Z106" i="11" s="1"/>
  <c r="F150" i="11"/>
  <c r="L149" i="11"/>
  <c r="L151" i="11" s="1"/>
  <c r="J138" i="10"/>
  <c r="X135" i="10"/>
  <c r="Z61" i="10"/>
  <c r="AA59" i="10" s="1"/>
  <c r="Z122" i="10"/>
  <c r="AA120" i="10" s="1"/>
  <c r="Z79" i="10"/>
  <c r="AA77" i="10" s="1"/>
  <c r="Z37" i="10"/>
  <c r="AA35" i="10" s="1"/>
  <c r="Z25" i="10"/>
  <c r="Z19" i="10"/>
  <c r="AA17" i="10" s="1"/>
  <c r="W137" i="10"/>
  <c r="Z58" i="10"/>
  <c r="AA56" i="10" s="1"/>
  <c r="Z13" i="10"/>
  <c r="AA11" i="10" s="1"/>
  <c r="K136" i="10"/>
  <c r="Z131" i="10"/>
  <c r="AA129" i="10" s="1"/>
  <c r="Z113" i="10"/>
  <c r="AA111" i="10" s="1"/>
  <c r="F137" i="10"/>
  <c r="T137" i="10" s="1"/>
  <c r="T103" i="10"/>
  <c r="Z34" i="10"/>
  <c r="AA32" i="10" s="1"/>
  <c r="Z28" i="10"/>
  <c r="AA26" i="10" s="1"/>
  <c r="T135" i="10"/>
  <c r="Z119" i="10"/>
  <c r="AA117" i="10" s="1"/>
  <c r="I138" i="10"/>
  <c r="W135" i="10"/>
  <c r="W138" i="10" s="1"/>
  <c r="E137" i="10"/>
  <c r="S103" i="10"/>
  <c r="Z31" i="10"/>
  <c r="AA29" i="10" s="1"/>
  <c r="N138" i="10"/>
  <c r="K135" i="10"/>
  <c r="S135" i="10"/>
  <c r="E138" i="10"/>
  <c r="Z110" i="10"/>
  <c r="AA108" i="10" s="1"/>
  <c r="Z64" i="10"/>
  <c r="AA62" i="10" s="1"/>
  <c r="R135" i="10"/>
  <c r="Z128" i="10"/>
  <c r="AA126" i="10" s="1"/>
  <c r="Z85" i="10"/>
  <c r="AA83" i="10" s="1"/>
  <c r="R136" i="10"/>
  <c r="L138" i="10"/>
  <c r="Z82" i="10"/>
  <c r="AA80" i="10" s="1"/>
  <c r="Z46" i="10"/>
  <c r="AA44" i="10" s="1"/>
  <c r="Z16" i="10"/>
  <c r="K132" i="10"/>
  <c r="Z132" i="10" s="1"/>
  <c r="X103" i="10"/>
  <c r="V102" i="10"/>
  <c r="R97" i="10"/>
  <c r="Z96" i="10" s="1"/>
  <c r="Z14" i="10"/>
  <c r="V135" i="10"/>
  <c r="R133" i="10"/>
  <c r="Z133" i="10" s="1"/>
  <c r="U135" i="10"/>
  <c r="U138" i="10" s="1"/>
  <c r="S134" i="10"/>
  <c r="Y134" i="10" s="1"/>
  <c r="X132" i="10"/>
  <c r="R134" i="10"/>
  <c r="X101" i="10"/>
  <c r="S136" i="10"/>
  <c r="R103" i="10"/>
  <c r="Z102" i="10" s="1"/>
  <c r="X102" i="10"/>
  <c r="W101" i="10"/>
  <c r="Y101" i="10" s="1"/>
  <c r="Z22" i="9"/>
  <c r="AA20" i="9" s="1"/>
  <c r="Z131" i="9"/>
  <c r="AA129" i="9" s="1"/>
  <c r="U135" i="9"/>
  <c r="Z19" i="9"/>
  <c r="AA17" i="9" s="1"/>
  <c r="Z82" i="9"/>
  <c r="AA80" i="9" s="1"/>
  <c r="AA126" i="9"/>
  <c r="Z113" i="9"/>
  <c r="P138" i="9"/>
  <c r="N138" i="9"/>
  <c r="Y101" i="9"/>
  <c r="Z79" i="9"/>
  <c r="AA77" i="9" s="1"/>
  <c r="Z61" i="9"/>
  <c r="AA59" i="9" s="1"/>
  <c r="Z13" i="9"/>
  <c r="AA11" i="9" s="1"/>
  <c r="R137" i="9"/>
  <c r="Z94" i="9"/>
  <c r="AA92" i="9" s="1"/>
  <c r="AA56" i="9"/>
  <c r="Z132" i="9"/>
  <c r="Z125" i="9"/>
  <c r="AA123" i="9" s="1"/>
  <c r="Z102" i="9"/>
  <c r="Z43" i="9"/>
  <c r="AA41" i="9" s="1"/>
  <c r="Z10" i="9"/>
  <c r="AA8" i="9" s="1"/>
  <c r="M138" i="9"/>
  <c r="Z70" i="9"/>
  <c r="AA68" i="9" s="1"/>
  <c r="V135" i="9"/>
  <c r="Z133" i="9"/>
  <c r="Z119" i="9"/>
  <c r="AA117" i="9" s="1"/>
  <c r="Z76" i="9"/>
  <c r="AA74" i="9" s="1"/>
  <c r="Z64" i="9"/>
  <c r="AA62" i="9" s="1"/>
  <c r="Z46" i="9"/>
  <c r="AA44" i="9" s="1"/>
  <c r="Q137" i="9"/>
  <c r="X137" i="9" s="1"/>
  <c r="I137" i="9"/>
  <c r="W137" i="9" s="1"/>
  <c r="G136" i="9"/>
  <c r="U136" i="9" s="1"/>
  <c r="F135" i="9"/>
  <c r="K101" i="9"/>
  <c r="Z101" i="9" s="1"/>
  <c r="J138" i="9"/>
  <c r="H137" i="9"/>
  <c r="V137" i="9" s="1"/>
  <c r="F136" i="9"/>
  <c r="T136" i="9" s="1"/>
  <c r="E135" i="9"/>
  <c r="S134" i="9"/>
  <c r="Y134" i="9" s="1"/>
  <c r="K102" i="9"/>
  <c r="G137" i="9"/>
  <c r="U137" i="9" s="1"/>
  <c r="E136" i="9"/>
  <c r="L135" i="9"/>
  <c r="S137" i="9"/>
  <c r="S132" i="9"/>
  <c r="Y132" i="9" s="1"/>
  <c r="X103" i="9"/>
  <c r="V102" i="9"/>
  <c r="Y102" i="9" s="1"/>
  <c r="U101" i="9"/>
  <c r="S133" i="9"/>
  <c r="Z46" i="8"/>
  <c r="AA44" i="8" s="1"/>
  <c r="Z22" i="8"/>
  <c r="AA20" i="8" s="1"/>
  <c r="E153" i="8"/>
  <c r="Z94" i="8"/>
  <c r="AA92" i="8" s="1"/>
  <c r="T151" i="8"/>
  <c r="V150" i="8"/>
  <c r="V153" i="8" s="1"/>
  <c r="H153" i="8"/>
  <c r="Z28" i="8"/>
  <c r="AA26" i="8" s="1"/>
  <c r="Z148" i="8"/>
  <c r="Z122" i="8"/>
  <c r="AA120" i="8" s="1"/>
  <c r="O153" i="8"/>
  <c r="Y149" i="8"/>
  <c r="Z146" i="8"/>
  <c r="AA144" i="8" s="1"/>
  <c r="Z85" i="8"/>
  <c r="AA83" i="8" s="1"/>
  <c r="Z37" i="8"/>
  <c r="AA35" i="8" s="1"/>
  <c r="Z13" i="8"/>
  <c r="AA11" i="8" s="1"/>
  <c r="N153" i="8"/>
  <c r="Z147" i="8"/>
  <c r="Z143" i="8"/>
  <c r="AA141" i="8" s="1"/>
  <c r="X150" i="8"/>
  <c r="Z106" i="8"/>
  <c r="AA104" i="8" s="1"/>
  <c r="Z82" i="8"/>
  <c r="AA80" i="8" s="1"/>
  <c r="Z58" i="8"/>
  <c r="AA56" i="8" s="1"/>
  <c r="Z34" i="8"/>
  <c r="AA32" i="8" s="1"/>
  <c r="Z10" i="8"/>
  <c r="AA8" i="8" s="1"/>
  <c r="M153" i="8"/>
  <c r="Z128" i="8"/>
  <c r="AA126" i="8" s="1"/>
  <c r="Y117" i="8"/>
  <c r="Z117" i="8"/>
  <c r="U152" i="8"/>
  <c r="S151" i="8"/>
  <c r="R150" i="8"/>
  <c r="Z115" i="8"/>
  <c r="AA113" i="8" s="1"/>
  <c r="Z91" i="8"/>
  <c r="AA89" i="8" s="1"/>
  <c r="Z67" i="8"/>
  <c r="AA65" i="8" s="1"/>
  <c r="F152" i="8"/>
  <c r="T152" i="8" s="1"/>
  <c r="S150" i="8"/>
  <c r="W148" i="8"/>
  <c r="Y148" i="8" s="1"/>
  <c r="V147" i="8"/>
  <c r="S118" i="8"/>
  <c r="K118" i="8"/>
  <c r="X116" i="8"/>
  <c r="Y116" i="8" s="1"/>
  <c r="Z24" i="8"/>
  <c r="L152" i="8"/>
  <c r="R152" i="8" s="1"/>
  <c r="J151" i="8"/>
  <c r="X151" i="8" s="1"/>
  <c r="I150" i="8"/>
  <c r="Q151" i="8"/>
  <c r="R151" i="8" s="1"/>
  <c r="I151" i="8"/>
  <c r="W151" i="8" s="1"/>
  <c r="P150" i="8"/>
  <c r="P153" i="8" s="1"/>
  <c r="S147" i="8"/>
  <c r="K116" i="8"/>
  <c r="U152" i="7"/>
  <c r="U153" i="7" s="1"/>
  <c r="Y117" i="7"/>
  <c r="AA80" i="7"/>
  <c r="AA32" i="7"/>
  <c r="Z143" i="7"/>
  <c r="AA141" i="7" s="1"/>
  <c r="Z125" i="7"/>
  <c r="AA123" i="7" s="1"/>
  <c r="Z112" i="7"/>
  <c r="AA110" i="7" s="1"/>
  <c r="Z79" i="7"/>
  <c r="AA77" i="7" s="1"/>
  <c r="Z64" i="7"/>
  <c r="AA62" i="7" s="1"/>
  <c r="Z52" i="7"/>
  <c r="AA50" i="7" s="1"/>
  <c r="Z31" i="7"/>
  <c r="AA29" i="7" s="1"/>
  <c r="Z16" i="7"/>
  <c r="AA14" i="7" s="1"/>
  <c r="Z140" i="7"/>
  <c r="AA138" i="7" s="1"/>
  <c r="R151" i="7"/>
  <c r="E153" i="7"/>
  <c r="Z122" i="7"/>
  <c r="AA120" i="7" s="1"/>
  <c r="Y148" i="7"/>
  <c r="V153" i="7"/>
  <c r="Z131" i="7"/>
  <c r="AA129" i="7" s="1"/>
  <c r="Z128" i="7"/>
  <c r="Z115" i="7"/>
  <c r="AA113" i="7" s="1"/>
  <c r="Z106" i="7"/>
  <c r="AA104" i="7" s="1"/>
  <c r="Z58" i="7"/>
  <c r="AA56" i="7" s="1"/>
  <c r="Z10" i="7"/>
  <c r="AA8" i="7" s="1"/>
  <c r="M153" i="7"/>
  <c r="N153" i="7"/>
  <c r="Z147" i="7"/>
  <c r="Z103" i="7"/>
  <c r="AA101" i="7" s="1"/>
  <c r="Z88" i="7"/>
  <c r="AA86" i="7" s="1"/>
  <c r="Z76" i="7"/>
  <c r="AA74" i="7" s="1"/>
  <c r="Z55" i="7"/>
  <c r="AA53" i="7" s="1"/>
  <c r="Z40" i="7"/>
  <c r="AA38" i="7" s="1"/>
  <c r="Z28" i="7"/>
  <c r="AA26" i="7" s="1"/>
  <c r="Z137" i="7"/>
  <c r="AA135" i="7" s="1"/>
  <c r="P153" i="7"/>
  <c r="H153" i="7"/>
  <c r="F152" i="7"/>
  <c r="T152" i="7" s="1"/>
  <c r="T151" i="7"/>
  <c r="S150" i="7"/>
  <c r="K118" i="7"/>
  <c r="O153" i="7"/>
  <c r="G153" i="7"/>
  <c r="M152" i="7"/>
  <c r="E152" i="7"/>
  <c r="S151" i="7"/>
  <c r="J150" i="7"/>
  <c r="U147" i="7"/>
  <c r="Y147" i="7" s="1"/>
  <c r="Z149" i="7" s="1"/>
  <c r="AA147" i="7" s="1"/>
  <c r="Z27" i="7"/>
  <c r="L152" i="7"/>
  <c r="R152" i="7" s="1"/>
  <c r="J151" i="7"/>
  <c r="X151" i="7" s="1"/>
  <c r="I150" i="7"/>
  <c r="V118" i="7"/>
  <c r="Y118" i="7" s="1"/>
  <c r="S149" i="7"/>
  <c r="Y149" i="7" s="1"/>
  <c r="Z140" i="6"/>
  <c r="AA138" i="6" s="1"/>
  <c r="Z128" i="6"/>
  <c r="AA126" i="6" s="1"/>
  <c r="Z122" i="6"/>
  <c r="AA120" i="6" s="1"/>
  <c r="Z109" i="6"/>
  <c r="AA107" i="6" s="1"/>
  <c r="Z85" i="6"/>
  <c r="AA83" i="6" s="1"/>
  <c r="Z34" i="6"/>
  <c r="AA32" i="6" s="1"/>
  <c r="Z147" i="6"/>
  <c r="Y148" i="6"/>
  <c r="L153" i="6"/>
  <c r="Z125" i="6"/>
  <c r="AA123" i="6" s="1"/>
  <c r="Z110" i="6"/>
  <c r="Z103" i="6"/>
  <c r="AA101" i="6" s="1"/>
  <c r="Z79" i="6"/>
  <c r="AA77" i="6" s="1"/>
  <c r="Z52" i="6"/>
  <c r="AA50" i="6" s="1"/>
  <c r="Z31" i="6"/>
  <c r="AA29" i="6" s="1"/>
  <c r="Z16" i="6"/>
  <c r="AA14" i="6" s="1"/>
  <c r="Q153" i="6"/>
  <c r="AA135" i="6"/>
  <c r="E151" i="6"/>
  <c r="S117" i="6"/>
  <c r="Y116" i="6"/>
  <c r="Z134" i="6"/>
  <c r="AA132" i="6" s="1"/>
  <c r="Y112" i="6"/>
  <c r="Z112" i="6" s="1"/>
  <c r="AA110" i="6" s="1"/>
  <c r="Z67" i="6"/>
  <c r="AA65" i="6" s="1"/>
  <c r="AA56" i="6"/>
  <c r="Z19" i="6"/>
  <c r="AA17" i="6" s="1"/>
  <c r="I153" i="6"/>
  <c r="Z100" i="6"/>
  <c r="AA98" i="6" s="1"/>
  <c r="Z28" i="6"/>
  <c r="AA26" i="6" s="1"/>
  <c r="Z88" i="6"/>
  <c r="AA86" i="6" s="1"/>
  <c r="H151" i="6"/>
  <c r="K148" i="6"/>
  <c r="R147" i="6"/>
  <c r="Z148" i="6" s="1"/>
  <c r="I152" i="6"/>
  <c r="W152" i="6" s="1"/>
  <c r="G151" i="6"/>
  <c r="F150" i="6"/>
  <c r="F118" i="6"/>
  <c r="K116" i="6"/>
  <c r="K115" i="6"/>
  <c r="Z113" i="6" s="1"/>
  <c r="W149" i="6"/>
  <c r="J152" i="6"/>
  <c r="X152" i="6" s="1"/>
  <c r="X153" i="6" s="1"/>
  <c r="W150" i="6"/>
  <c r="H152" i="6"/>
  <c r="N151" i="6"/>
  <c r="F151" i="6"/>
  <c r="T151" i="6" s="1"/>
  <c r="M150" i="6"/>
  <c r="M153" i="6" s="1"/>
  <c r="E150" i="6"/>
  <c r="S149" i="6"/>
  <c r="Y149" i="6" s="1"/>
  <c r="R116" i="6"/>
  <c r="Z117" i="6" s="1"/>
  <c r="S105" i="6"/>
  <c r="Y105" i="6" s="1"/>
  <c r="Z106" i="6" s="1"/>
  <c r="O152" i="6"/>
  <c r="R152" i="6" s="1"/>
  <c r="G152" i="6"/>
  <c r="U152" i="6" s="1"/>
  <c r="K105" i="6"/>
  <c r="Z104" i="6" s="1"/>
  <c r="W117" i="6"/>
  <c r="V116" i="6"/>
  <c r="S152" i="6"/>
  <c r="S147" i="6"/>
  <c r="Y147" i="6" s="1"/>
  <c r="U116" i="6"/>
  <c r="P153" i="5"/>
  <c r="Z73" i="5"/>
  <c r="AA71" i="5" s="1"/>
  <c r="H153" i="5"/>
  <c r="V150" i="5"/>
  <c r="V153" i="5" s="1"/>
  <c r="Y118" i="5"/>
  <c r="Z103" i="5"/>
  <c r="AA101" i="5" s="1"/>
  <c r="Z43" i="5"/>
  <c r="AA41" i="5" s="1"/>
  <c r="Z31" i="5"/>
  <c r="AA29" i="5" s="1"/>
  <c r="Z19" i="5"/>
  <c r="AA17" i="5" s="1"/>
  <c r="W151" i="5"/>
  <c r="Z79" i="5"/>
  <c r="AA77" i="5" s="1"/>
  <c r="Z67" i="5"/>
  <c r="AA65" i="5" s="1"/>
  <c r="Z55" i="5"/>
  <c r="AA53" i="5" s="1"/>
  <c r="Z40" i="5"/>
  <c r="AA38" i="5" s="1"/>
  <c r="K152" i="5"/>
  <c r="Z100" i="5"/>
  <c r="AA98" i="5" s="1"/>
  <c r="Z117" i="5"/>
  <c r="U150" i="5"/>
  <c r="U153" i="5" s="1"/>
  <c r="R151" i="5"/>
  <c r="X152" i="5"/>
  <c r="V151" i="5"/>
  <c r="O153" i="5"/>
  <c r="T150" i="5"/>
  <c r="K150" i="5"/>
  <c r="F153" i="5"/>
  <c r="Z140" i="5"/>
  <c r="AA138" i="5" s="1"/>
  <c r="Z106" i="5"/>
  <c r="AA104" i="5" s="1"/>
  <c r="Z76" i="5"/>
  <c r="AA74" i="5" s="1"/>
  <c r="Z52" i="5"/>
  <c r="Z34" i="5"/>
  <c r="AA32" i="5" s="1"/>
  <c r="Z10" i="5"/>
  <c r="AA8" i="5" s="1"/>
  <c r="Z13" i="5"/>
  <c r="AA11" i="5" s="1"/>
  <c r="Z146" i="5"/>
  <c r="AA144" i="5" s="1"/>
  <c r="Z137" i="5"/>
  <c r="AA135" i="5" s="1"/>
  <c r="Z97" i="5"/>
  <c r="AA95" i="5" s="1"/>
  <c r="Z85" i="5"/>
  <c r="AA83" i="5" s="1"/>
  <c r="S151" i="5"/>
  <c r="X149" i="5"/>
  <c r="V148" i="5"/>
  <c r="U147" i="5"/>
  <c r="T152" i="5"/>
  <c r="L152" i="5"/>
  <c r="J151" i="5"/>
  <c r="Q150" i="5"/>
  <c r="I150" i="5"/>
  <c r="W149" i="5"/>
  <c r="U148" i="5"/>
  <c r="T147" i="5"/>
  <c r="Y147" i="5" s="1"/>
  <c r="W117" i="5"/>
  <c r="V116" i="5"/>
  <c r="Y116" i="5" s="1"/>
  <c r="K147" i="5"/>
  <c r="S148" i="5"/>
  <c r="K116" i="5"/>
  <c r="Z116" i="5" s="1"/>
  <c r="Z15" i="5"/>
  <c r="S149" i="5"/>
  <c r="Y149" i="5" s="1"/>
  <c r="Z101" i="10" l="1"/>
  <c r="AA71" i="8"/>
  <c r="V138" i="10"/>
  <c r="Y60" i="12"/>
  <c r="Z148" i="12"/>
  <c r="Z139" i="11"/>
  <c r="AA84" i="11"/>
  <c r="G153" i="8"/>
  <c r="U150" i="8"/>
  <c r="AA92" i="5"/>
  <c r="Z73" i="7"/>
  <c r="AA71" i="7" s="1"/>
  <c r="X138" i="10"/>
  <c r="AA20" i="10"/>
  <c r="N153" i="6"/>
  <c r="K150" i="8"/>
  <c r="Z116" i="7"/>
  <c r="Z151" i="7"/>
  <c r="Z116" i="8"/>
  <c r="F153" i="8"/>
  <c r="U153" i="8"/>
  <c r="Y136" i="10"/>
  <c r="E151" i="12"/>
  <c r="Z143" i="12"/>
  <c r="S108" i="12"/>
  <c r="Y108" i="12" s="1"/>
  <c r="AA38" i="12"/>
  <c r="G151" i="12"/>
  <c r="X136" i="9"/>
  <c r="Z116" i="9"/>
  <c r="AA114" i="9" s="1"/>
  <c r="P151" i="11"/>
  <c r="Z43" i="10"/>
  <c r="AA41" i="10" s="1"/>
  <c r="Z91" i="9"/>
  <c r="AA89" i="9" s="1"/>
  <c r="Y143" i="12"/>
  <c r="Y147" i="12"/>
  <c r="Z76" i="8"/>
  <c r="AA74" i="8" s="1"/>
  <c r="Z22" i="6"/>
  <c r="AA20" i="6" s="1"/>
  <c r="Z52" i="9"/>
  <c r="AA50" i="9" s="1"/>
  <c r="Z91" i="6"/>
  <c r="AA89" i="6" s="1"/>
  <c r="O138" i="10"/>
  <c r="Z55" i="8"/>
  <c r="AA53" i="8" s="1"/>
  <c r="Z148" i="5"/>
  <c r="AA126" i="7"/>
  <c r="AA104" i="6"/>
  <c r="U151" i="6"/>
  <c r="Y133" i="9"/>
  <c r="R138" i="10"/>
  <c r="Y105" i="11"/>
  <c r="Y144" i="11"/>
  <c r="Z144" i="11" s="1"/>
  <c r="AA142" i="11" s="1"/>
  <c r="AA17" i="12"/>
  <c r="R137" i="10"/>
  <c r="Z110" i="9"/>
  <c r="AA108" i="9" s="1"/>
  <c r="Q138" i="10"/>
  <c r="Z31" i="8"/>
  <c r="AA29" i="8" s="1"/>
  <c r="AA68" i="5"/>
  <c r="Z46" i="5"/>
  <c r="AA44" i="5" s="1"/>
  <c r="O138" i="9"/>
  <c r="Z82" i="5"/>
  <c r="AA80" i="5" s="1"/>
  <c r="AA23" i="10"/>
  <c r="J153" i="6"/>
  <c r="Z147" i="5"/>
  <c r="AA50" i="5"/>
  <c r="Z149" i="6"/>
  <c r="W153" i="6"/>
  <c r="K151" i="7"/>
  <c r="T153" i="7"/>
  <c r="AA111" i="9"/>
  <c r="Y102" i="10"/>
  <c r="W151" i="11"/>
  <c r="Z59" i="11"/>
  <c r="J151" i="11"/>
  <c r="AA121" i="11"/>
  <c r="S109" i="12"/>
  <c r="Y109" i="12" s="1"/>
  <c r="Y61" i="12"/>
  <c r="Z77" i="12"/>
  <c r="AA75" i="12" s="1"/>
  <c r="Z80" i="12"/>
  <c r="AA78" i="12" s="1"/>
  <c r="X148" i="12"/>
  <c r="Z94" i="10"/>
  <c r="AA92" i="10" s="1"/>
  <c r="Z52" i="10"/>
  <c r="AA50" i="10" s="1"/>
  <c r="V148" i="12"/>
  <c r="V151" i="12" s="1"/>
  <c r="Z67" i="9"/>
  <c r="AA65" i="9" s="1"/>
  <c r="Z88" i="9"/>
  <c r="AA86" i="9" s="1"/>
  <c r="Z77" i="11"/>
  <c r="AA75" i="11" s="1"/>
  <c r="Z25" i="8"/>
  <c r="AA23" i="8" s="1"/>
  <c r="Y142" i="12"/>
  <c r="Z144" i="12" s="1"/>
  <c r="AA142" i="12" s="1"/>
  <c r="Z146" i="7"/>
  <c r="AA144" i="7" s="1"/>
  <c r="Z134" i="8"/>
  <c r="AA132" i="8" s="1"/>
  <c r="Q153" i="7"/>
  <c r="Z103" i="8"/>
  <c r="AA101" i="8" s="1"/>
  <c r="T153" i="8"/>
  <c r="W138" i="9"/>
  <c r="Y132" i="10"/>
  <c r="Z134" i="10" s="1"/>
  <c r="AA132" i="10" s="1"/>
  <c r="H138" i="10"/>
  <c r="Y107" i="12"/>
  <c r="AA81" i="12"/>
  <c r="X150" i="12"/>
  <c r="Z89" i="12"/>
  <c r="AA87" i="12" s="1"/>
  <c r="Z25" i="11"/>
  <c r="AA23" i="11" s="1"/>
  <c r="W149" i="11"/>
  <c r="Z31" i="9"/>
  <c r="AA29" i="9" s="1"/>
  <c r="Z97" i="6"/>
  <c r="AA95" i="6" s="1"/>
  <c r="Z43" i="6"/>
  <c r="AA41" i="6" s="1"/>
  <c r="Z25" i="6"/>
  <c r="AA23" i="6" s="1"/>
  <c r="Z25" i="7"/>
  <c r="AA23" i="7" s="1"/>
  <c r="Z131" i="5"/>
  <c r="AA129" i="5" s="1"/>
  <c r="W151" i="6"/>
  <c r="Y117" i="5"/>
  <c r="Y118" i="8"/>
  <c r="Z118" i="8" s="1"/>
  <c r="AA116" i="8" s="1"/>
  <c r="Y103" i="9"/>
  <c r="X138" i="9"/>
  <c r="V138" i="9"/>
  <c r="Z145" i="11"/>
  <c r="AA72" i="11"/>
  <c r="Z126" i="12"/>
  <c r="AA124" i="12" s="1"/>
  <c r="F151" i="12"/>
  <c r="AA84" i="12"/>
  <c r="Z49" i="11"/>
  <c r="AA47" i="11" s="1"/>
  <c r="Z31" i="12"/>
  <c r="AA29" i="12" s="1"/>
  <c r="G138" i="10"/>
  <c r="Z40" i="8"/>
  <c r="AA38" i="8" s="1"/>
  <c r="Y145" i="12"/>
  <c r="Z147" i="12" s="1"/>
  <c r="Z148" i="7"/>
  <c r="Z43" i="7"/>
  <c r="AA41" i="7" s="1"/>
  <c r="Z94" i="6"/>
  <c r="AA92" i="6" s="1"/>
  <c r="Z143" i="6"/>
  <c r="AA141" i="6" s="1"/>
  <c r="Z70" i="7"/>
  <c r="AA68" i="7" s="1"/>
  <c r="Z134" i="5"/>
  <c r="AA132" i="5" s="1"/>
  <c r="Z118" i="5"/>
  <c r="AA116" i="5" s="1"/>
  <c r="G153" i="5"/>
  <c r="AA14" i="10"/>
  <c r="R150" i="11"/>
  <c r="K109" i="11"/>
  <c r="Z108" i="11" s="1"/>
  <c r="Z135" i="12"/>
  <c r="AA133" i="12" s="1"/>
  <c r="Z101" i="12"/>
  <c r="AA99" i="12" s="1"/>
  <c r="Z68" i="11"/>
  <c r="AA66" i="11" s="1"/>
  <c r="U148" i="12"/>
  <c r="U151" i="12" s="1"/>
  <c r="T149" i="11"/>
  <c r="Z40" i="10"/>
  <c r="AA38" i="10" s="1"/>
  <c r="Z94" i="7"/>
  <c r="AA92" i="7" s="1"/>
  <c r="Z91" i="7"/>
  <c r="AA89" i="7" s="1"/>
  <c r="Z10" i="6"/>
  <c r="AA8" i="6" s="1"/>
  <c r="Z22" i="5"/>
  <c r="AA20" i="5" s="1"/>
  <c r="Y141" i="12"/>
  <c r="S150" i="12"/>
  <c r="Y150" i="12" s="1"/>
  <c r="L151" i="12"/>
  <c r="R151" i="12" s="1"/>
  <c r="Y59" i="12"/>
  <c r="Z61" i="12" s="1"/>
  <c r="AA59" i="12" s="1"/>
  <c r="S148" i="12"/>
  <c r="Y139" i="12"/>
  <c r="Y110" i="12"/>
  <c r="Z110" i="12" s="1"/>
  <c r="R110" i="12"/>
  <c r="K110" i="12"/>
  <c r="Z108" i="12" s="1"/>
  <c r="Y106" i="12"/>
  <c r="Z107" i="12" s="1"/>
  <c r="AA105" i="12" s="1"/>
  <c r="Y140" i="12"/>
  <c r="S149" i="12"/>
  <c r="Y149" i="12" s="1"/>
  <c r="Z149" i="12"/>
  <c r="Z109" i="12"/>
  <c r="AA145" i="12"/>
  <c r="Z105" i="11"/>
  <c r="R149" i="11"/>
  <c r="V149" i="11"/>
  <c r="Y149" i="11" s="1"/>
  <c r="S148" i="11"/>
  <c r="Y139" i="11"/>
  <c r="Y108" i="11"/>
  <c r="K149" i="11"/>
  <c r="H151" i="11"/>
  <c r="T150" i="11"/>
  <c r="T151" i="11" s="1"/>
  <c r="Y109" i="11"/>
  <c r="X150" i="11"/>
  <c r="X151" i="11" s="1"/>
  <c r="Y141" i="11"/>
  <c r="S150" i="11"/>
  <c r="Y106" i="11"/>
  <c r="K150" i="11"/>
  <c r="Z109" i="11"/>
  <c r="U151" i="11"/>
  <c r="Y146" i="11"/>
  <c r="Z147" i="11" s="1"/>
  <c r="AA145" i="11" s="1"/>
  <c r="Y110" i="11"/>
  <c r="I151" i="11"/>
  <c r="Z61" i="11"/>
  <c r="AA59" i="11" s="1"/>
  <c r="F151" i="11"/>
  <c r="R148" i="11"/>
  <c r="Y107" i="11"/>
  <c r="R151" i="11"/>
  <c r="V151" i="11"/>
  <c r="Z136" i="10"/>
  <c r="T138" i="10"/>
  <c r="Y135" i="10"/>
  <c r="Z137" i="10" s="1"/>
  <c r="F138" i="10"/>
  <c r="K138" i="10" s="1"/>
  <c r="Y103" i="10"/>
  <c r="Z103" i="10" s="1"/>
  <c r="AA101" i="10" s="1"/>
  <c r="K137" i="10"/>
  <c r="Z135" i="10" s="1"/>
  <c r="S137" i="10"/>
  <c r="Y137" i="10" s="1"/>
  <c r="K136" i="9"/>
  <c r="S136" i="9"/>
  <c r="Y136" i="9" s="1"/>
  <c r="U138" i="9"/>
  <c r="Y137" i="9"/>
  <c r="Z103" i="9"/>
  <c r="AA101" i="9" s="1"/>
  <c r="I138" i="9"/>
  <c r="F138" i="9"/>
  <c r="T135" i="9"/>
  <c r="T138" i="9" s="1"/>
  <c r="K137" i="9"/>
  <c r="H138" i="9"/>
  <c r="G138" i="9"/>
  <c r="L138" i="9"/>
  <c r="R138" i="9" s="1"/>
  <c r="R135" i="9"/>
  <c r="Z136" i="9" s="1"/>
  <c r="Z134" i="9"/>
  <c r="AA132" i="9" s="1"/>
  <c r="E138" i="9"/>
  <c r="K135" i="9"/>
  <c r="Z135" i="9" s="1"/>
  <c r="S135" i="9"/>
  <c r="S152" i="8"/>
  <c r="Y152" i="8" s="1"/>
  <c r="Q153" i="8"/>
  <c r="I153" i="8"/>
  <c r="W150" i="8"/>
  <c r="W153" i="8" s="1"/>
  <c r="X153" i="8"/>
  <c r="K152" i="8"/>
  <c r="J153" i="8"/>
  <c r="K153" i="8" s="1"/>
  <c r="Y151" i="8"/>
  <c r="L153" i="8"/>
  <c r="R153" i="8" s="1"/>
  <c r="Y147" i="8"/>
  <c r="Z149" i="8" s="1"/>
  <c r="AA147" i="8" s="1"/>
  <c r="K151" i="8"/>
  <c r="Z150" i="8" s="1"/>
  <c r="Z151" i="8"/>
  <c r="I153" i="7"/>
  <c r="W150" i="7"/>
  <c r="W153" i="7" s="1"/>
  <c r="Y151" i="7"/>
  <c r="J153" i="7"/>
  <c r="K153" i="7" s="1"/>
  <c r="X150" i="7"/>
  <c r="X153" i="7" s="1"/>
  <c r="K152" i="7"/>
  <c r="S152" i="7"/>
  <c r="Y152" i="7" s="1"/>
  <c r="L153" i="7"/>
  <c r="R153" i="7" s="1"/>
  <c r="K150" i="7"/>
  <c r="F153" i="7"/>
  <c r="Z118" i="7"/>
  <c r="AA116" i="7" s="1"/>
  <c r="K118" i="6"/>
  <c r="Z116" i="6" s="1"/>
  <c r="F152" i="6"/>
  <c r="F153" i="6" s="1"/>
  <c r="T118" i="6"/>
  <c r="Y118" i="6" s="1"/>
  <c r="U153" i="6"/>
  <c r="AA113" i="6"/>
  <c r="K117" i="6"/>
  <c r="V152" i="6"/>
  <c r="T150" i="6"/>
  <c r="O153" i="6"/>
  <c r="R153" i="6" s="1"/>
  <c r="G153" i="6"/>
  <c r="R150" i="6"/>
  <c r="Y117" i="6"/>
  <c r="AA147" i="6"/>
  <c r="K151" i="6"/>
  <c r="S151" i="6"/>
  <c r="H153" i="6"/>
  <c r="V151" i="6"/>
  <c r="E153" i="6"/>
  <c r="K150" i="6"/>
  <c r="S150" i="6"/>
  <c r="R151" i="6"/>
  <c r="J153" i="5"/>
  <c r="X151" i="5"/>
  <c r="Y151" i="5" s="1"/>
  <c r="S152" i="5"/>
  <c r="Y152" i="5" s="1"/>
  <c r="R152" i="5"/>
  <c r="T153" i="5"/>
  <c r="I153" i="5"/>
  <c r="W150" i="5"/>
  <c r="Z150" i="5"/>
  <c r="Y148" i="5"/>
  <c r="Z149" i="5" s="1"/>
  <c r="AA147" i="5" s="1"/>
  <c r="Q153" i="5"/>
  <c r="X150" i="5"/>
  <c r="X153" i="5" s="1"/>
  <c r="R150" i="5"/>
  <c r="K151" i="5"/>
  <c r="L153" i="5"/>
  <c r="S138" i="10" l="1"/>
  <c r="Y138" i="10" s="1"/>
  <c r="K151" i="11"/>
  <c r="K151" i="12"/>
  <c r="Z148" i="11"/>
  <c r="X151" i="12"/>
  <c r="Z107" i="11"/>
  <c r="AA105" i="11" s="1"/>
  <c r="Z141" i="12"/>
  <c r="AA139" i="12" s="1"/>
  <c r="S153" i="8"/>
  <c r="Y153" i="8" s="1"/>
  <c r="Y150" i="11"/>
  <c r="Z141" i="11"/>
  <c r="AA139" i="11" s="1"/>
  <c r="Z118" i="6"/>
  <c r="AA116" i="6" s="1"/>
  <c r="Z150" i="7"/>
  <c r="K153" i="5"/>
  <c r="Z151" i="5"/>
  <c r="K153" i="6"/>
  <c r="Z151" i="6"/>
  <c r="K138" i="9"/>
  <c r="S151" i="12"/>
  <c r="Y148" i="12"/>
  <c r="Z150" i="12" s="1"/>
  <c r="AA148" i="12" s="1"/>
  <c r="AA108" i="12"/>
  <c r="S151" i="11"/>
  <c r="Y151" i="11" s="1"/>
  <c r="Y148" i="11"/>
  <c r="Z149" i="11"/>
  <c r="Z110" i="11"/>
  <c r="AA108" i="11"/>
  <c r="AA135" i="10"/>
  <c r="Y135" i="9"/>
  <c r="Z137" i="9" s="1"/>
  <c r="AA135" i="9" s="1"/>
  <c r="S138" i="9"/>
  <c r="Y138" i="9" s="1"/>
  <c r="Y150" i="8"/>
  <c r="Z152" i="8" s="1"/>
  <c r="AA150" i="8" s="1"/>
  <c r="Y150" i="7"/>
  <c r="Z152" i="7" s="1"/>
  <c r="AA150" i="7" s="1"/>
  <c r="S153" i="7"/>
  <c r="Y153" i="7" s="1"/>
  <c r="Y150" i="6"/>
  <c r="S153" i="6"/>
  <c r="V153" i="6"/>
  <c r="Y151" i="6"/>
  <c r="T152" i="6"/>
  <c r="Y152" i="6" s="1"/>
  <c r="K152" i="6"/>
  <c r="Z150" i="6" s="1"/>
  <c r="S153" i="5"/>
  <c r="R153" i="5"/>
  <c r="W153" i="5"/>
  <c r="Y150" i="5"/>
  <c r="Z152" i="5" s="1"/>
  <c r="AA150" i="5" s="1"/>
  <c r="Z150" i="11" l="1"/>
  <c r="AA148" i="11" s="1"/>
  <c r="Y151" i="12"/>
  <c r="Z152" i="6"/>
  <c r="AA150" i="6" s="1"/>
  <c r="T153" i="6"/>
  <c r="Y153" i="6" s="1"/>
  <c r="Y153" i="5"/>
  <c r="K8" i="3" l="1"/>
  <c r="R8" i="3"/>
  <c r="S8" i="3"/>
  <c r="T8" i="3"/>
  <c r="U8" i="3"/>
  <c r="V8" i="3"/>
  <c r="W8" i="3"/>
  <c r="X8" i="3"/>
  <c r="K9" i="3"/>
  <c r="R9" i="3"/>
  <c r="S9" i="3"/>
  <c r="T9" i="3"/>
  <c r="U9" i="3"/>
  <c r="V9" i="3"/>
  <c r="W9" i="3"/>
  <c r="X9" i="3"/>
  <c r="Z9" i="3"/>
  <c r="K10" i="3"/>
  <c r="R10" i="3"/>
  <c r="S10" i="3"/>
  <c r="T10" i="3"/>
  <c r="U10" i="3"/>
  <c r="V10" i="3"/>
  <c r="W10" i="3"/>
  <c r="X10" i="3"/>
  <c r="K11" i="3"/>
  <c r="R11" i="3"/>
  <c r="S11" i="3"/>
  <c r="T11" i="3"/>
  <c r="U11" i="3"/>
  <c r="V11" i="3"/>
  <c r="W11" i="3"/>
  <c r="X11" i="3"/>
  <c r="K12" i="3"/>
  <c r="R12" i="3"/>
  <c r="S12" i="3"/>
  <c r="T12" i="3"/>
  <c r="Y12" i="3" s="1"/>
  <c r="U12" i="3"/>
  <c r="V12" i="3"/>
  <c r="W12" i="3"/>
  <c r="X12" i="3"/>
  <c r="K13" i="3"/>
  <c r="R13" i="3"/>
  <c r="Z12" i="3" s="1"/>
  <c r="S13" i="3"/>
  <c r="T13" i="3"/>
  <c r="U13" i="3"/>
  <c r="V13" i="3"/>
  <c r="W13" i="3"/>
  <c r="X13" i="3"/>
  <c r="K14" i="3"/>
  <c r="R14" i="3"/>
  <c r="S14" i="3"/>
  <c r="T14" i="3"/>
  <c r="U14" i="3"/>
  <c r="V14" i="3"/>
  <c r="W14" i="3"/>
  <c r="X14" i="3"/>
  <c r="K15" i="3"/>
  <c r="Z14" i="3" s="1"/>
  <c r="R15" i="3"/>
  <c r="S15" i="3"/>
  <c r="T15" i="3"/>
  <c r="U15" i="3"/>
  <c r="V15" i="3"/>
  <c r="W15" i="3"/>
  <c r="X15" i="3"/>
  <c r="K16" i="3"/>
  <c r="R16" i="3"/>
  <c r="Z15" i="3" s="1"/>
  <c r="S16" i="3"/>
  <c r="T16" i="3"/>
  <c r="U16" i="3"/>
  <c r="V16" i="3"/>
  <c r="W16" i="3"/>
  <c r="X16" i="3"/>
  <c r="K17" i="3"/>
  <c r="R17" i="3"/>
  <c r="S17" i="3"/>
  <c r="T17" i="3"/>
  <c r="U17" i="3"/>
  <c r="V17" i="3"/>
  <c r="W17" i="3"/>
  <c r="X17" i="3"/>
  <c r="K18" i="3"/>
  <c r="R18" i="3"/>
  <c r="S18" i="3"/>
  <c r="T18" i="3"/>
  <c r="U18" i="3"/>
  <c r="V18" i="3"/>
  <c r="W18" i="3"/>
  <c r="X18" i="3"/>
  <c r="K19" i="3"/>
  <c r="R19" i="3"/>
  <c r="Z18" i="3" s="1"/>
  <c r="S19" i="3"/>
  <c r="Y19" i="3" s="1"/>
  <c r="T19" i="3"/>
  <c r="U19" i="3"/>
  <c r="V19" i="3"/>
  <c r="W19" i="3"/>
  <c r="X19" i="3"/>
  <c r="K20" i="3"/>
  <c r="R20" i="3"/>
  <c r="S20" i="3"/>
  <c r="T20" i="3"/>
  <c r="U20" i="3"/>
  <c r="V20" i="3"/>
  <c r="W20" i="3"/>
  <c r="X20" i="3"/>
  <c r="K21" i="3"/>
  <c r="R21" i="3"/>
  <c r="S21" i="3"/>
  <c r="T21" i="3"/>
  <c r="Y21" i="3" s="1"/>
  <c r="U21" i="3"/>
  <c r="V21" i="3"/>
  <c r="W21" i="3"/>
  <c r="X21" i="3"/>
  <c r="K22" i="3"/>
  <c r="R22" i="3"/>
  <c r="Z21" i="3" s="1"/>
  <c r="S22" i="3"/>
  <c r="T22" i="3"/>
  <c r="Y22" i="3" s="1"/>
  <c r="U22" i="3"/>
  <c r="V22" i="3"/>
  <c r="W22" i="3"/>
  <c r="X22" i="3"/>
  <c r="K23" i="3"/>
  <c r="R23" i="3"/>
  <c r="Z24" i="3" s="1"/>
  <c r="S23" i="3"/>
  <c r="T23" i="3"/>
  <c r="U23" i="3"/>
  <c r="V23" i="3"/>
  <c r="W23" i="3"/>
  <c r="X23" i="3"/>
  <c r="K24" i="3"/>
  <c r="Z23" i="3" s="1"/>
  <c r="R24" i="3"/>
  <c r="S24" i="3"/>
  <c r="Y24" i="3" s="1"/>
  <c r="T24" i="3"/>
  <c r="U24" i="3"/>
  <c r="V24" i="3"/>
  <c r="W24" i="3"/>
  <c r="X24" i="3"/>
  <c r="K25" i="3"/>
  <c r="R25" i="3"/>
  <c r="S25" i="3"/>
  <c r="Y25" i="3" s="1"/>
  <c r="T25" i="3"/>
  <c r="U25" i="3"/>
  <c r="V25" i="3"/>
  <c r="W25" i="3"/>
  <c r="X25" i="3"/>
  <c r="K26" i="3"/>
  <c r="Z26" i="3" s="1"/>
  <c r="R26" i="3"/>
  <c r="S26" i="3"/>
  <c r="Y26" i="3" s="1"/>
  <c r="T26" i="3"/>
  <c r="U26" i="3"/>
  <c r="V26" i="3"/>
  <c r="W26" i="3"/>
  <c r="X26" i="3"/>
  <c r="K27" i="3"/>
  <c r="R27" i="3"/>
  <c r="R117" i="3" s="1"/>
  <c r="S27" i="3"/>
  <c r="T27" i="3"/>
  <c r="U27" i="3"/>
  <c r="V27" i="3"/>
  <c r="W27" i="3"/>
  <c r="X27" i="3"/>
  <c r="K28" i="3"/>
  <c r="R28" i="3"/>
  <c r="Z27" i="3" s="1"/>
  <c r="S28" i="3"/>
  <c r="T28" i="3"/>
  <c r="U28" i="3"/>
  <c r="V28" i="3"/>
  <c r="W28" i="3"/>
  <c r="X28" i="3"/>
  <c r="K29" i="3"/>
  <c r="R29" i="3"/>
  <c r="Z30" i="3" s="1"/>
  <c r="S29" i="3"/>
  <c r="T29" i="3"/>
  <c r="U29" i="3"/>
  <c r="V29" i="3"/>
  <c r="W29" i="3"/>
  <c r="X29" i="3"/>
  <c r="K30" i="3"/>
  <c r="Z29" i="3" s="1"/>
  <c r="R30" i="3"/>
  <c r="S30" i="3"/>
  <c r="T30" i="3"/>
  <c r="U30" i="3"/>
  <c r="V30" i="3"/>
  <c r="W30" i="3"/>
  <c r="Y30" i="3" s="1"/>
  <c r="X30" i="3"/>
  <c r="K31" i="3"/>
  <c r="R31" i="3"/>
  <c r="S31" i="3"/>
  <c r="T31" i="3"/>
  <c r="U31" i="3"/>
  <c r="V31" i="3"/>
  <c r="W31" i="3"/>
  <c r="X31" i="3"/>
  <c r="K32" i="3"/>
  <c r="K116" i="3" s="1"/>
  <c r="R32" i="3"/>
  <c r="S32" i="3"/>
  <c r="T32" i="3"/>
  <c r="U32" i="3"/>
  <c r="V32" i="3"/>
  <c r="W32" i="3"/>
  <c r="X32" i="3"/>
  <c r="K33" i="3"/>
  <c r="R33" i="3"/>
  <c r="S33" i="3"/>
  <c r="T33" i="3"/>
  <c r="U33" i="3"/>
  <c r="V33" i="3"/>
  <c r="W33" i="3"/>
  <c r="X33" i="3"/>
  <c r="Z33" i="3"/>
  <c r="K34" i="3"/>
  <c r="R34" i="3"/>
  <c r="S34" i="3"/>
  <c r="T34" i="3"/>
  <c r="U34" i="3"/>
  <c r="V34" i="3"/>
  <c r="W34" i="3"/>
  <c r="X34" i="3"/>
  <c r="K35" i="3"/>
  <c r="R35" i="3"/>
  <c r="S35" i="3"/>
  <c r="T35" i="3"/>
  <c r="U35" i="3"/>
  <c r="V35" i="3"/>
  <c r="W35" i="3"/>
  <c r="X35" i="3"/>
  <c r="K36" i="3"/>
  <c r="Z35" i="3" s="1"/>
  <c r="R36" i="3"/>
  <c r="S36" i="3"/>
  <c r="T36" i="3"/>
  <c r="U36" i="3"/>
  <c r="V36" i="3"/>
  <c r="Y36" i="3" s="1"/>
  <c r="W36" i="3"/>
  <c r="X36" i="3"/>
  <c r="K37" i="3"/>
  <c r="R37" i="3"/>
  <c r="S37" i="3"/>
  <c r="T37" i="3"/>
  <c r="U37" i="3"/>
  <c r="V37" i="3"/>
  <c r="W37" i="3"/>
  <c r="Y37" i="3" s="1"/>
  <c r="X37" i="3"/>
  <c r="K38" i="3"/>
  <c r="R38" i="3"/>
  <c r="S38" i="3"/>
  <c r="T38" i="3"/>
  <c r="U38" i="3"/>
  <c r="V38" i="3"/>
  <c r="W38" i="3"/>
  <c r="X38" i="3"/>
  <c r="K39" i="3"/>
  <c r="R39" i="3"/>
  <c r="S39" i="3"/>
  <c r="T39" i="3"/>
  <c r="U39" i="3"/>
  <c r="V39" i="3"/>
  <c r="W39" i="3"/>
  <c r="X39" i="3"/>
  <c r="Z39" i="3"/>
  <c r="K40" i="3"/>
  <c r="R40" i="3"/>
  <c r="S40" i="3"/>
  <c r="T40" i="3"/>
  <c r="U40" i="3"/>
  <c r="V40" i="3"/>
  <c r="Y40" i="3" s="1"/>
  <c r="W40" i="3"/>
  <c r="X40" i="3"/>
  <c r="K41" i="3"/>
  <c r="R41" i="3"/>
  <c r="S41" i="3"/>
  <c r="T41" i="3"/>
  <c r="U41" i="3"/>
  <c r="V41" i="3"/>
  <c r="W41" i="3"/>
  <c r="X41" i="3"/>
  <c r="K42" i="3"/>
  <c r="R42" i="3"/>
  <c r="S42" i="3"/>
  <c r="T42" i="3"/>
  <c r="U42" i="3"/>
  <c r="V42" i="3"/>
  <c r="W42" i="3"/>
  <c r="X42" i="3"/>
  <c r="K43" i="3"/>
  <c r="R43" i="3"/>
  <c r="Z42" i="3" s="1"/>
  <c r="S43" i="3"/>
  <c r="T43" i="3"/>
  <c r="Y43" i="3" s="1"/>
  <c r="U43" i="3"/>
  <c r="V43" i="3"/>
  <c r="W43" i="3"/>
  <c r="X43" i="3"/>
  <c r="K44" i="3"/>
  <c r="R44" i="3"/>
  <c r="S44" i="3"/>
  <c r="T44" i="3"/>
  <c r="U44" i="3"/>
  <c r="V44" i="3"/>
  <c r="W44" i="3"/>
  <c r="X44" i="3"/>
  <c r="K45" i="3"/>
  <c r="R45" i="3"/>
  <c r="S45" i="3"/>
  <c r="T45" i="3"/>
  <c r="U45" i="3"/>
  <c r="V45" i="3"/>
  <c r="W45" i="3"/>
  <c r="X45" i="3"/>
  <c r="K46" i="3"/>
  <c r="R46" i="3"/>
  <c r="Z45" i="3" s="1"/>
  <c r="S46" i="3"/>
  <c r="T46" i="3"/>
  <c r="U46" i="3"/>
  <c r="V46" i="3"/>
  <c r="W46" i="3"/>
  <c r="X46" i="3"/>
  <c r="K47" i="3"/>
  <c r="R47" i="3"/>
  <c r="S47" i="3"/>
  <c r="T47" i="3"/>
  <c r="U47" i="3"/>
  <c r="V47" i="3"/>
  <c r="W47" i="3"/>
  <c r="X47" i="3"/>
  <c r="K48" i="3"/>
  <c r="Z47" i="3" s="1"/>
  <c r="R48" i="3"/>
  <c r="S48" i="3"/>
  <c r="T48" i="3"/>
  <c r="U48" i="3"/>
  <c r="V48" i="3"/>
  <c r="W48" i="3"/>
  <c r="X48" i="3"/>
  <c r="K49" i="3"/>
  <c r="R49" i="3"/>
  <c r="S49" i="3"/>
  <c r="T49" i="3"/>
  <c r="U49" i="3"/>
  <c r="V49" i="3"/>
  <c r="W49" i="3"/>
  <c r="X49" i="3"/>
  <c r="K50" i="3"/>
  <c r="R50" i="3"/>
  <c r="S50" i="3"/>
  <c r="T50" i="3"/>
  <c r="Y50" i="3" s="1"/>
  <c r="U50" i="3"/>
  <c r="V50" i="3"/>
  <c r="W50" i="3"/>
  <c r="X50" i="3"/>
  <c r="K51" i="3"/>
  <c r="R51" i="3"/>
  <c r="S51" i="3"/>
  <c r="T51" i="3"/>
  <c r="U51" i="3"/>
  <c r="V51" i="3"/>
  <c r="W51" i="3"/>
  <c r="X51" i="3"/>
  <c r="K52" i="3"/>
  <c r="R52" i="3"/>
  <c r="S52" i="3"/>
  <c r="T52" i="3"/>
  <c r="U52" i="3"/>
  <c r="V52" i="3"/>
  <c r="W52" i="3"/>
  <c r="X52" i="3"/>
  <c r="K53" i="3"/>
  <c r="R53" i="3"/>
  <c r="S53" i="3"/>
  <c r="T53" i="3"/>
  <c r="U53" i="3"/>
  <c r="V53" i="3"/>
  <c r="W53" i="3"/>
  <c r="X53" i="3"/>
  <c r="Z53" i="3"/>
  <c r="K54" i="3"/>
  <c r="R54" i="3"/>
  <c r="S54" i="3"/>
  <c r="T54" i="3"/>
  <c r="U54" i="3"/>
  <c r="V54" i="3"/>
  <c r="W54" i="3"/>
  <c r="X54" i="3"/>
  <c r="K55" i="3"/>
  <c r="R55" i="3"/>
  <c r="S55" i="3"/>
  <c r="Y55" i="3" s="1"/>
  <c r="T55" i="3"/>
  <c r="U55" i="3"/>
  <c r="V55" i="3"/>
  <c r="W55" i="3"/>
  <c r="X55" i="3"/>
  <c r="K56" i="3"/>
  <c r="R56" i="3"/>
  <c r="Z57" i="3" s="1"/>
  <c r="S56" i="3"/>
  <c r="Y56" i="3" s="1"/>
  <c r="T56" i="3"/>
  <c r="U56" i="3"/>
  <c r="V56" i="3"/>
  <c r="W56" i="3"/>
  <c r="X56" i="3"/>
  <c r="K57" i="3"/>
  <c r="R57" i="3"/>
  <c r="S57" i="3"/>
  <c r="T57" i="3"/>
  <c r="U57" i="3"/>
  <c r="V57" i="3"/>
  <c r="W57" i="3"/>
  <c r="X57" i="3"/>
  <c r="K58" i="3"/>
  <c r="R58" i="3"/>
  <c r="S58" i="3"/>
  <c r="T58" i="3"/>
  <c r="U58" i="3"/>
  <c r="V58" i="3"/>
  <c r="W58" i="3"/>
  <c r="X58" i="3"/>
  <c r="K59" i="3"/>
  <c r="R59" i="3"/>
  <c r="S59" i="3"/>
  <c r="T59" i="3"/>
  <c r="U59" i="3"/>
  <c r="V59" i="3"/>
  <c r="W59" i="3"/>
  <c r="X59" i="3"/>
  <c r="K60" i="3"/>
  <c r="Z59" i="3" s="1"/>
  <c r="R60" i="3"/>
  <c r="S60" i="3"/>
  <c r="T60" i="3"/>
  <c r="U60" i="3"/>
  <c r="V60" i="3"/>
  <c r="W60" i="3"/>
  <c r="X60" i="3"/>
  <c r="Y60" i="3"/>
  <c r="Z60" i="3"/>
  <c r="K61" i="3"/>
  <c r="R61" i="3"/>
  <c r="S61" i="3"/>
  <c r="T61" i="3"/>
  <c r="U61" i="3"/>
  <c r="V61" i="3"/>
  <c r="W61" i="3"/>
  <c r="Y61" i="3" s="1"/>
  <c r="X61" i="3"/>
  <c r="K62" i="3"/>
  <c r="R62" i="3"/>
  <c r="S62" i="3"/>
  <c r="T62" i="3"/>
  <c r="U62" i="3"/>
  <c r="V62" i="3"/>
  <c r="W62" i="3"/>
  <c r="X62" i="3"/>
  <c r="K63" i="3"/>
  <c r="R63" i="3"/>
  <c r="Z63" i="3" s="1"/>
  <c r="S63" i="3"/>
  <c r="T63" i="3"/>
  <c r="U63" i="3"/>
  <c r="V63" i="3"/>
  <c r="W63" i="3"/>
  <c r="X63" i="3"/>
  <c r="K64" i="3"/>
  <c r="R64" i="3"/>
  <c r="S64" i="3"/>
  <c r="T64" i="3"/>
  <c r="U64" i="3"/>
  <c r="V64" i="3"/>
  <c r="W64" i="3"/>
  <c r="X64" i="3"/>
  <c r="K65" i="3"/>
  <c r="R65" i="3"/>
  <c r="S65" i="3"/>
  <c r="T65" i="3"/>
  <c r="U65" i="3"/>
  <c r="V65" i="3"/>
  <c r="W65" i="3"/>
  <c r="X65" i="3"/>
  <c r="K66" i="3"/>
  <c r="R66" i="3"/>
  <c r="S66" i="3"/>
  <c r="T66" i="3"/>
  <c r="U66" i="3"/>
  <c r="V66" i="3"/>
  <c r="W66" i="3"/>
  <c r="X66" i="3"/>
  <c r="K67" i="3"/>
  <c r="R67" i="3"/>
  <c r="Z66" i="3" s="1"/>
  <c r="S67" i="3"/>
  <c r="T67" i="3"/>
  <c r="U67" i="3"/>
  <c r="V67" i="3"/>
  <c r="Y67" i="3" s="1"/>
  <c r="W67" i="3"/>
  <c r="X67" i="3"/>
  <c r="K68" i="3"/>
  <c r="R68" i="3"/>
  <c r="S68" i="3"/>
  <c r="T68" i="3"/>
  <c r="U68" i="3"/>
  <c r="V68" i="3"/>
  <c r="W68" i="3"/>
  <c r="X68" i="3"/>
  <c r="K69" i="3"/>
  <c r="R69" i="3"/>
  <c r="S69" i="3"/>
  <c r="T69" i="3"/>
  <c r="U69" i="3"/>
  <c r="V69" i="3"/>
  <c r="W69" i="3"/>
  <c r="X69" i="3"/>
  <c r="K70" i="3"/>
  <c r="R70" i="3"/>
  <c r="Z69" i="3" s="1"/>
  <c r="S70" i="3"/>
  <c r="T70" i="3"/>
  <c r="U70" i="3"/>
  <c r="V70" i="3"/>
  <c r="W70" i="3"/>
  <c r="X70" i="3"/>
  <c r="K71" i="3"/>
  <c r="R71" i="3"/>
  <c r="S71" i="3"/>
  <c r="T71" i="3"/>
  <c r="U71" i="3"/>
  <c r="V71" i="3"/>
  <c r="W71" i="3"/>
  <c r="X71" i="3"/>
  <c r="K72" i="3"/>
  <c r="Z71" i="3" s="1"/>
  <c r="R72" i="3"/>
  <c r="S72" i="3"/>
  <c r="T72" i="3"/>
  <c r="U72" i="3"/>
  <c r="V72" i="3"/>
  <c r="W72" i="3"/>
  <c r="X72" i="3"/>
  <c r="K73" i="3"/>
  <c r="R73" i="3"/>
  <c r="S73" i="3"/>
  <c r="T73" i="3"/>
  <c r="U73" i="3"/>
  <c r="V73" i="3"/>
  <c r="W73" i="3"/>
  <c r="X73" i="3"/>
  <c r="K74" i="3"/>
  <c r="R74" i="3"/>
  <c r="S74" i="3"/>
  <c r="T74" i="3"/>
  <c r="Y74" i="3" s="1"/>
  <c r="U74" i="3"/>
  <c r="V74" i="3"/>
  <c r="W74" i="3"/>
  <c r="X74" i="3"/>
  <c r="K75" i="3"/>
  <c r="R75" i="3"/>
  <c r="S75" i="3"/>
  <c r="T75" i="3"/>
  <c r="U75" i="3"/>
  <c r="V75" i="3"/>
  <c r="W75" i="3"/>
  <c r="X75" i="3"/>
  <c r="K76" i="3"/>
  <c r="R76" i="3"/>
  <c r="Z75" i="3" s="1"/>
  <c r="S76" i="3"/>
  <c r="Y76" i="3" s="1"/>
  <c r="T76" i="3"/>
  <c r="U76" i="3"/>
  <c r="V76" i="3"/>
  <c r="W76" i="3"/>
  <c r="X76" i="3"/>
  <c r="K77" i="3"/>
  <c r="R77" i="3"/>
  <c r="S77" i="3"/>
  <c r="T77" i="3"/>
  <c r="U77" i="3"/>
  <c r="V77" i="3"/>
  <c r="W77" i="3"/>
  <c r="X77" i="3"/>
  <c r="K78" i="3"/>
  <c r="Z77" i="3" s="1"/>
  <c r="R78" i="3"/>
  <c r="S78" i="3"/>
  <c r="T78" i="3"/>
  <c r="U78" i="3"/>
  <c r="V78" i="3"/>
  <c r="W78" i="3"/>
  <c r="Y78" i="3" s="1"/>
  <c r="X78" i="3"/>
  <c r="K79" i="3"/>
  <c r="R79" i="3"/>
  <c r="S79" i="3"/>
  <c r="T79" i="3"/>
  <c r="U79" i="3"/>
  <c r="V79" i="3"/>
  <c r="W79" i="3"/>
  <c r="X79" i="3"/>
  <c r="K80" i="3"/>
  <c r="R80" i="3"/>
  <c r="Z81" i="3" s="1"/>
  <c r="S80" i="3"/>
  <c r="T80" i="3"/>
  <c r="U80" i="3"/>
  <c r="V80" i="3"/>
  <c r="W80" i="3"/>
  <c r="X80" i="3"/>
  <c r="K81" i="3"/>
  <c r="R81" i="3"/>
  <c r="S81" i="3"/>
  <c r="T81" i="3"/>
  <c r="U81" i="3"/>
  <c r="V81" i="3"/>
  <c r="W81" i="3"/>
  <c r="X81" i="3"/>
  <c r="K82" i="3"/>
  <c r="R82" i="3"/>
  <c r="S82" i="3"/>
  <c r="T82" i="3"/>
  <c r="Y82" i="3" s="1"/>
  <c r="U82" i="3"/>
  <c r="V82" i="3"/>
  <c r="W82" i="3"/>
  <c r="X82" i="3"/>
  <c r="K83" i="3"/>
  <c r="Z83" i="3" s="1"/>
  <c r="R83" i="3"/>
  <c r="S83" i="3"/>
  <c r="T83" i="3"/>
  <c r="Y83" i="3" s="1"/>
  <c r="U83" i="3"/>
  <c r="V83" i="3"/>
  <c r="W83" i="3"/>
  <c r="X83" i="3"/>
  <c r="K84" i="3"/>
  <c r="R84" i="3"/>
  <c r="S84" i="3"/>
  <c r="T84" i="3"/>
  <c r="U84" i="3"/>
  <c r="V84" i="3"/>
  <c r="W84" i="3"/>
  <c r="X84" i="3"/>
  <c r="K85" i="3"/>
  <c r="R85" i="3"/>
  <c r="Z84" i="3" s="1"/>
  <c r="S85" i="3"/>
  <c r="T85" i="3"/>
  <c r="U85" i="3"/>
  <c r="V85" i="3"/>
  <c r="W85" i="3"/>
  <c r="X85" i="3"/>
  <c r="K86" i="3"/>
  <c r="R86" i="3"/>
  <c r="S86" i="3"/>
  <c r="T86" i="3"/>
  <c r="U86" i="3"/>
  <c r="V86" i="3"/>
  <c r="W86" i="3"/>
  <c r="X86" i="3"/>
  <c r="K87" i="3"/>
  <c r="R87" i="3"/>
  <c r="S87" i="3"/>
  <c r="T87" i="3"/>
  <c r="U87" i="3"/>
  <c r="V87" i="3"/>
  <c r="W87" i="3"/>
  <c r="X87" i="3"/>
  <c r="K88" i="3"/>
  <c r="R88" i="3"/>
  <c r="Z87" i="3" s="1"/>
  <c r="S88" i="3"/>
  <c r="Y88" i="3" s="1"/>
  <c r="T88" i="3"/>
  <c r="U88" i="3"/>
  <c r="V88" i="3"/>
  <c r="W88" i="3"/>
  <c r="X88" i="3"/>
  <c r="K89" i="3"/>
  <c r="R89" i="3"/>
  <c r="S89" i="3"/>
  <c r="T89" i="3"/>
  <c r="U89" i="3"/>
  <c r="V89" i="3"/>
  <c r="W89" i="3"/>
  <c r="Y89" i="3" s="1"/>
  <c r="X89" i="3"/>
  <c r="K90" i="3"/>
  <c r="Z89" i="3" s="1"/>
  <c r="R90" i="3"/>
  <c r="S90" i="3"/>
  <c r="T90" i="3"/>
  <c r="U90" i="3"/>
  <c r="V90" i="3"/>
  <c r="Y90" i="3" s="1"/>
  <c r="W90" i="3"/>
  <c r="X90" i="3"/>
  <c r="K91" i="3"/>
  <c r="R91" i="3"/>
  <c r="S91" i="3"/>
  <c r="T91" i="3"/>
  <c r="U91" i="3"/>
  <c r="Y91" i="3" s="1"/>
  <c r="V91" i="3"/>
  <c r="W91" i="3"/>
  <c r="X91" i="3"/>
  <c r="K92" i="3"/>
  <c r="R92" i="3"/>
  <c r="S92" i="3"/>
  <c r="T92" i="3"/>
  <c r="U92" i="3"/>
  <c r="Y92" i="3" s="1"/>
  <c r="V92" i="3"/>
  <c r="W92" i="3"/>
  <c r="X92" i="3"/>
  <c r="K93" i="3"/>
  <c r="R93" i="3"/>
  <c r="S93" i="3"/>
  <c r="T93" i="3"/>
  <c r="U93" i="3"/>
  <c r="V93" i="3"/>
  <c r="W93" i="3"/>
  <c r="X93" i="3"/>
  <c r="Z93" i="3"/>
  <c r="K94" i="3"/>
  <c r="Z92" i="3" s="1"/>
  <c r="R94" i="3"/>
  <c r="S94" i="3"/>
  <c r="T94" i="3"/>
  <c r="U94" i="3"/>
  <c r="V94" i="3"/>
  <c r="W94" i="3"/>
  <c r="X94" i="3"/>
  <c r="K95" i="3"/>
  <c r="R95" i="3"/>
  <c r="S95" i="3"/>
  <c r="Y95" i="3" s="1"/>
  <c r="T95" i="3"/>
  <c r="U95" i="3"/>
  <c r="V95" i="3"/>
  <c r="W95" i="3"/>
  <c r="X95" i="3"/>
  <c r="K96" i="3"/>
  <c r="R96" i="3"/>
  <c r="S96" i="3"/>
  <c r="T96" i="3"/>
  <c r="U96" i="3"/>
  <c r="V96" i="3"/>
  <c r="W96" i="3"/>
  <c r="X96" i="3"/>
  <c r="K97" i="3"/>
  <c r="R97" i="3"/>
  <c r="Z96" i="3" s="1"/>
  <c r="S97" i="3"/>
  <c r="T97" i="3"/>
  <c r="U97" i="3"/>
  <c r="V97" i="3"/>
  <c r="W97" i="3"/>
  <c r="X97" i="3"/>
  <c r="K98" i="3"/>
  <c r="R98" i="3"/>
  <c r="S98" i="3"/>
  <c r="Y98" i="3" s="1"/>
  <c r="T98" i="3"/>
  <c r="U98" i="3"/>
  <c r="V98" i="3"/>
  <c r="W98" i="3"/>
  <c r="X98" i="3"/>
  <c r="K99" i="3"/>
  <c r="R99" i="3"/>
  <c r="S99" i="3"/>
  <c r="T99" i="3"/>
  <c r="U99" i="3"/>
  <c r="V99" i="3"/>
  <c r="W99" i="3"/>
  <c r="X99" i="3"/>
  <c r="K100" i="3"/>
  <c r="R100" i="3"/>
  <c r="Z99" i="3" s="1"/>
  <c r="S100" i="3"/>
  <c r="T100" i="3"/>
  <c r="U100" i="3"/>
  <c r="V100" i="3"/>
  <c r="W100" i="3"/>
  <c r="X100" i="3"/>
  <c r="K101" i="3"/>
  <c r="R101" i="3"/>
  <c r="Z102" i="3" s="1"/>
  <c r="S101" i="3"/>
  <c r="T101" i="3"/>
  <c r="Y101" i="3" s="1"/>
  <c r="U101" i="3"/>
  <c r="V101" i="3"/>
  <c r="W101" i="3"/>
  <c r="X101" i="3"/>
  <c r="K102" i="3"/>
  <c r="R102" i="3"/>
  <c r="S102" i="3"/>
  <c r="T102" i="3"/>
  <c r="Y102" i="3" s="1"/>
  <c r="U102" i="3"/>
  <c r="V102" i="3"/>
  <c r="W102" i="3"/>
  <c r="X102" i="3"/>
  <c r="K103" i="3"/>
  <c r="R103" i="3"/>
  <c r="S103" i="3"/>
  <c r="Y103" i="3" s="1"/>
  <c r="T103" i="3"/>
  <c r="U103" i="3"/>
  <c r="V103" i="3"/>
  <c r="W103" i="3"/>
  <c r="X103" i="3"/>
  <c r="K104" i="3"/>
  <c r="R104" i="3"/>
  <c r="S104" i="3"/>
  <c r="T104" i="3"/>
  <c r="U104" i="3"/>
  <c r="V104" i="3"/>
  <c r="W104" i="3"/>
  <c r="X104" i="3"/>
  <c r="K105" i="3"/>
  <c r="R105" i="3"/>
  <c r="S105" i="3"/>
  <c r="T105" i="3"/>
  <c r="U105" i="3"/>
  <c r="V105" i="3"/>
  <c r="W105" i="3"/>
  <c r="X105" i="3"/>
  <c r="K106" i="3"/>
  <c r="R106" i="3"/>
  <c r="Z105" i="3" s="1"/>
  <c r="S106" i="3"/>
  <c r="T106" i="3"/>
  <c r="U106" i="3"/>
  <c r="V106" i="3"/>
  <c r="W106" i="3"/>
  <c r="Y106" i="3" s="1"/>
  <c r="X106" i="3"/>
  <c r="K107" i="3"/>
  <c r="R107" i="3"/>
  <c r="S107" i="3"/>
  <c r="T107" i="3"/>
  <c r="U107" i="3"/>
  <c r="V107" i="3"/>
  <c r="W107" i="3"/>
  <c r="X107" i="3"/>
  <c r="K108" i="3"/>
  <c r="R108" i="3"/>
  <c r="S108" i="3"/>
  <c r="T108" i="3"/>
  <c r="U108" i="3"/>
  <c r="V108" i="3"/>
  <c r="W108" i="3"/>
  <c r="X108" i="3"/>
  <c r="K109" i="3"/>
  <c r="R109" i="3"/>
  <c r="Z108" i="3" s="1"/>
  <c r="S109" i="3"/>
  <c r="T109" i="3"/>
  <c r="U109" i="3"/>
  <c r="V109" i="3"/>
  <c r="Y109" i="3" s="1"/>
  <c r="W109" i="3"/>
  <c r="X109" i="3"/>
  <c r="K110" i="3"/>
  <c r="R110" i="3"/>
  <c r="S110" i="3"/>
  <c r="T110" i="3"/>
  <c r="U110" i="3"/>
  <c r="V110" i="3"/>
  <c r="W110" i="3"/>
  <c r="X110" i="3"/>
  <c r="K111" i="3"/>
  <c r="R111" i="3"/>
  <c r="S111" i="3"/>
  <c r="T111" i="3"/>
  <c r="U111" i="3"/>
  <c r="Y111" i="3" s="1"/>
  <c r="V111" i="3"/>
  <c r="W111" i="3"/>
  <c r="X111" i="3"/>
  <c r="E112" i="3"/>
  <c r="S112" i="3" s="1"/>
  <c r="F112" i="3"/>
  <c r="T112" i="3" s="1"/>
  <c r="H112" i="3"/>
  <c r="R112" i="3"/>
  <c r="Z111" i="3" s="1"/>
  <c r="U112" i="3"/>
  <c r="V112" i="3"/>
  <c r="W112" i="3"/>
  <c r="X112" i="3"/>
  <c r="K113" i="3"/>
  <c r="R113" i="3"/>
  <c r="S113" i="3"/>
  <c r="T113" i="3"/>
  <c r="U113" i="3"/>
  <c r="V113" i="3"/>
  <c r="W113" i="3"/>
  <c r="X113" i="3"/>
  <c r="K114" i="3"/>
  <c r="R114" i="3"/>
  <c r="S114" i="3"/>
  <c r="Y114" i="3" s="1"/>
  <c r="T114" i="3"/>
  <c r="U114" i="3"/>
  <c r="V114" i="3"/>
  <c r="W114" i="3"/>
  <c r="X114" i="3"/>
  <c r="E115" i="3"/>
  <c r="K115" i="3"/>
  <c r="R115" i="3"/>
  <c r="S115" i="3"/>
  <c r="T115" i="3"/>
  <c r="Y115" i="3" s="1"/>
  <c r="U115" i="3"/>
  <c r="V115" i="3"/>
  <c r="W115" i="3"/>
  <c r="X115" i="3"/>
  <c r="E116" i="3"/>
  <c r="E150" i="3" s="1"/>
  <c r="F116" i="3"/>
  <c r="G116" i="3"/>
  <c r="H116" i="3"/>
  <c r="I116" i="3"/>
  <c r="J116" i="3"/>
  <c r="X116" i="3" s="1"/>
  <c r="L116" i="3"/>
  <c r="M116" i="3"/>
  <c r="M150" i="3" s="1"/>
  <c r="N116" i="3"/>
  <c r="U116" i="3" s="1"/>
  <c r="O116" i="3"/>
  <c r="P116" i="3"/>
  <c r="Q116" i="3"/>
  <c r="E117" i="3"/>
  <c r="E151" i="3" s="1"/>
  <c r="F117" i="3"/>
  <c r="T117" i="3" s="1"/>
  <c r="G117" i="3"/>
  <c r="H117" i="3"/>
  <c r="I117" i="3"/>
  <c r="J117" i="3"/>
  <c r="L117" i="3"/>
  <c r="M117" i="3"/>
  <c r="N117" i="3"/>
  <c r="O117" i="3"/>
  <c r="V117" i="3" s="1"/>
  <c r="P117" i="3"/>
  <c r="Q117" i="3"/>
  <c r="E118" i="3"/>
  <c r="F118" i="3"/>
  <c r="G118" i="3"/>
  <c r="U118" i="3" s="1"/>
  <c r="H118" i="3"/>
  <c r="V118" i="3" s="1"/>
  <c r="I118" i="3"/>
  <c r="J118" i="3"/>
  <c r="L118" i="3"/>
  <c r="M118" i="3"/>
  <c r="N118" i="3"/>
  <c r="O118" i="3"/>
  <c r="P118" i="3"/>
  <c r="P152" i="3" s="1"/>
  <c r="Q118" i="3"/>
  <c r="X118" i="3" s="1"/>
  <c r="S118" i="3"/>
  <c r="T118" i="3"/>
  <c r="K120" i="3"/>
  <c r="R120" i="3"/>
  <c r="S120" i="3"/>
  <c r="Y120" i="3" s="1"/>
  <c r="T120" i="3"/>
  <c r="U120" i="3"/>
  <c r="V120" i="3"/>
  <c r="W120" i="3"/>
  <c r="X120" i="3"/>
  <c r="K121" i="3"/>
  <c r="R121" i="3"/>
  <c r="S121" i="3"/>
  <c r="Y121" i="3" s="1"/>
  <c r="T121" i="3"/>
  <c r="U121" i="3"/>
  <c r="V121" i="3"/>
  <c r="W121" i="3"/>
  <c r="X121" i="3"/>
  <c r="K122" i="3"/>
  <c r="R122" i="3"/>
  <c r="S122" i="3"/>
  <c r="T122" i="3"/>
  <c r="U122" i="3"/>
  <c r="V122" i="3"/>
  <c r="W122" i="3"/>
  <c r="X122" i="3"/>
  <c r="K123" i="3"/>
  <c r="R123" i="3"/>
  <c r="Z124" i="3" s="1"/>
  <c r="S123" i="3"/>
  <c r="Y123" i="3" s="1"/>
  <c r="T123" i="3"/>
  <c r="U123" i="3"/>
  <c r="V123" i="3"/>
  <c r="W123" i="3"/>
  <c r="X123" i="3"/>
  <c r="K124" i="3"/>
  <c r="Z123" i="3" s="1"/>
  <c r="R124" i="3"/>
  <c r="S124" i="3"/>
  <c r="T124" i="3"/>
  <c r="U124" i="3"/>
  <c r="V124" i="3"/>
  <c r="W124" i="3"/>
  <c r="X124" i="3"/>
  <c r="K125" i="3"/>
  <c r="R125" i="3"/>
  <c r="S125" i="3"/>
  <c r="T125" i="3"/>
  <c r="U125" i="3"/>
  <c r="V125" i="3"/>
  <c r="W125" i="3"/>
  <c r="X125" i="3"/>
  <c r="K126" i="3"/>
  <c r="Z126" i="3" s="1"/>
  <c r="R126" i="3"/>
  <c r="S126" i="3"/>
  <c r="T126" i="3"/>
  <c r="U126" i="3"/>
  <c r="V126" i="3"/>
  <c r="W126" i="3"/>
  <c r="X126" i="3"/>
  <c r="K127" i="3"/>
  <c r="R127" i="3"/>
  <c r="S127" i="3"/>
  <c r="T127" i="3"/>
  <c r="U127" i="3"/>
  <c r="V127" i="3"/>
  <c r="W127" i="3"/>
  <c r="X127" i="3"/>
  <c r="Z127" i="3"/>
  <c r="K128" i="3"/>
  <c r="R128" i="3"/>
  <c r="S128" i="3"/>
  <c r="T128" i="3"/>
  <c r="U128" i="3"/>
  <c r="V128" i="3"/>
  <c r="W128" i="3"/>
  <c r="X128" i="3"/>
  <c r="K129" i="3"/>
  <c r="R129" i="3"/>
  <c r="S129" i="3"/>
  <c r="T129" i="3"/>
  <c r="U129" i="3"/>
  <c r="V129" i="3"/>
  <c r="W129" i="3"/>
  <c r="X129" i="3"/>
  <c r="K130" i="3"/>
  <c r="Z129" i="3" s="1"/>
  <c r="R130" i="3"/>
  <c r="S130" i="3"/>
  <c r="T130" i="3"/>
  <c r="U130" i="3"/>
  <c r="V130" i="3"/>
  <c r="W130" i="3"/>
  <c r="X130" i="3"/>
  <c r="Y130" i="3" s="1"/>
  <c r="K131" i="3"/>
  <c r="R131" i="3"/>
  <c r="S131" i="3"/>
  <c r="T131" i="3"/>
  <c r="U131" i="3"/>
  <c r="V131" i="3"/>
  <c r="W131" i="3"/>
  <c r="X131" i="3"/>
  <c r="K132" i="3"/>
  <c r="R132" i="3"/>
  <c r="Z133" i="3" s="1"/>
  <c r="S132" i="3"/>
  <c r="T132" i="3"/>
  <c r="U132" i="3"/>
  <c r="V132" i="3"/>
  <c r="W132" i="3"/>
  <c r="X132" i="3"/>
  <c r="K133" i="3"/>
  <c r="R133" i="3"/>
  <c r="S133" i="3"/>
  <c r="T133" i="3"/>
  <c r="U133" i="3"/>
  <c r="V133" i="3"/>
  <c r="W133" i="3"/>
  <c r="X133" i="3"/>
  <c r="K134" i="3"/>
  <c r="R134" i="3"/>
  <c r="S134" i="3"/>
  <c r="T134" i="3"/>
  <c r="U134" i="3"/>
  <c r="V134" i="3"/>
  <c r="W134" i="3"/>
  <c r="X134" i="3"/>
  <c r="K135" i="3"/>
  <c r="R135" i="3"/>
  <c r="S135" i="3"/>
  <c r="T135" i="3"/>
  <c r="U135" i="3"/>
  <c r="V135" i="3"/>
  <c r="W135" i="3"/>
  <c r="X135" i="3"/>
  <c r="K136" i="3"/>
  <c r="R136" i="3"/>
  <c r="S136" i="3"/>
  <c r="T136" i="3"/>
  <c r="U136" i="3"/>
  <c r="V136" i="3"/>
  <c r="W136" i="3"/>
  <c r="X136" i="3"/>
  <c r="K137" i="3"/>
  <c r="R137" i="3"/>
  <c r="Z136" i="3" s="1"/>
  <c r="S137" i="3"/>
  <c r="T137" i="3"/>
  <c r="U137" i="3"/>
  <c r="V137" i="3"/>
  <c r="Y137" i="3" s="1"/>
  <c r="W137" i="3"/>
  <c r="X137" i="3"/>
  <c r="K138" i="3"/>
  <c r="R138" i="3"/>
  <c r="S138" i="3"/>
  <c r="T138" i="3"/>
  <c r="U138" i="3"/>
  <c r="V138" i="3"/>
  <c r="W138" i="3"/>
  <c r="X138" i="3"/>
  <c r="K139" i="3"/>
  <c r="R139" i="3"/>
  <c r="S139" i="3"/>
  <c r="T139" i="3"/>
  <c r="U139" i="3"/>
  <c r="V139" i="3"/>
  <c r="W139" i="3"/>
  <c r="X139" i="3"/>
  <c r="K140" i="3"/>
  <c r="R140" i="3"/>
  <c r="Z139" i="3" s="1"/>
  <c r="S140" i="3"/>
  <c r="T140" i="3"/>
  <c r="U140" i="3"/>
  <c r="V140" i="3"/>
  <c r="W140" i="3"/>
  <c r="X140" i="3"/>
  <c r="K141" i="3"/>
  <c r="R141" i="3"/>
  <c r="S141" i="3"/>
  <c r="T141" i="3"/>
  <c r="U141" i="3"/>
  <c r="V141" i="3"/>
  <c r="W141" i="3"/>
  <c r="X141" i="3"/>
  <c r="K142" i="3"/>
  <c r="Z141" i="3" s="1"/>
  <c r="R142" i="3"/>
  <c r="S142" i="3"/>
  <c r="T142" i="3"/>
  <c r="U142" i="3"/>
  <c r="Y142" i="3" s="1"/>
  <c r="V142" i="3"/>
  <c r="W142" i="3"/>
  <c r="X142" i="3"/>
  <c r="Z142" i="3"/>
  <c r="K143" i="3"/>
  <c r="R143" i="3"/>
  <c r="S143" i="3"/>
  <c r="T143" i="3"/>
  <c r="U143" i="3"/>
  <c r="V143" i="3"/>
  <c r="W143" i="3"/>
  <c r="X143" i="3"/>
  <c r="K144" i="3"/>
  <c r="Z144" i="3" s="1"/>
  <c r="R144" i="3"/>
  <c r="S144" i="3"/>
  <c r="T144" i="3"/>
  <c r="Y144" i="3" s="1"/>
  <c r="U144" i="3"/>
  <c r="V144" i="3"/>
  <c r="W144" i="3"/>
  <c r="X144" i="3"/>
  <c r="K145" i="3"/>
  <c r="R145" i="3"/>
  <c r="S145" i="3"/>
  <c r="Y145" i="3" s="1"/>
  <c r="T145" i="3"/>
  <c r="U145" i="3"/>
  <c r="V145" i="3"/>
  <c r="W145" i="3"/>
  <c r="X145" i="3"/>
  <c r="K146" i="3"/>
  <c r="R146" i="3"/>
  <c r="Z145" i="3" s="1"/>
  <c r="S146" i="3"/>
  <c r="T146" i="3"/>
  <c r="U146" i="3"/>
  <c r="V146" i="3"/>
  <c r="W146" i="3"/>
  <c r="X146" i="3"/>
  <c r="E147" i="3"/>
  <c r="F147" i="3"/>
  <c r="G147" i="3"/>
  <c r="G150" i="3" s="1"/>
  <c r="H147" i="3"/>
  <c r="V147" i="3" s="1"/>
  <c r="I147" i="3"/>
  <c r="J147" i="3"/>
  <c r="J150" i="3" s="1"/>
  <c r="J153" i="3" s="1"/>
  <c r="L147" i="3"/>
  <c r="S147" i="3" s="1"/>
  <c r="M147" i="3"/>
  <c r="N147" i="3"/>
  <c r="O147" i="3"/>
  <c r="P147" i="3"/>
  <c r="W147" i="3" s="1"/>
  <c r="Q147" i="3"/>
  <c r="X147" i="3"/>
  <c r="E148" i="3"/>
  <c r="F148" i="3"/>
  <c r="G148" i="3"/>
  <c r="H148" i="3"/>
  <c r="I148" i="3"/>
  <c r="W148" i="3" s="1"/>
  <c r="J148" i="3"/>
  <c r="J151" i="3" s="1"/>
  <c r="L148" i="3"/>
  <c r="M148" i="3"/>
  <c r="T148" i="3" s="1"/>
  <c r="N148" i="3"/>
  <c r="O148" i="3"/>
  <c r="V148" i="3" s="1"/>
  <c r="P148" i="3"/>
  <c r="Q148" i="3"/>
  <c r="S148" i="3"/>
  <c r="E149" i="3"/>
  <c r="S149" i="3" s="1"/>
  <c r="F149" i="3"/>
  <c r="F152" i="3" s="1"/>
  <c r="G149" i="3"/>
  <c r="U149" i="3" s="1"/>
  <c r="H149" i="3"/>
  <c r="I149" i="3"/>
  <c r="J149" i="3"/>
  <c r="L149" i="3"/>
  <c r="L152" i="3" s="1"/>
  <c r="M149" i="3"/>
  <c r="N149" i="3"/>
  <c r="O149" i="3"/>
  <c r="P149" i="3"/>
  <c r="Q149" i="3"/>
  <c r="X149" i="3" s="1"/>
  <c r="V149" i="3"/>
  <c r="I150" i="3"/>
  <c r="L150" i="3"/>
  <c r="O150" i="3"/>
  <c r="Q150" i="3"/>
  <c r="F151" i="3"/>
  <c r="H151" i="3"/>
  <c r="L151" i="3"/>
  <c r="N151" i="3"/>
  <c r="P151" i="3"/>
  <c r="E152" i="3"/>
  <c r="S152" i="3" s="1"/>
  <c r="H152" i="3"/>
  <c r="J152" i="3"/>
  <c r="M152" i="3"/>
  <c r="N152" i="3"/>
  <c r="O152" i="3"/>
  <c r="V152" i="3" s="1"/>
  <c r="M153" i="3" l="1"/>
  <c r="S150" i="3"/>
  <c r="E153" i="3"/>
  <c r="M151" i="3"/>
  <c r="T151" i="3" s="1"/>
  <c r="X148" i="3"/>
  <c r="K147" i="3"/>
  <c r="Y143" i="3"/>
  <c r="Y139" i="3"/>
  <c r="Z121" i="3"/>
  <c r="Y105" i="3"/>
  <c r="Y104" i="3"/>
  <c r="Z101" i="3"/>
  <c r="Y84" i="3"/>
  <c r="Z85" i="3" s="1"/>
  <c r="AA83" i="3" s="1"/>
  <c r="Z80" i="3"/>
  <c r="Z78" i="3"/>
  <c r="Y73" i="3"/>
  <c r="Y69" i="3"/>
  <c r="Z56" i="3"/>
  <c r="Z54" i="3"/>
  <c r="Z51" i="3"/>
  <c r="Y49" i="3"/>
  <c r="Y48" i="3"/>
  <c r="Y46" i="3"/>
  <c r="Y45" i="3"/>
  <c r="Y14" i="3"/>
  <c r="Z91" i="3"/>
  <c r="AA89" i="3" s="1"/>
  <c r="W149" i="3"/>
  <c r="U148" i="3"/>
  <c r="U147" i="3"/>
  <c r="Y135" i="3"/>
  <c r="Y131" i="3"/>
  <c r="Z120" i="3"/>
  <c r="S116" i="3"/>
  <c r="Z113" i="3"/>
  <c r="Y108" i="3"/>
  <c r="Z98" i="3"/>
  <c r="Z95" i="3"/>
  <c r="Y87" i="3"/>
  <c r="Y70" i="3"/>
  <c r="Y65" i="3"/>
  <c r="Y57" i="3"/>
  <c r="Y41" i="3"/>
  <c r="Z43" i="3" s="1"/>
  <c r="AA41" i="3" s="1"/>
  <c r="Y18" i="3"/>
  <c r="Y15" i="3"/>
  <c r="Y9" i="3"/>
  <c r="Z10" i="3" s="1"/>
  <c r="AA8" i="3" s="1"/>
  <c r="Z100" i="3"/>
  <c r="AA98" i="3" s="1"/>
  <c r="G152" i="3"/>
  <c r="Y136" i="3"/>
  <c r="Y134" i="3"/>
  <c r="Y127" i="3"/>
  <c r="S117" i="3"/>
  <c r="R116" i="3"/>
  <c r="Y112" i="3"/>
  <c r="Y107" i="3"/>
  <c r="Z109" i="3" s="1"/>
  <c r="Y99" i="3"/>
  <c r="Y96" i="3"/>
  <c r="Z97" i="3" s="1"/>
  <c r="AA95" i="3" s="1"/>
  <c r="Y94" i="3"/>
  <c r="Z90" i="3"/>
  <c r="Z74" i="3"/>
  <c r="Z72" i="3"/>
  <c r="Y66" i="3"/>
  <c r="Z67" i="3" s="1"/>
  <c r="AA65" i="3" s="1"/>
  <c r="Y54" i="3"/>
  <c r="Z50" i="3"/>
  <c r="Z48" i="3"/>
  <c r="Y42" i="3"/>
  <c r="Y39" i="3"/>
  <c r="Y33" i="3"/>
  <c r="Z20" i="3"/>
  <c r="Y10" i="3"/>
  <c r="Z138" i="3"/>
  <c r="Y132" i="3"/>
  <c r="Y129" i="3"/>
  <c r="Y128" i="3"/>
  <c r="Y124" i="3"/>
  <c r="I151" i="3"/>
  <c r="I153" i="3" s="1"/>
  <c r="Y100" i="3"/>
  <c r="Y97" i="3"/>
  <c r="Y85" i="3"/>
  <c r="Y81" i="3"/>
  <c r="Z68" i="3"/>
  <c r="Y63" i="3"/>
  <c r="Y62" i="3"/>
  <c r="Z44" i="3"/>
  <c r="Y38" i="3"/>
  <c r="Y34" i="3"/>
  <c r="Z17" i="3"/>
  <c r="Y11" i="3"/>
  <c r="Y141" i="3"/>
  <c r="Z135" i="3"/>
  <c r="Q151" i="3"/>
  <c r="Q153" i="3" s="1"/>
  <c r="P150" i="3"/>
  <c r="H150" i="3"/>
  <c r="Z107" i="3"/>
  <c r="Y86" i="3"/>
  <c r="Y79" i="3"/>
  <c r="Y75" i="3"/>
  <c r="Y71" i="3"/>
  <c r="Z65" i="3"/>
  <c r="Y58" i="3"/>
  <c r="Z41" i="3"/>
  <c r="Y35" i="3"/>
  <c r="Z37" i="3" s="1"/>
  <c r="AA35" i="3" s="1"/>
  <c r="Y20" i="3"/>
  <c r="Z22" i="3" s="1"/>
  <c r="AA20" i="3" s="1"/>
  <c r="Y16" i="3"/>
  <c r="Y8" i="3"/>
  <c r="X150" i="3"/>
  <c r="Z32" i="3"/>
  <c r="U152" i="3"/>
  <c r="K149" i="3"/>
  <c r="Y138" i="3"/>
  <c r="Z140" i="3" s="1"/>
  <c r="AA138" i="3" s="1"/>
  <c r="Z132" i="3"/>
  <c r="Z130" i="3"/>
  <c r="Y126" i="3"/>
  <c r="Y125" i="3"/>
  <c r="Y122" i="3"/>
  <c r="R118" i="3"/>
  <c r="Z117" i="3" s="1"/>
  <c r="W118" i="3"/>
  <c r="Y118" i="3" s="1"/>
  <c r="U117" i="3"/>
  <c r="Y117" i="3" s="1"/>
  <c r="Y110" i="3"/>
  <c r="Z112" i="3" s="1"/>
  <c r="Z104" i="3"/>
  <c r="Z103" i="3"/>
  <c r="AA101" i="3" s="1"/>
  <c r="Y93" i="3"/>
  <c r="Z94" i="3" s="1"/>
  <c r="AA92" i="3" s="1"/>
  <c r="Y68" i="3"/>
  <c r="Z70" i="3" s="1"/>
  <c r="AA68" i="3" s="1"/>
  <c r="Y64" i="3"/>
  <c r="Z62" i="3"/>
  <c r="Y59" i="3"/>
  <c r="Y44" i="3"/>
  <c r="Z46" i="3" s="1"/>
  <c r="AA44" i="3" s="1"/>
  <c r="Z38" i="3"/>
  <c r="Z36" i="3"/>
  <c r="Y32" i="3"/>
  <c r="Y31" i="3"/>
  <c r="Y29" i="3"/>
  <c r="Z31" i="3" s="1"/>
  <c r="AA29" i="3" s="1"/>
  <c r="Y28" i="3"/>
  <c r="Y27" i="3"/>
  <c r="Z28" i="3" s="1"/>
  <c r="AA26" i="3" s="1"/>
  <c r="Y23" i="3"/>
  <c r="Z25" i="3" s="1"/>
  <c r="AA23" i="3" s="1"/>
  <c r="Z11" i="3"/>
  <c r="Z8" i="3"/>
  <c r="R149" i="3"/>
  <c r="Y146" i="3"/>
  <c r="Y140" i="3"/>
  <c r="Y133" i="3"/>
  <c r="T116" i="3"/>
  <c r="Z114" i="3"/>
  <c r="Y113" i="3"/>
  <c r="Z115" i="3" s="1"/>
  <c r="Z86" i="3"/>
  <c r="Y80" i="3"/>
  <c r="Z82" i="3" s="1"/>
  <c r="Y77" i="3"/>
  <c r="Y72" i="3"/>
  <c r="Z73" i="3" s="1"/>
  <c r="AA71" i="3" s="1"/>
  <c r="Y53" i="3"/>
  <c r="Y52" i="3"/>
  <c r="Y51" i="3"/>
  <c r="Z52" i="3" s="1"/>
  <c r="AA50" i="3" s="1"/>
  <c r="Y47" i="3"/>
  <c r="Y17" i="3"/>
  <c r="Z19" i="3" s="1"/>
  <c r="AA17" i="3" s="1"/>
  <c r="Y13" i="3"/>
  <c r="Z16" i="3"/>
  <c r="AA14" i="3" s="1"/>
  <c r="Z106" i="3"/>
  <c r="AA104" i="3" s="1"/>
  <c r="Z137" i="3"/>
  <c r="AA135" i="3" s="1"/>
  <c r="Z122" i="3"/>
  <c r="AA120" i="3" s="1"/>
  <c r="Z76" i="3"/>
  <c r="AA74" i="3" s="1"/>
  <c r="Z146" i="3"/>
  <c r="AA144" i="3" s="1"/>
  <c r="Z134" i="3"/>
  <c r="Z131" i="3"/>
  <c r="AA129" i="3" s="1"/>
  <c r="W151" i="3"/>
  <c r="Z64" i="3"/>
  <c r="AA62" i="3" s="1"/>
  <c r="Z40" i="3"/>
  <c r="AA38" i="3" s="1"/>
  <c r="Z13" i="3"/>
  <c r="AA11" i="3" s="1"/>
  <c r="Y148" i="3"/>
  <c r="Z143" i="3"/>
  <c r="AA141" i="3" s="1"/>
  <c r="P153" i="3"/>
  <c r="W150" i="3"/>
  <c r="H153" i="3"/>
  <c r="V150" i="3"/>
  <c r="Z88" i="3"/>
  <c r="AA86" i="3" s="1"/>
  <c r="Z61" i="3"/>
  <c r="AA59" i="3" s="1"/>
  <c r="Z125" i="3"/>
  <c r="AA123" i="3" s="1"/>
  <c r="Z79" i="3"/>
  <c r="AA77" i="3" s="1"/>
  <c r="Z58" i="3"/>
  <c r="AA56" i="3" s="1"/>
  <c r="Z55" i="3"/>
  <c r="AA53" i="3" s="1"/>
  <c r="L153" i="3"/>
  <c r="K148" i="3"/>
  <c r="R147" i="3"/>
  <c r="Q152" i="3"/>
  <c r="X152" i="3" s="1"/>
  <c r="I152" i="3"/>
  <c r="W152" i="3" s="1"/>
  <c r="O151" i="3"/>
  <c r="O153" i="3" s="1"/>
  <c r="G151" i="3"/>
  <c r="N150" i="3"/>
  <c r="F150" i="3"/>
  <c r="T149" i="3"/>
  <c r="Y149" i="3" s="1"/>
  <c r="R148" i="3"/>
  <c r="K112" i="3"/>
  <c r="K118" i="3" s="1"/>
  <c r="K117" i="3"/>
  <c r="S151" i="3"/>
  <c r="S153" i="3" s="1"/>
  <c r="X117" i="3"/>
  <c r="W116" i="3"/>
  <c r="T152" i="3"/>
  <c r="T147" i="3"/>
  <c r="W117" i="3"/>
  <c r="V116" i="3"/>
  <c r="V151" i="3" l="1"/>
  <c r="V153" i="3" s="1"/>
  <c r="R151" i="3"/>
  <c r="Y147" i="3"/>
  <c r="Z149" i="3" s="1"/>
  <c r="Y152" i="3"/>
  <c r="Z147" i="3"/>
  <c r="X151" i="3"/>
  <c r="X153" i="3" s="1"/>
  <c r="Z110" i="3"/>
  <c r="AA110" i="3" s="1"/>
  <c r="AA80" i="3"/>
  <c r="Z34" i="3"/>
  <c r="AA32" i="3" s="1"/>
  <c r="Z128" i="3"/>
  <c r="AA126" i="3" s="1"/>
  <c r="AA132" i="3"/>
  <c r="Y116" i="3"/>
  <c r="Z118" i="3" s="1"/>
  <c r="Z49" i="3"/>
  <c r="AA47" i="3" s="1"/>
  <c r="AA113" i="3"/>
  <c r="AA107" i="3"/>
  <c r="AA147" i="3"/>
  <c r="N153" i="3"/>
  <c r="R153" i="3" s="1"/>
  <c r="R150" i="3"/>
  <c r="R152" i="3"/>
  <c r="U150" i="3"/>
  <c r="F153" i="3"/>
  <c r="K153" i="3" s="1"/>
  <c r="T150" i="3"/>
  <c r="K150" i="3"/>
  <c r="K151" i="3"/>
  <c r="G153" i="3"/>
  <c r="U151" i="3"/>
  <c r="K152" i="3"/>
  <c r="W153" i="3"/>
  <c r="Z116" i="3"/>
  <c r="AA116" i="3" s="1"/>
  <c r="Z148" i="3"/>
  <c r="Y151" i="3" l="1"/>
  <c r="U153" i="3"/>
  <c r="Z151" i="3"/>
  <c r="Z150" i="3"/>
  <c r="T153" i="3"/>
  <c r="Y153" i="3" s="1"/>
  <c r="Y150" i="3"/>
  <c r="Z152" i="3" s="1"/>
  <c r="AA150" i="3" s="1"/>
  <c r="Q149" i="1" l="1"/>
  <c r="P149" i="1"/>
  <c r="O149" i="1"/>
  <c r="N149" i="1"/>
  <c r="M149" i="1"/>
  <c r="L149" i="1"/>
  <c r="J149" i="1"/>
  <c r="I149" i="1"/>
  <c r="W149" i="1" s="1"/>
  <c r="H149" i="1"/>
  <c r="G149" i="1"/>
  <c r="U149" i="1" s="1"/>
  <c r="F149" i="1"/>
  <c r="E149" i="1"/>
  <c r="Q148" i="1"/>
  <c r="P148" i="1"/>
  <c r="O148" i="1"/>
  <c r="N148" i="1"/>
  <c r="M148" i="1"/>
  <c r="L148" i="1"/>
  <c r="J148" i="1"/>
  <c r="I148" i="1"/>
  <c r="H148" i="1"/>
  <c r="V148" i="1" s="1"/>
  <c r="G148" i="1"/>
  <c r="F148" i="1"/>
  <c r="E148" i="1"/>
  <c r="Q147" i="1"/>
  <c r="P147" i="1"/>
  <c r="O147" i="1"/>
  <c r="N147" i="1"/>
  <c r="M147" i="1"/>
  <c r="T147" i="1" s="1"/>
  <c r="L147" i="1"/>
  <c r="R147" i="1" s="1"/>
  <c r="J147" i="1"/>
  <c r="I147" i="1"/>
  <c r="H147" i="1"/>
  <c r="V147" i="1" s="1"/>
  <c r="G147" i="1"/>
  <c r="F147" i="1"/>
  <c r="E147" i="1"/>
  <c r="X146" i="1"/>
  <c r="W146" i="1"/>
  <c r="V146" i="1"/>
  <c r="U146" i="1"/>
  <c r="T146" i="1"/>
  <c r="S146" i="1"/>
  <c r="R146" i="1"/>
  <c r="K146" i="1"/>
  <c r="X145" i="1"/>
  <c r="W145" i="1"/>
  <c r="V145" i="1"/>
  <c r="U145" i="1"/>
  <c r="T145" i="1"/>
  <c r="S145" i="1"/>
  <c r="R145" i="1"/>
  <c r="K145" i="1"/>
  <c r="X144" i="1"/>
  <c r="W144" i="1"/>
  <c r="V144" i="1"/>
  <c r="U144" i="1"/>
  <c r="T144" i="1"/>
  <c r="S144" i="1"/>
  <c r="R144" i="1"/>
  <c r="K144" i="1"/>
  <c r="X143" i="1"/>
  <c r="W143" i="1"/>
  <c r="V143" i="1"/>
  <c r="U143" i="1"/>
  <c r="T143" i="1"/>
  <c r="S143" i="1"/>
  <c r="R143" i="1"/>
  <c r="K143" i="1"/>
  <c r="X142" i="1"/>
  <c r="W142" i="1"/>
  <c r="V142" i="1"/>
  <c r="U142" i="1"/>
  <c r="T142" i="1"/>
  <c r="S142" i="1"/>
  <c r="R142" i="1"/>
  <c r="K142" i="1"/>
  <c r="X141" i="1"/>
  <c r="W141" i="1"/>
  <c r="V141" i="1"/>
  <c r="U141" i="1"/>
  <c r="T141" i="1"/>
  <c r="S141" i="1"/>
  <c r="R141" i="1"/>
  <c r="K141" i="1"/>
  <c r="X140" i="1"/>
  <c r="W140" i="1"/>
  <c r="V140" i="1"/>
  <c r="U140" i="1"/>
  <c r="T140" i="1"/>
  <c r="S140" i="1"/>
  <c r="R140" i="1"/>
  <c r="K140" i="1"/>
  <c r="X139" i="1"/>
  <c r="W139" i="1"/>
  <c r="V139" i="1"/>
  <c r="U139" i="1"/>
  <c r="T139" i="1"/>
  <c r="S139" i="1"/>
  <c r="R139" i="1"/>
  <c r="K139" i="1"/>
  <c r="X138" i="1"/>
  <c r="W138" i="1"/>
  <c r="V138" i="1"/>
  <c r="U138" i="1"/>
  <c r="T138" i="1"/>
  <c r="S138" i="1"/>
  <c r="R138" i="1"/>
  <c r="K138" i="1"/>
  <c r="Z138" i="1" s="1"/>
  <c r="X137" i="1"/>
  <c r="W137" i="1"/>
  <c r="V137" i="1"/>
  <c r="U137" i="1"/>
  <c r="T137" i="1"/>
  <c r="S137" i="1"/>
  <c r="R137" i="1"/>
  <c r="K137" i="1"/>
  <c r="X136" i="1"/>
  <c r="W136" i="1"/>
  <c r="V136" i="1"/>
  <c r="U136" i="1"/>
  <c r="T136" i="1"/>
  <c r="S136" i="1"/>
  <c r="R136" i="1"/>
  <c r="K136" i="1"/>
  <c r="X135" i="1"/>
  <c r="W135" i="1"/>
  <c r="Y135" i="1" s="1"/>
  <c r="V135" i="1"/>
  <c r="U135" i="1"/>
  <c r="T135" i="1"/>
  <c r="S135" i="1"/>
  <c r="R135" i="1"/>
  <c r="K135" i="1"/>
  <c r="X134" i="1"/>
  <c r="W134" i="1"/>
  <c r="V134" i="1"/>
  <c r="U134" i="1"/>
  <c r="T134" i="1"/>
  <c r="S134" i="1"/>
  <c r="R134" i="1"/>
  <c r="K134" i="1"/>
  <c r="X133" i="1"/>
  <c r="W133" i="1"/>
  <c r="V133" i="1"/>
  <c r="U133" i="1"/>
  <c r="T133" i="1"/>
  <c r="S133" i="1"/>
  <c r="R133" i="1"/>
  <c r="K133" i="1"/>
  <c r="X132" i="1"/>
  <c r="W132" i="1"/>
  <c r="V132" i="1"/>
  <c r="U132" i="1"/>
  <c r="T132" i="1"/>
  <c r="S132" i="1"/>
  <c r="R132" i="1"/>
  <c r="K132" i="1"/>
  <c r="X131" i="1"/>
  <c r="W131" i="1"/>
  <c r="V131" i="1"/>
  <c r="U131" i="1"/>
  <c r="T131" i="1"/>
  <c r="S131" i="1"/>
  <c r="R131" i="1"/>
  <c r="K131" i="1"/>
  <c r="X130" i="1"/>
  <c r="W130" i="1"/>
  <c r="V130" i="1"/>
  <c r="U130" i="1"/>
  <c r="T130" i="1"/>
  <c r="S130" i="1"/>
  <c r="R130" i="1"/>
  <c r="K130" i="1"/>
  <c r="X129" i="1"/>
  <c r="W129" i="1"/>
  <c r="V129" i="1"/>
  <c r="U129" i="1"/>
  <c r="T129" i="1"/>
  <c r="S129" i="1"/>
  <c r="R129" i="1"/>
  <c r="K129" i="1"/>
  <c r="Z129" i="1" s="1"/>
  <c r="X128" i="1"/>
  <c r="W128" i="1"/>
  <c r="Y128" i="1" s="1"/>
  <c r="V128" i="1"/>
  <c r="U128" i="1"/>
  <c r="T128" i="1"/>
  <c r="S128" i="1"/>
  <c r="R128" i="1"/>
  <c r="K128" i="1"/>
  <c r="X127" i="1"/>
  <c r="W127" i="1"/>
  <c r="V127" i="1"/>
  <c r="U127" i="1"/>
  <c r="T127" i="1"/>
  <c r="S127" i="1"/>
  <c r="R127" i="1"/>
  <c r="K127" i="1"/>
  <c r="X126" i="1"/>
  <c r="W126" i="1"/>
  <c r="V126" i="1"/>
  <c r="U126" i="1"/>
  <c r="T126" i="1"/>
  <c r="S126" i="1"/>
  <c r="R126" i="1"/>
  <c r="K126" i="1"/>
  <c r="Z126" i="1" s="1"/>
  <c r="X125" i="1"/>
  <c r="W125" i="1"/>
  <c r="V125" i="1"/>
  <c r="U125" i="1"/>
  <c r="T125" i="1"/>
  <c r="S125" i="1"/>
  <c r="R125" i="1"/>
  <c r="K125" i="1"/>
  <c r="X124" i="1"/>
  <c r="W124" i="1"/>
  <c r="V124" i="1"/>
  <c r="U124" i="1"/>
  <c r="T124" i="1"/>
  <c r="S124" i="1"/>
  <c r="R124" i="1"/>
  <c r="K124" i="1"/>
  <c r="X123" i="1"/>
  <c r="W123" i="1"/>
  <c r="V123" i="1"/>
  <c r="U123" i="1"/>
  <c r="T123" i="1"/>
  <c r="S123" i="1"/>
  <c r="R123" i="1"/>
  <c r="K123" i="1"/>
  <c r="X122" i="1"/>
  <c r="W122" i="1"/>
  <c r="Y122" i="1" s="1"/>
  <c r="V122" i="1"/>
  <c r="U122" i="1"/>
  <c r="T122" i="1"/>
  <c r="S122" i="1"/>
  <c r="R122" i="1"/>
  <c r="K122" i="1"/>
  <c r="X121" i="1"/>
  <c r="W121" i="1"/>
  <c r="V121" i="1"/>
  <c r="U121" i="1"/>
  <c r="T121" i="1"/>
  <c r="S121" i="1"/>
  <c r="R121" i="1"/>
  <c r="K121" i="1"/>
  <c r="X120" i="1"/>
  <c r="W120" i="1"/>
  <c r="V120" i="1"/>
  <c r="U120" i="1"/>
  <c r="T120" i="1"/>
  <c r="S120" i="1"/>
  <c r="R120" i="1"/>
  <c r="K120" i="1"/>
  <c r="Z120" i="1" s="1"/>
  <c r="Q118" i="1"/>
  <c r="Q152" i="1" s="1"/>
  <c r="P118" i="1"/>
  <c r="O118" i="1"/>
  <c r="O152" i="1" s="1"/>
  <c r="N118" i="1"/>
  <c r="N152" i="1" s="1"/>
  <c r="M118" i="1"/>
  <c r="M152" i="1" s="1"/>
  <c r="L118" i="1"/>
  <c r="J118" i="1"/>
  <c r="I118" i="1"/>
  <c r="H118" i="1"/>
  <c r="G118" i="1"/>
  <c r="U118" i="1" s="1"/>
  <c r="F118" i="1"/>
  <c r="F152" i="1" s="1"/>
  <c r="E118" i="1"/>
  <c r="E152" i="1" s="1"/>
  <c r="Q117" i="1"/>
  <c r="Q151" i="1" s="1"/>
  <c r="P117" i="1"/>
  <c r="P151" i="1" s="1"/>
  <c r="O117" i="1"/>
  <c r="O151" i="1" s="1"/>
  <c r="N117" i="1"/>
  <c r="M117" i="1"/>
  <c r="L117" i="1"/>
  <c r="J117" i="1"/>
  <c r="I117" i="1"/>
  <c r="H117" i="1"/>
  <c r="H151" i="1" s="1"/>
  <c r="G117" i="1"/>
  <c r="G151" i="1" s="1"/>
  <c r="F117" i="1"/>
  <c r="F151" i="1" s="1"/>
  <c r="E117" i="1"/>
  <c r="Q116" i="1"/>
  <c r="Q150" i="1" s="1"/>
  <c r="P116" i="1"/>
  <c r="P150" i="1" s="1"/>
  <c r="O116" i="1"/>
  <c r="O150" i="1" s="1"/>
  <c r="O153" i="1" s="1"/>
  <c r="N116" i="1"/>
  <c r="M116" i="1"/>
  <c r="L116" i="1"/>
  <c r="J116" i="1"/>
  <c r="I116" i="1"/>
  <c r="H116" i="1"/>
  <c r="G116" i="1"/>
  <c r="G150" i="1" s="1"/>
  <c r="F116" i="1"/>
  <c r="F150" i="1" s="1"/>
  <c r="E116" i="1"/>
  <c r="E150" i="1" s="1"/>
  <c r="X115" i="1"/>
  <c r="W115" i="1"/>
  <c r="V115" i="1"/>
  <c r="U115" i="1"/>
  <c r="T115" i="1"/>
  <c r="S115" i="1"/>
  <c r="R115" i="1"/>
  <c r="K115" i="1"/>
  <c r="X114" i="1"/>
  <c r="W114" i="1"/>
  <c r="V114" i="1"/>
  <c r="U114" i="1"/>
  <c r="T114" i="1"/>
  <c r="S114" i="1"/>
  <c r="R114" i="1"/>
  <c r="K114" i="1"/>
  <c r="X113" i="1"/>
  <c r="W113" i="1"/>
  <c r="V113" i="1"/>
  <c r="U113" i="1"/>
  <c r="T113" i="1"/>
  <c r="S113" i="1"/>
  <c r="Y113" i="1" s="1"/>
  <c r="R113" i="1"/>
  <c r="Z114" i="1" s="1"/>
  <c r="K113" i="1"/>
  <c r="Z113" i="1" s="1"/>
  <c r="X112" i="1"/>
  <c r="W112" i="1"/>
  <c r="V112" i="1"/>
  <c r="U112" i="1"/>
  <c r="T112" i="1"/>
  <c r="S112" i="1"/>
  <c r="R112" i="1"/>
  <c r="K112" i="1"/>
  <c r="X111" i="1"/>
  <c r="W111" i="1"/>
  <c r="V111" i="1"/>
  <c r="U111" i="1"/>
  <c r="T111" i="1"/>
  <c r="S111" i="1"/>
  <c r="R111" i="1"/>
  <c r="K111" i="1"/>
  <c r="X110" i="1"/>
  <c r="W110" i="1"/>
  <c r="V110" i="1"/>
  <c r="U110" i="1"/>
  <c r="T110" i="1"/>
  <c r="S110" i="1"/>
  <c r="Y110" i="1" s="1"/>
  <c r="R110" i="1"/>
  <c r="Z111" i="1" s="1"/>
  <c r="K110" i="1"/>
  <c r="Z110" i="1" s="1"/>
  <c r="X109" i="1"/>
  <c r="W109" i="1"/>
  <c r="V109" i="1"/>
  <c r="U109" i="1"/>
  <c r="T109" i="1"/>
  <c r="S109" i="1"/>
  <c r="R109" i="1"/>
  <c r="K109" i="1"/>
  <c r="X108" i="1"/>
  <c r="W108" i="1"/>
  <c r="V108" i="1"/>
  <c r="U108" i="1"/>
  <c r="T108" i="1"/>
  <c r="S108" i="1"/>
  <c r="R108" i="1"/>
  <c r="K108" i="1"/>
  <c r="X107" i="1"/>
  <c r="W107" i="1"/>
  <c r="V107" i="1"/>
  <c r="U107" i="1"/>
  <c r="T107" i="1"/>
  <c r="S107" i="1"/>
  <c r="R107" i="1"/>
  <c r="Z108" i="1" s="1"/>
  <c r="K107" i="1"/>
  <c r="Z107" i="1" s="1"/>
  <c r="X106" i="1"/>
  <c r="W106" i="1"/>
  <c r="V106" i="1"/>
  <c r="U106" i="1"/>
  <c r="T106" i="1"/>
  <c r="S106" i="1"/>
  <c r="R106" i="1"/>
  <c r="K106" i="1"/>
  <c r="X105" i="1"/>
  <c r="W105" i="1"/>
  <c r="V105" i="1"/>
  <c r="U105" i="1"/>
  <c r="T105" i="1"/>
  <c r="S105" i="1"/>
  <c r="R105" i="1"/>
  <c r="K105" i="1"/>
  <c r="X104" i="1"/>
  <c r="W104" i="1"/>
  <c r="V104" i="1"/>
  <c r="U104" i="1"/>
  <c r="T104" i="1"/>
  <c r="S104" i="1"/>
  <c r="R104" i="1"/>
  <c r="K104" i="1"/>
  <c r="X103" i="1"/>
  <c r="W103" i="1"/>
  <c r="V103" i="1"/>
  <c r="U103" i="1"/>
  <c r="T103" i="1"/>
  <c r="S103" i="1"/>
  <c r="R103" i="1"/>
  <c r="K103" i="1"/>
  <c r="X102" i="1"/>
  <c r="W102" i="1"/>
  <c r="V102" i="1"/>
  <c r="U102" i="1"/>
  <c r="T102" i="1"/>
  <c r="S102" i="1"/>
  <c r="R102" i="1"/>
  <c r="K102" i="1"/>
  <c r="X101" i="1"/>
  <c r="W101" i="1"/>
  <c r="V101" i="1"/>
  <c r="U101" i="1"/>
  <c r="T101" i="1"/>
  <c r="S101" i="1"/>
  <c r="Y101" i="1" s="1"/>
  <c r="R101" i="1"/>
  <c r="K101" i="1"/>
  <c r="X100" i="1"/>
  <c r="W100" i="1"/>
  <c r="V100" i="1"/>
  <c r="U100" i="1"/>
  <c r="T100" i="1"/>
  <c r="S100" i="1"/>
  <c r="R100" i="1"/>
  <c r="K100" i="1"/>
  <c r="X99" i="1"/>
  <c r="W99" i="1"/>
  <c r="V99" i="1"/>
  <c r="U99" i="1"/>
  <c r="T99" i="1"/>
  <c r="S99" i="1"/>
  <c r="R99" i="1"/>
  <c r="K99" i="1"/>
  <c r="X98" i="1"/>
  <c r="W98" i="1"/>
  <c r="V98" i="1"/>
  <c r="U98" i="1"/>
  <c r="T98" i="1"/>
  <c r="S98" i="1"/>
  <c r="Y98" i="1" s="1"/>
  <c r="R98" i="1"/>
  <c r="K98" i="1"/>
  <c r="X97" i="1"/>
  <c r="W97" i="1"/>
  <c r="V97" i="1"/>
  <c r="U97" i="1"/>
  <c r="T97" i="1"/>
  <c r="S97" i="1"/>
  <c r="R97" i="1"/>
  <c r="K97" i="1"/>
  <c r="X96" i="1"/>
  <c r="W96" i="1"/>
  <c r="V96" i="1"/>
  <c r="U96" i="1"/>
  <c r="T96" i="1"/>
  <c r="S96" i="1"/>
  <c r="R96" i="1"/>
  <c r="K96" i="1"/>
  <c r="X95" i="1"/>
  <c r="W95" i="1"/>
  <c r="V95" i="1"/>
  <c r="U95" i="1"/>
  <c r="T95" i="1"/>
  <c r="S95" i="1"/>
  <c r="Y95" i="1" s="1"/>
  <c r="R95" i="1"/>
  <c r="Z96" i="1" s="1"/>
  <c r="K95" i="1"/>
  <c r="X94" i="1"/>
  <c r="W94" i="1"/>
  <c r="V94" i="1"/>
  <c r="U94" i="1"/>
  <c r="T94" i="1"/>
  <c r="S94" i="1"/>
  <c r="R94" i="1"/>
  <c r="K94" i="1"/>
  <c r="X93" i="1"/>
  <c r="W93" i="1"/>
  <c r="V93" i="1"/>
  <c r="U93" i="1"/>
  <c r="T93" i="1"/>
  <c r="S93" i="1"/>
  <c r="R93" i="1"/>
  <c r="K93" i="1"/>
  <c r="X92" i="1"/>
  <c r="W92" i="1"/>
  <c r="V92" i="1"/>
  <c r="U92" i="1"/>
  <c r="T92" i="1"/>
  <c r="S92" i="1"/>
  <c r="Y92" i="1" s="1"/>
  <c r="R92" i="1"/>
  <c r="Z93" i="1" s="1"/>
  <c r="K92" i="1"/>
  <c r="X91" i="1"/>
  <c r="W91" i="1"/>
  <c r="V91" i="1"/>
  <c r="U91" i="1"/>
  <c r="T91" i="1"/>
  <c r="S91" i="1"/>
  <c r="R91" i="1"/>
  <c r="K91" i="1"/>
  <c r="X90" i="1"/>
  <c r="W90" i="1"/>
  <c r="V90" i="1"/>
  <c r="U90" i="1"/>
  <c r="T90" i="1"/>
  <c r="S90" i="1"/>
  <c r="R90" i="1"/>
  <c r="K90" i="1"/>
  <c r="X89" i="1"/>
  <c r="W89" i="1"/>
  <c r="V89" i="1"/>
  <c r="U89" i="1"/>
  <c r="T89" i="1"/>
  <c r="S89" i="1"/>
  <c r="Y89" i="1" s="1"/>
  <c r="R89" i="1"/>
  <c r="Z90" i="1" s="1"/>
  <c r="K89" i="1"/>
  <c r="X88" i="1"/>
  <c r="W88" i="1"/>
  <c r="V88" i="1"/>
  <c r="U88" i="1"/>
  <c r="T88" i="1"/>
  <c r="S88" i="1"/>
  <c r="R88" i="1"/>
  <c r="K88" i="1"/>
  <c r="X87" i="1"/>
  <c r="W87" i="1"/>
  <c r="V87" i="1"/>
  <c r="U87" i="1"/>
  <c r="T87" i="1"/>
  <c r="S87" i="1"/>
  <c r="R87" i="1"/>
  <c r="K87" i="1"/>
  <c r="X86" i="1"/>
  <c r="W86" i="1"/>
  <c r="V86" i="1"/>
  <c r="U86" i="1"/>
  <c r="T86" i="1"/>
  <c r="S86" i="1"/>
  <c r="R86" i="1"/>
  <c r="Z87" i="1" s="1"/>
  <c r="K86" i="1"/>
  <c r="X85" i="1"/>
  <c r="W85" i="1"/>
  <c r="V85" i="1"/>
  <c r="U85" i="1"/>
  <c r="T85" i="1"/>
  <c r="S85" i="1"/>
  <c r="R85" i="1"/>
  <c r="K85" i="1"/>
  <c r="X84" i="1"/>
  <c r="W84" i="1"/>
  <c r="V84" i="1"/>
  <c r="U84" i="1"/>
  <c r="T84" i="1"/>
  <c r="S84" i="1"/>
  <c r="R84" i="1"/>
  <c r="K84" i="1"/>
  <c r="X83" i="1"/>
  <c r="W83" i="1"/>
  <c r="V83" i="1"/>
  <c r="U83" i="1"/>
  <c r="T83" i="1"/>
  <c r="S83" i="1"/>
  <c r="R83" i="1"/>
  <c r="Z84" i="1" s="1"/>
  <c r="K83" i="1"/>
  <c r="X82" i="1"/>
  <c r="W82" i="1"/>
  <c r="V82" i="1"/>
  <c r="U82" i="1"/>
  <c r="T82" i="1"/>
  <c r="S82" i="1"/>
  <c r="R82" i="1"/>
  <c r="K82" i="1"/>
  <c r="X81" i="1"/>
  <c r="W81" i="1"/>
  <c r="V81" i="1"/>
  <c r="U81" i="1"/>
  <c r="T81" i="1"/>
  <c r="S81" i="1"/>
  <c r="R81" i="1"/>
  <c r="K81" i="1"/>
  <c r="X80" i="1"/>
  <c r="W80" i="1"/>
  <c r="V80" i="1"/>
  <c r="U80" i="1"/>
  <c r="T80" i="1"/>
  <c r="S80" i="1"/>
  <c r="R80" i="1"/>
  <c r="K80" i="1"/>
  <c r="X79" i="1"/>
  <c r="W79" i="1"/>
  <c r="V79" i="1"/>
  <c r="U79" i="1"/>
  <c r="T79" i="1"/>
  <c r="S79" i="1"/>
  <c r="R79" i="1"/>
  <c r="K79" i="1"/>
  <c r="X78" i="1"/>
  <c r="W78" i="1"/>
  <c r="V78" i="1"/>
  <c r="U78" i="1"/>
  <c r="T78" i="1"/>
  <c r="S78" i="1"/>
  <c r="R78" i="1"/>
  <c r="K78" i="1"/>
  <c r="X77" i="1"/>
  <c r="W77" i="1"/>
  <c r="V77" i="1"/>
  <c r="U77" i="1"/>
  <c r="T77" i="1"/>
  <c r="S77" i="1"/>
  <c r="Y77" i="1" s="1"/>
  <c r="R77" i="1"/>
  <c r="K77" i="1"/>
  <c r="X76" i="1"/>
  <c r="W76" i="1"/>
  <c r="V76" i="1"/>
  <c r="U76" i="1"/>
  <c r="T76" i="1"/>
  <c r="S76" i="1"/>
  <c r="R76" i="1"/>
  <c r="K76" i="1"/>
  <c r="X75" i="1"/>
  <c r="W75" i="1"/>
  <c r="V75" i="1"/>
  <c r="U75" i="1"/>
  <c r="T75" i="1"/>
  <c r="S75" i="1"/>
  <c r="R75" i="1"/>
  <c r="K75" i="1"/>
  <c r="X74" i="1"/>
  <c r="W74" i="1"/>
  <c r="V74" i="1"/>
  <c r="U74" i="1"/>
  <c r="T74" i="1"/>
  <c r="S74" i="1"/>
  <c r="Y74" i="1" s="1"/>
  <c r="R74" i="1"/>
  <c r="K74" i="1"/>
  <c r="X73" i="1"/>
  <c r="W73" i="1"/>
  <c r="V73" i="1"/>
  <c r="U73" i="1"/>
  <c r="T73" i="1"/>
  <c r="S73" i="1"/>
  <c r="R73" i="1"/>
  <c r="K73" i="1"/>
  <c r="X72" i="1"/>
  <c r="W72" i="1"/>
  <c r="V72" i="1"/>
  <c r="U72" i="1"/>
  <c r="T72" i="1"/>
  <c r="S72" i="1"/>
  <c r="R72" i="1"/>
  <c r="K72" i="1"/>
  <c r="X71" i="1"/>
  <c r="W71" i="1"/>
  <c r="V71" i="1"/>
  <c r="U71" i="1"/>
  <c r="T71" i="1"/>
  <c r="S71" i="1"/>
  <c r="Y71" i="1" s="1"/>
  <c r="R71" i="1"/>
  <c r="Z72" i="1" s="1"/>
  <c r="K71" i="1"/>
  <c r="X70" i="1"/>
  <c r="W70" i="1"/>
  <c r="V70" i="1"/>
  <c r="U70" i="1"/>
  <c r="T70" i="1"/>
  <c r="S70" i="1"/>
  <c r="R70" i="1"/>
  <c r="K70" i="1"/>
  <c r="X69" i="1"/>
  <c r="W69" i="1"/>
  <c r="V69" i="1"/>
  <c r="U69" i="1"/>
  <c r="T69" i="1"/>
  <c r="S69" i="1"/>
  <c r="R69" i="1"/>
  <c r="K69" i="1"/>
  <c r="X68" i="1"/>
  <c r="W68" i="1"/>
  <c r="V68" i="1"/>
  <c r="U68" i="1"/>
  <c r="T68" i="1"/>
  <c r="S68" i="1"/>
  <c r="Y68" i="1" s="1"/>
  <c r="R68" i="1"/>
  <c r="K68" i="1"/>
  <c r="Z68" i="1" s="1"/>
  <c r="X67" i="1"/>
  <c r="W67" i="1"/>
  <c r="V67" i="1"/>
  <c r="U67" i="1"/>
  <c r="T67" i="1"/>
  <c r="S67" i="1"/>
  <c r="R67" i="1"/>
  <c r="K67" i="1"/>
  <c r="X66" i="1"/>
  <c r="W66" i="1"/>
  <c r="V66" i="1"/>
  <c r="U66" i="1"/>
  <c r="T66" i="1"/>
  <c r="S66" i="1"/>
  <c r="R66" i="1"/>
  <c r="K66" i="1"/>
  <c r="X65" i="1"/>
  <c r="W65" i="1"/>
  <c r="V65" i="1"/>
  <c r="U65" i="1"/>
  <c r="T65" i="1"/>
  <c r="S65" i="1"/>
  <c r="Y65" i="1" s="1"/>
  <c r="R65" i="1"/>
  <c r="Z66" i="1" s="1"/>
  <c r="K65" i="1"/>
  <c r="X64" i="1"/>
  <c r="W64" i="1"/>
  <c r="V64" i="1"/>
  <c r="U64" i="1"/>
  <c r="T64" i="1"/>
  <c r="S64" i="1"/>
  <c r="R64" i="1"/>
  <c r="K64" i="1"/>
  <c r="X63" i="1"/>
  <c r="W63" i="1"/>
  <c r="V63" i="1"/>
  <c r="U63" i="1"/>
  <c r="T63" i="1"/>
  <c r="S63" i="1"/>
  <c r="R63" i="1"/>
  <c r="K63" i="1"/>
  <c r="X62" i="1"/>
  <c r="W62" i="1"/>
  <c r="V62" i="1"/>
  <c r="U62" i="1"/>
  <c r="T62" i="1"/>
  <c r="S62" i="1"/>
  <c r="R62" i="1"/>
  <c r="K62" i="1"/>
  <c r="X61" i="1"/>
  <c r="W61" i="1"/>
  <c r="V61" i="1"/>
  <c r="U61" i="1"/>
  <c r="T61" i="1"/>
  <c r="S61" i="1"/>
  <c r="R61" i="1"/>
  <c r="K61" i="1"/>
  <c r="X60" i="1"/>
  <c r="W60" i="1"/>
  <c r="V60" i="1"/>
  <c r="U60" i="1"/>
  <c r="T60" i="1"/>
  <c r="S60" i="1"/>
  <c r="R60" i="1"/>
  <c r="K60" i="1"/>
  <c r="X59" i="1"/>
  <c r="W59" i="1"/>
  <c r="V59" i="1"/>
  <c r="U59" i="1"/>
  <c r="T59" i="1"/>
  <c r="S59" i="1"/>
  <c r="R59" i="1"/>
  <c r="K59" i="1"/>
  <c r="X58" i="1"/>
  <c r="W58" i="1"/>
  <c r="V58" i="1"/>
  <c r="U58" i="1"/>
  <c r="T58" i="1"/>
  <c r="S58" i="1"/>
  <c r="Y58" i="1" s="1"/>
  <c r="R58" i="1"/>
  <c r="K58" i="1"/>
  <c r="X57" i="1"/>
  <c r="W57" i="1"/>
  <c r="V57" i="1"/>
  <c r="U57" i="1"/>
  <c r="T57" i="1"/>
  <c r="S57" i="1"/>
  <c r="R57" i="1"/>
  <c r="K57" i="1"/>
  <c r="X56" i="1"/>
  <c r="W56" i="1"/>
  <c r="V56" i="1"/>
  <c r="U56" i="1"/>
  <c r="T56" i="1"/>
  <c r="S56" i="1"/>
  <c r="R56" i="1"/>
  <c r="K56" i="1"/>
  <c r="X55" i="1"/>
  <c r="W55" i="1"/>
  <c r="V55" i="1"/>
  <c r="U55" i="1"/>
  <c r="T55" i="1"/>
  <c r="S55" i="1"/>
  <c r="R55" i="1"/>
  <c r="K55" i="1"/>
  <c r="X54" i="1"/>
  <c r="W54" i="1"/>
  <c r="V54" i="1"/>
  <c r="U54" i="1"/>
  <c r="T54" i="1"/>
  <c r="S54" i="1"/>
  <c r="R54" i="1"/>
  <c r="K54" i="1"/>
  <c r="X53" i="1"/>
  <c r="W53" i="1"/>
  <c r="V53" i="1"/>
  <c r="U53" i="1"/>
  <c r="T53" i="1"/>
  <c r="S53" i="1"/>
  <c r="R53" i="1"/>
  <c r="K53" i="1"/>
  <c r="X52" i="1"/>
  <c r="W52" i="1"/>
  <c r="V52" i="1"/>
  <c r="U52" i="1"/>
  <c r="T52" i="1"/>
  <c r="S52" i="1"/>
  <c r="R52" i="1"/>
  <c r="K52" i="1"/>
  <c r="X51" i="1"/>
  <c r="W51" i="1"/>
  <c r="V51" i="1"/>
  <c r="U51" i="1"/>
  <c r="T51" i="1"/>
  <c r="S51" i="1"/>
  <c r="R51" i="1"/>
  <c r="K51" i="1"/>
  <c r="X50" i="1"/>
  <c r="W50" i="1"/>
  <c r="V50" i="1"/>
  <c r="U50" i="1"/>
  <c r="T50" i="1"/>
  <c r="S50" i="1"/>
  <c r="R50" i="1"/>
  <c r="K50" i="1"/>
  <c r="X49" i="1"/>
  <c r="W49" i="1"/>
  <c r="V49" i="1"/>
  <c r="U49" i="1"/>
  <c r="T49" i="1"/>
  <c r="S49" i="1"/>
  <c r="R49" i="1"/>
  <c r="K49" i="1"/>
  <c r="X48" i="1"/>
  <c r="W48" i="1"/>
  <c r="V48" i="1"/>
  <c r="U48" i="1"/>
  <c r="T48" i="1"/>
  <c r="S48" i="1"/>
  <c r="R48" i="1"/>
  <c r="K48" i="1"/>
  <c r="X47" i="1"/>
  <c r="W47" i="1"/>
  <c r="V47" i="1"/>
  <c r="U47" i="1"/>
  <c r="T47" i="1"/>
  <c r="S47" i="1"/>
  <c r="R47" i="1"/>
  <c r="K47" i="1"/>
  <c r="X46" i="1"/>
  <c r="W46" i="1"/>
  <c r="V46" i="1"/>
  <c r="U46" i="1"/>
  <c r="T46" i="1"/>
  <c r="S46" i="1"/>
  <c r="Y46" i="1" s="1"/>
  <c r="R46" i="1"/>
  <c r="K46" i="1"/>
  <c r="X45" i="1"/>
  <c r="W45" i="1"/>
  <c r="V45" i="1"/>
  <c r="U45" i="1"/>
  <c r="T45" i="1"/>
  <c r="S45" i="1"/>
  <c r="R45" i="1"/>
  <c r="K45" i="1"/>
  <c r="X44" i="1"/>
  <c r="W44" i="1"/>
  <c r="V44" i="1"/>
  <c r="U44" i="1"/>
  <c r="T44" i="1"/>
  <c r="S44" i="1"/>
  <c r="R44" i="1"/>
  <c r="K44" i="1"/>
  <c r="Z44" i="1" s="1"/>
  <c r="X43" i="1"/>
  <c r="W43" i="1"/>
  <c r="V43" i="1"/>
  <c r="U43" i="1"/>
  <c r="T43" i="1"/>
  <c r="S43" i="1"/>
  <c r="R43" i="1"/>
  <c r="K43" i="1"/>
  <c r="X42" i="1"/>
  <c r="W42" i="1"/>
  <c r="V42" i="1"/>
  <c r="U42" i="1"/>
  <c r="T42" i="1"/>
  <c r="S42" i="1"/>
  <c r="R42" i="1"/>
  <c r="K42" i="1"/>
  <c r="X41" i="1"/>
  <c r="W41" i="1"/>
  <c r="V41" i="1"/>
  <c r="U41" i="1"/>
  <c r="T41" i="1"/>
  <c r="S41" i="1"/>
  <c r="R41" i="1"/>
  <c r="K41" i="1"/>
  <c r="X40" i="1"/>
  <c r="W40" i="1"/>
  <c r="V40" i="1"/>
  <c r="U40" i="1"/>
  <c r="T40" i="1"/>
  <c r="S40" i="1"/>
  <c r="R40" i="1"/>
  <c r="K40" i="1"/>
  <c r="X39" i="1"/>
  <c r="W39" i="1"/>
  <c r="V39" i="1"/>
  <c r="U39" i="1"/>
  <c r="T39" i="1"/>
  <c r="S39" i="1"/>
  <c r="R39" i="1"/>
  <c r="K39" i="1"/>
  <c r="X38" i="1"/>
  <c r="W38" i="1"/>
  <c r="V38" i="1"/>
  <c r="U38" i="1"/>
  <c r="T38" i="1"/>
  <c r="S38" i="1"/>
  <c r="R38" i="1"/>
  <c r="K38" i="1"/>
  <c r="Z38" i="1" s="1"/>
  <c r="X37" i="1"/>
  <c r="W37" i="1"/>
  <c r="V37" i="1"/>
  <c r="U37" i="1"/>
  <c r="T37" i="1"/>
  <c r="S37" i="1"/>
  <c r="R37" i="1"/>
  <c r="K37" i="1"/>
  <c r="X36" i="1"/>
  <c r="W36" i="1"/>
  <c r="V36" i="1"/>
  <c r="U36" i="1"/>
  <c r="T36" i="1"/>
  <c r="S36" i="1"/>
  <c r="R36" i="1"/>
  <c r="K36" i="1"/>
  <c r="X35" i="1"/>
  <c r="W35" i="1"/>
  <c r="V35" i="1"/>
  <c r="U35" i="1"/>
  <c r="T35" i="1"/>
  <c r="S35" i="1"/>
  <c r="R35" i="1"/>
  <c r="K35" i="1"/>
  <c r="X34" i="1"/>
  <c r="W34" i="1"/>
  <c r="V34" i="1"/>
  <c r="U34" i="1"/>
  <c r="T34" i="1"/>
  <c r="S34" i="1"/>
  <c r="R34" i="1"/>
  <c r="K34" i="1"/>
  <c r="X33" i="1"/>
  <c r="W33" i="1"/>
  <c r="V33" i="1"/>
  <c r="U33" i="1"/>
  <c r="T33" i="1"/>
  <c r="S33" i="1"/>
  <c r="R33" i="1"/>
  <c r="K33" i="1"/>
  <c r="X32" i="1"/>
  <c r="W32" i="1"/>
  <c r="V32" i="1"/>
  <c r="U32" i="1"/>
  <c r="T32" i="1"/>
  <c r="S32" i="1"/>
  <c r="R32" i="1"/>
  <c r="K32" i="1"/>
  <c r="X31" i="1"/>
  <c r="W31" i="1"/>
  <c r="V31" i="1"/>
  <c r="U31" i="1"/>
  <c r="T31" i="1"/>
  <c r="S31" i="1"/>
  <c r="R31" i="1"/>
  <c r="K31" i="1"/>
  <c r="X30" i="1"/>
  <c r="W30" i="1"/>
  <c r="V30" i="1"/>
  <c r="U30" i="1"/>
  <c r="T30" i="1"/>
  <c r="S30" i="1"/>
  <c r="R30" i="1"/>
  <c r="K30" i="1"/>
  <c r="X29" i="1"/>
  <c r="W29" i="1"/>
  <c r="V29" i="1"/>
  <c r="U29" i="1"/>
  <c r="T29" i="1"/>
  <c r="S29" i="1"/>
  <c r="R29" i="1"/>
  <c r="K29" i="1"/>
  <c r="X28" i="1"/>
  <c r="W28" i="1"/>
  <c r="V28" i="1"/>
  <c r="U28" i="1"/>
  <c r="T28" i="1"/>
  <c r="S28" i="1"/>
  <c r="R28" i="1"/>
  <c r="K28" i="1"/>
  <c r="X27" i="1"/>
  <c r="W27" i="1"/>
  <c r="V27" i="1"/>
  <c r="U27" i="1"/>
  <c r="T27" i="1"/>
  <c r="S27" i="1"/>
  <c r="R27" i="1"/>
  <c r="K27" i="1"/>
  <c r="X26" i="1"/>
  <c r="W26" i="1"/>
  <c r="V26" i="1"/>
  <c r="U26" i="1"/>
  <c r="T26" i="1"/>
  <c r="S26" i="1"/>
  <c r="R26" i="1"/>
  <c r="K26" i="1"/>
  <c r="Z26" i="1" s="1"/>
  <c r="X25" i="1"/>
  <c r="W25" i="1"/>
  <c r="V25" i="1"/>
  <c r="U25" i="1"/>
  <c r="T25" i="1"/>
  <c r="S25" i="1"/>
  <c r="R25" i="1"/>
  <c r="K25" i="1"/>
  <c r="X24" i="1"/>
  <c r="W24" i="1"/>
  <c r="V24" i="1"/>
  <c r="U24" i="1"/>
  <c r="T24" i="1"/>
  <c r="S24" i="1"/>
  <c r="R24" i="1"/>
  <c r="K24" i="1"/>
  <c r="X23" i="1"/>
  <c r="W23" i="1"/>
  <c r="V23" i="1"/>
  <c r="U23" i="1"/>
  <c r="T23" i="1"/>
  <c r="S23" i="1"/>
  <c r="R23" i="1"/>
  <c r="K23" i="1"/>
  <c r="X22" i="1"/>
  <c r="W22" i="1"/>
  <c r="V22" i="1"/>
  <c r="U22" i="1"/>
  <c r="T22" i="1"/>
  <c r="S22" i="1"/>
  <c r="R22" i="1"/>
  <c r="K22" i="1"/>
  <c r="X21" i="1"/>
  <c r="W21" i="1"/>
  <c r="V21" i="1"/>
  <c r="U21" i="1"/>
  <c r="T21" i="1"/>
  <c r="S21" i="1"/>
  <c r="R21" i="1"/>
  <c r="K21" i="1"/>
  <c r="X20" i="1"/>
  <c r="W20" i="1"/>
  <c r="V20" i="1"/>
  <c r="U20" i="1"/>
  <c r="T20" i="1"/>
  <c r="S20" i="1"/>
  <c r="R20" i="1"/>
  <c r="Z21" i="1" s="1"/>
  <c r="K20" i="1"/>
  <c r="Z20" i="1" s="1"/>
  <c r="X19" i="1"/>
  <c r="W19" i="1"/>
  <c r="V19" i="1"/>
  <c r="U19" i="1"/>
  <c r="T19" i="1"/>
  <c r="S19" i="1"/>
  <c r="R19" i="1"/>
  <c r="K19" i="1"/>
  <c r="X18" i="1"/>
  <c r="W18" i="1"/>
  <c r="V18" i="1"/>
  <c r="U18" i="1"/>
  <c r="T18" i="1"/>
  <c r="S18" i="1"/>
  <c r="R18" i="1"/>
  <c r="K18" i="1"/>
  <c r="X17" i="1"/>
  <c r="W17" i="1"/>
  <c r="V17" i="1"/>
  <c r="U17" i="1"/>
  <c r="T17" i="1"/>
  <c r="S17" i="1"/>
  <c r="R17" i="1"/>
  <c r="Z18" i="1" s="1"/>
  <c r="K17" i="1"/>
  <c r="Z17" i="1" s="1"/>
  <c r="X16" i="1"/>
  <c r="W16" i="1"/>
  <c r="V16" i="1"/>
  <c r="U16" i="1"/>
  <c r="T16" i="1"/>
  <c r="S16" i="1"/>
  <c r="R16" i="1"/>
  <c r="K16" i="1"/>
  <c r="X15" i="1"/>
  <c r="W15" i="1"/>
  <c r="V15" i="1"/>
  <c r="U15" i="1"/>
  <c r="T15" i="1"/>
  <c r="S15" i="1"/>
  <c r="R15" i="1"/>
  <c r="K15" i="1"/>
  <c r="X14" i="1"/>
  <c r="W14" i="1"/>
  <c r="V14" i="1"/>
  <c r="U14" i="1"/>
  <c r="T14" i="1"/>
  <c r="S14" i="1"/>
  <c r="R14" i="1"/>
  <c r="K14" i="1"/>
  <c r="Z14" i="1" s="1"/>
  <c r="X13" i="1"/>
  <c r="W13" i="1"/>
  <c r="V13" i="1"/>
  <c r="U13" i="1"/>
  <c r="T13" i="1"/>
  <c r="S13" i="1"/>
  <c r="R13" i="1"/>
  <c r="K13" i="1"/>
  <c r="X12" i="1"/>
  <c r="W12" i="1"/>
  <c r="V12" i="1"/>
  <c r="U12" i="1"/>
  <c r="T12" i="1"/>
  <c r="S12" i="1"/>
  <c r="R12" i="1"/>
  <c r="K12" i="1"/>
  <c r="X11" i="1"/>
  <c r="W11" i="1"/>
  <c r="V11" i="1"/>
  <c r="U11" i="1"/>
  <c r="T11" i="1"/>
  <c r="S11" i="1"/>
  <c r="R11" i="1"/>
  <c r="K11" i="1"/>
  <c r="Z11" i="1" s="1"/>
  <c r="X10" i="1"/>
  <c r="W10" i="1"/>
  <c r="V10" i="1"/>
  <c r="U10" i="1"/>
  <c r="T10" i="1"/>
  <c r="S10" i="1"/>
  <c r="R10" i="1"/>
  <c r="K10" i="1"/>
  <c r="X9" i="1"/>
  <c r="W9" i="1"/>
  <c r="V9" i="1"/>
  <c r="U9" i="1"/>
  <c r="T9" i="1"/>
  <c r="S9" i="1"/>
  <c r="R9" i="1"/>
  <c r="K9" i="1"/>
  <c r="X8" i="1"/>
  <c r="W8" i="1"/>
  <c r="V8" i="1"/>
  <c r="U8" i="1"/>
  <c r="T8" i="1"/>
  <c r="S8" i="1"/>
  <c r="R8" i="1"/>
  <c r="K8" i="1"/>
  <c r="Y145" i="1" l="1"/>
  <c r="X147" i="1"/>
  <c r="X149" i="1"/>
  <c r="Y35" i="1"/>
  <c r="Y51" i="1"/>
  <c r="Y73" i="1"/>
  <c r="Y106" i="1"/>
  <c r="S117" i="1"/>
  <c r="U148" i="1"/>
  <c r="Z15" i="1"/>
  <c r="Y41" i="1"/>
  <c r="Y121" i="1"/>
  <c r="Y124" i="1"/>
  <c r="Y127" i="1"/>
  <c r="Y133" i="1"/>
  <c r="W148" i="1"/>
  <c r="Y8" i="1"/>
  <c r="Z10" i="1" s="1"/>
  <c r="AA8" i="1" s="1"/>
  <c r="Y11" i="1"/>
  <c r="Z30" i="1"/>
  <c r="Z33" i="1"/>
  <c r="Y48" i="1"/>
  <c r="X148" i="1"/>
  <c r="T149" i="1"/>
  <c r="Y17" i="1"/>
  <c r="Y27" i="1"/>
  <c r="Y30" i="1"/>
  <c r="Y33" i="1"/>
  <c r="Y36" i="1"/>
  <c r="Z71" i="1"/>
  <c r="Z74" i="1"/>
  <c r="Z95" i="1"/>
  <c r="Z98" i="1"/>
  <c r="Y137" i="1"/>
  <c r="Y140" i="1"/>
  <c r="Y34" i="1"/>
  <c r="Y43" i="1"/>
  <c r="Y126" i="1"/>
  <c r="Z128" i="1" s="1"/>
  <c r="AA126" i="1" s="1"/>
  <c r="K118" i="1"/>
  <c r="K116" i="1"/>
  <c r="Y15" i="1"/>
  <c r="Z23" i="1"/>
  <c r="Y37" i="1"/>
  <c r="Y53" i="1"/>
  <c r="Z60" i="1"/>
  <c r="Z63" i="1"/>
  <c r="Y66" i="1"/>
  <c r="Y108" i="1"/>
  <c r="Y111" i="1"/>
  <c r="Z121" i="1"/>
  <c r="Y131" i="1"/>
  <c r="Y134" i="1"/>
  <c r="R116" i="1"/>
  <c r="Z12" i="1"/>
  <c r="Y18" i="1"/>
  <c r="Z24" i="1"/>
  <c r="Z27" i="1"/>
  <c r="Y38" i="1"/>
  <c r="Z40" i="1" s="1"/>
  <c r="AA38" i="1" s="1"/>
  <c r="Y40" i="1"/>
  <c r="Y56" i="1"/>
  <c r="Z69" i="1"/>
  <c r="Z77" i="1"/>
  <c r="Z80" i="1"/>
  <c r="Z83" i="1"/>
  <c r="Z86" i="1"/>
  <c r="Z89" i="1"/>
  <c r="Y90" i="1"/>
  <c r="Z92" i="1"/>
  <c r="Z101" i="1"/>
  <c r="Z104" i="1"/>
  <c r="P152" i="1"/>
  <c r="P153" i="1" s="1"/>
  <c r="Z124" i="1"/>
  <c r="K147" i="1"/>
  <c r="Y28" i="1"/>
  <c r="Y69" i="1"/>
  <c r="R149" i="1"/>
  <c r="Y72" i="1"/>
  <c r="Z73" i="1" s="1"/>
  <c r="AA71" i="1" s="1"/>
  <c r="Y20" i="1"/>
  <c r="Y39" i="1"/>
  <c r="Y61" i="1"/>
  <c r="Y80" i="1"/>
  <c r="Z82" i="1" s="1"/>
  <c r="AA80" i="1" s="1"/>
  <c r="Y104" i="1"/>
  <c r="Y130" i="1"/>
  <c r="R148" i="1"/>
  <c r="Y21" i="1"/>
  <c r="Z35" i="1"/>
  <c r="Z51" i="1"/>
  <c r="Y62" i="1"/>
  <c r="Y67" i="1"/>
  <c r="H152" i="1"/>
  <c r="V152" i="1" s="1"/>
  <c r="Y120" i="1"/>
  <c r="Z122" i="1" s="1"/>
  <c r="Y123" i="1"/>
  <c r="Z130" i="1"/>
  <c r="Z132" i="1"/>
  <c r="Z135" i="1"/>
  <c r="Y142" i="1"/>
  <c r="Y114" i="1"/>
  <c r="Y49" i="1"/>
  <c r="Z32" i="1"/>
  <c r="Z47" i="1"/>
  <c r="Y64" i="1"/>
  <c r="Z142" i="1"/>
  <c r="Y143" i="1"/>
  <c r="Z145" i="1"/>
  <c r="Y10" i="1"/>
  <c r="Y23" i="1"/>
  <c r="V151" i="1"/>
  <c r="Y13" i="1"/>
  <c r="Y24" i="1"/>
  <c r="Y29" i="1"/>
  <c r="Y32" i="1"/>
  <c r="Z34" i="1" s="1"/>
  <c r="AA32" i="1" s="1"/>
  <c r="Z36" i="1"/>
  <c r="Z39" i="1"/>
  <c r="Z41" i="1"/>
  <c r="Y42" i="1"/>
  <c r="Z43" i="1" s="1"/>
  <c r="AA41" i="1" s="1"/>
  <c r="Z54" i="1"/>
  <c r="Z57" i="1"/>
  <c r="Y70" i="1"/>
  <c r="Z70" i="1" s="1"/>
  <c r="AA68" i="1" s="1"/>
  <c r="Y82" i="1"/>
  <c r="Y83" i="1"/>
  <c r="Y85" i="1"/>
  <c r="Y88" i="1"/>
  <c r="Y91" i="1"/>
  <c r="Y94" i="1"/>
  <c r="Y107" i="1"/>
  <c r="I150" i="1"/>
  <c r="I151" i="1"/>
  <c r="W151" i="1" s="1"/>
  <c r="I152" i="1"/>
  <c r="W152" i="1" s="1"/>
  <c r="Z133" i="1"/>
  <c r="Z136" i="1"/>
  <c r="Y146" i="1"/>
  <c r="R118" i="1"/>
  <c r="Z29" i="1"/>
  <c r="Z50" i="1"/>
  <c r="Y59" i="1"/>
  <c r="Z127" i="1"/>
  <c r="Y26" i="1"/>
  <c r="Z48" i="1"/>
  <c r="H150" i="1"/>
  <c r="V150" i="1" s="1"/>
  <c r="V153" i="1" s="1"/>
  <c r="K117" i="1"/>
  <c r="Y14" i="1"/>
  <c r="Y16" i="1"/>
  <c r="Z42" i="1"/>
  <c r="Y52" i="1"/>
  <c r="Y54" i="1"/>
  <c r="Y57" i="1"/>
  <c r="Y86" i="1"/>
  <c r="Y109" i="1"/>
  <c r="Y112" i="1"/>
  <c r="J150" i="1"/>
  <c r="K150" i="1" s="1"/>
  <c r="J151" i="1"/>
  <c r="X151" i="1" s="1"/>
  <c r="J152" i="1"/>
  <c r="X152" i="1" s="1"/>
  <c r="Z123" i="1"/>
  <c r="Y132" i="1"/>
  <c r="Z134" i="1" s="1"/>
  <c r="AA132" i="1" s="1"/>
  <c r="Y136" i="1"/>
  <c r="Z139" i="1"/>
  <c r="Z141" i="1"/>
  <c r="Z144" i="1"/>
  <c r="V149" i="1"/>
  <c r="Y93" i="1"/>
  <c r="Z94" i="1" s="1"/>
  <c r="AA92" i="1" s="1"/>
  <c r="Y31" i="1"/>
  <c r="R117" i="1"/>
  <c r="Y19" i="1"/>
  <c r="Z45" i="1"/>
  <c r="Y55" i="1"/>
  <c r="Z55" i="1" s="1"/>
  <c r="AA53" i="1" s="1"/>
  <c r="Y63" i="1"/>
  <c r="Y97" i="1"/>
  <c r="L150" i="1"/>
  <c r="S150" i="1" s="1"/>
  <c r="L152" i="1"/>
  <c r="Y44" i="1"/>
  <c r="Z53" i="1"/>
  <c r="Z75" i="1"/>
  <c r="Z78" i="1"/>
  <c r="Z81" i="1"/>
  <c r="Z99" i="1"/>
  <c r="Y100" i="1"/>
  <c r="Z100" i="1" s="1"/>
  <c r="AA98" i="1" s="1"/>
  <c r="Z102" i="1"/>
  <c r="Z105" i="1"/>
  <c r="M150" i="1"/>
  <c r="M151" i="1"/>
  <c r="R151" i="1" s="1"/>
  <c r="Y125" i="1"/>
  <c r="Y139" i="1"/>
  <c r="Y141" i="1"/>
  <c r="S148" i="1"/>
  <c r="Z148" i="1"/>
  <c r="Y96" i="1"/>
  <c r="Y60" i="1"/>
  <c r="Y115" i="1"/>
  <c r="L151" i="1"/>
  <c r="Y138" i="1"/>
  <c r="Z140" i="1" s="1"/>
  <c r="AA138" i="1" s="1"/>
  <c r="Y9" i="1"/>
  <c r="Y22" i="1"/>
  <c r="Z22" i="1" s="1"/>
  <c r="AA20" i="1" s="1"/>
  <c r="Y25" i="1"/>
  <c r="Z56" i="1"/>
  <c r="Y12" i="1"/>
  <c r="Y45" i="1"/>
  <c r="Y47" i="1"/>
  <c r="Z49" i="1" s="1"/>
  <c r="AA47" i="1" s="1"/>
  <c r="Y50" i="1"/>
  <c r="Z59" i="1"/>
  <c r="Z62" i="1"/>
  <c r="Z65" i="1"/>
  <c r="Y75" i="1"/>
  <c r="Z76" i="1" s="1"/>
  <c r="AA74" i="1" s="1"/>
  <c r="Y76" i="1"/>
  <c r="Y78" i="1"/>
  <c r="Z79" i="1" s="1"/>
  <c r="AA77" i="1" s="1"/>
  <c r="Y79" i="1"/>
  <c r="Y81" i="1"/>
  <c r="Y84" i="1"/>
  <c r="Y87" i="1"/>
  <c r="Z88" i="1" s="1"/>
  <c r="AA86" i="1" s="1"/>
  <c r="Y99" i="1"/>
  <c r="Y102" i="1"/>
  <c r="Z103" i="1" s="1"/>
  <c r="AA101" i="1" s="1"/>
  <c r="Y103" i="1"/>
  <c r="Y105" i="1"/>
  <c r="N150" i="1"/>
  <c r="N151" i="1"/>
  <c r="Y129" i="1"/>
  <c r="Z131" i="1" s="1"/>
  <c r="AA129" i="1" s="1"/>
  <c r="Y144" i="1"/>
  <c r="Z146" i="1" s="1"/>
  <c r="AA144" i="1" s="1"/>
  <c r="U147" i="1"/>
  <c r="S149" i="1"/>
  <c r="F153" i="1"/>
  <c r="T150" i="1"/>
  <c r="Z13" i="1"/>
  <c r="AA11" i="1" s="1"/>
  <c r="T152" i="1"/>
  <c r="S152" i="1"/>
  <c r="N153" i="1"/>
  <c r="AA120" i="1"/>
  <c r="Z125" i="1"/>
  <c r="AA123" i="1" s="1"/>
  <c r="Z137" i="1"/>
  <c r="AA135" i="1" s="1"/>
  <c r="Z25" i="1"/>
  <c r="AA23" i="1" s="1"/>
  <c r="U151" i="1"/>
  <c r="R152" i="1"/>
  <c r="Z37" i="1"/>
  <c r="AA35" i="1" s="1"/>
  <c r="W150" i="1"/>
  <c r="Q153" i="1"/>
  <c r="U150" i="1"/>
  <c r="T118" i="1"/>
  <c r="W147" i="1"/>
  <c r="E151" i="1"/>
  <c r="G152" i="1"/>
  <c r="U152" i="1" s="1"/>
  <c r="X116" i="1"/>
  <c r="S118" i="1"/>
  <c r="W116" i="1"/>
  <c r="X117" i="1"/>
  <c r="V116" i="1"/>
  <c r="W117" i="1"/>
  <c r="Z9" i="1"/>
  <c r="U116" i="1"/>
  <c r="V117" i="1"/>
  <c r="X118" i="1"/>
  <c r="S147" i="1"/>
  <c r="T148" i="1"/>
  <c r="T116" i="1"/>
  <c r="U117" i="1"/>
  <c r="W118" i="1"/>
  <c r="K148" i="1"/>
  <c r="Z147" i="1" s="1"/>
  <c r="S116" i="1"/>
  <c r="T117" i="1"/>
  <c r="V118" i="1"/>
  <c r="Z8" i="1"/>
  <c r="K149" i="1"/>
  <c r="I153" i="1" l="1"/>
  <c r="Z52" i="1"/>
  <c r="AA50" i="1" s="1"/>
  <c r="Z112" i="1"/>
  <c r="AA110" i="1" s="1"/>
  <c r="Z19" i="1"/>
  <c r="AA17" i="1" s="1"/>
  <c r="Z67" i="1"/>
  <c r="AA65" i="1" s="1"/>
  <c r="Z115" i="1"/>
  <c r="AA113" i="1" s="1"/>
  <c r="Y148" i="1"/>
  <c r="T151" i="1"/>
  <c r="R150" i="1"/>
  <c r="Z151" i="1" s="1"/>
  <c r="Y149" i="1"/>
  <c r="L153" i="1"/>
  <c r="Z97" i="1"/>
  <c r="AA95" i="1" s="1"/>
  <c r="Z46" i="1"/>
  <c r="AA44" i="1" s="1"/>
  <c r="Z28" i="1"/>
  <c r="AA26" i="1" s="1"/>
  <c r="Z106" i="1"/>
  <c r="AA104" i="1" s="1"/>
  <c r="Z91" i="1"/>
  <c r="AA89" i="1" s="1"/>
  <c r="W153" i="1"/>
  <c r="Z58" i="1"/>
  <c r="AA56" i="1" s="1"/>
  <c r="X150" i="1"/>
  <c r="X153" i="1" s="1"/>
  <c r="J153" i="1"/>
  <c r="Z143" i="1"/>
  <c r="AA141" i="1" s="1"/>
  <c r="Z61" i="1"/>
  <c r="AA59" i="1" s="1"/>
  <c r="Z109" i="1"/>
  <c r="AA107" i="1" s="1"/>
  <c r="Z31" i="1"/>
  <c r="AA29" i="1" s="1"/>
  <c r="Z64" i="1"/>
  <c r="AA62" i="1" s="1"/>
  <c r="Z117" i="1"/>
  <c r="M153" i="1"/>
  <c r="R153" i="1" s="1"/>
  <c r="Z116" i="1"/>
  <c r="Y117" i="1"/>
  <c r="Z85" i="1"/>
  <c r="AA83" i="1" s="1"/>
  <c r="H153" i="1"/>
  <c r="Z16" i="1"/>
  <c r="AA14" i="1" s="1"/>
  <c r="S151" i="1"/>
  <c r="Y151" i="1" s="1"/>
  <c r="K151" i="1"/>
  <c r="Y150" i="1"/>
  <c r="E153" i="1"/>
  <c r="Y116" i="1"/>
  <c r="Y118" i="1"/>
  <c r="T153" i="1"/>
  <c r="Y147" i="1"/>
  <c r="Z149" i="1" s="1"/>
  <c r="AA147" i="1" s="1"/>
  <c r="Y152" i="1"/>
  <c r="U153" i="1"/>
  <c r="K152" i="1"/>
  <c r="G153" i="1"/>
  <c r="Z152" i="1" l="1"/>
  <c r="AA150" i="1" s="1"/>
  <c r="S153" i="1"/>
  <c r="Z150" i="1"/>
  <c r="Z118" i="1"/>
  <c r="AA116" i="1" s="1"/>
  <c r="Y153" i="1"/>
  <c r="K153" i="1"/>
</calcChain>
</file>

<file path=xl/sharedStrings.xml><?xml version="1.0" encoding="utf-8"?>
<sst xmlns="http://schemas.openxmlformats.org/spreadsheetml/2006/main" count="2566" uniqueCount="152">
  <si>
    <t>Sl.
No.</t>
  </si>
  <si>
    <t xml:space="preserve">Name of the State </t>
  </si>
  <si>
    <t>Name of University</t>
  </si>
  <si>
    <t>Statement of Teaching staff strength (category-wise) as on 01.02.2023 in Central Universities</t>
  </si>
  <si>
    <t>% of Vacant</t>
  </si>
  <si>
    <t xml:space="preserve">No. of sanctioned posts </t>
  </si>
  <si>
    <t>No. of Posts filled up</t>
  </si>
  <si>
    <t>No of Vacant Posts</t>
  </si>
  <si>
    <t>Sanctioned</t>
  </si>
  <si>
    <t>GEN</t>
  </si>
  <si>
    <t>SC</t>
  </si>
  <si>
    <t>ST</t>
  </si>
  <si>
    <t>OBC</t>
  </si>
  <si>
    <t>EWS</t>
  </si>
  <si>
    <t>PWD</t>
  </si>
  <si>
    <t>TOTAL</t>
  </si>
  <si>
    <t>Existing</t>
  </si>
  <si>
    <t>Vacant</t>
  </si>
  <si>
    <t xml:space="preserve">NON-NER CENTRAL UNIVERSITIES </t>
  </si>
  <si>
    <t>ANDHRA PRADESH</t>
  </si>
  <si>
    <t>CENTRAL UNIVERSITY OF ANDHRA PRADESH</t>
  </si>
  <si>
    <t>Professsor</t>
  </si>
  <si>
    <t>Associate Professor</t>
  </si>
  <si>
    <t>Assistant Professor</t>
  </si>
  <si>
    <t>CENTRAL TRIBAL UNIVERSITY OF ANDHRA PRADESH</t>
  </si>
  <si>
    <t>NATIONAL SANSKRIT UNIVERSITY</t>
  </si>
  <si>
    <t>BIHAR</t>
  </si>
  <si>
    <t>CENTRAL UNIVERSITY  OF SOUTH BIHAR</t>
  </si>
  <si>
    <t>MAHATMA GANDHI CENTRAL UNIVERSITY</t>
  </si>
  <si>
    <t>CHHATTISGARH</t>
  </si>
  <si>
    <t>GURU GHASIDAS VISHWAVIDYALAYA</t>
  </si>
  <si>
    <t>DELHI</t>
  </si>
  <si>
    <t xml:space="preserve">UNIVERSITY OF DELHI </t>
  </si>
  <si>
    <t>JAMIA MILLIA ISLAMIA</t>
  </si>
  <si>
    <t>JAWAHARLAL NEHRU UNIV.</t>
  </si>
  <si>
    <t>SHRI LAL BAHADUR SHASTRI NATIONAL SANSKRIT UNIVERSITY</t>
  </si>
  <si>
    <t>THE CENTRAL SANSKRIT UNIVERSITY</t>
  </si>
  <si>
    <t>GUJARAT</t>
  </si>
  <si>
    <t>CENTRAL UNIVERSITY OF GUJARAT</t>
  </si>
  <si>
    <t>HARYANA</t>
  </si>
  <si>
    <t>CENTRAL UNIVERSITY OF HARYANA</t>
  </si>
  <si>
    <t>HIMACHAL PRADESH</t>
  </si>
  <si>
    <t>CENTRAL UNIVERSITY OF HIMACHAL PRADESH</t>
  </si>
  <si>
    <t>JAMMU &amp; KASHMIR</t>
  </si>
  <si>
    <t xml:space="preserve">CENTRAL UNIVERSITY OF JAMMU </t>
  </si>
  <si>
    <t>CENTRAL UNIVERSITY OF KASHMIR</t>
  </si>
  <si>
    <t>JHARKHAND</t>
  </si>
  <si>
    <t>CENTRAL UNIVERSITY OF JHARKHAND</t>
  </si>
  <si>
    <t>KARNATAKA</t>
  </si>
  <si>
    <t>CENTRAL UNIVERSITY OF KARNATAKA</t>
  </si>
  <si>
    <t>KERALA</t>
  </si>
  <si>
    <t>CENTRAL UNIVERSITY OF KERALA</t>
  </si>
  <si>
    <t>MADHYA PRADESH</t>
  </si>
  <si>
    <t>DR. HARISINGH GOUR VISH.</t>
  </si>
  <si>
    <t>INDIRA GANDHI NATIONAL TRIBAL UNIVERSITY</t>
  </si>
  <si>
    <t>MAHARASHTRA</t>
  </si>
  <si>
    <t>MAHATMA GANDHI ANTARRASHTRIYA HINDI VISHWAVIDYALAYA</t>
  </si>
  <si>
    <t>ODISHA</t>
  </si>
  <si>
    <t>CENTRAL UNIVERSITY OF ODISHA</t>
  </si>
  <si>
    <t>PUNJAB</t>
  </si>
  <si>
    <t>CENTRAL UNIVERSITY OF PUNJAB</t>
  </si>
  <si>
    <t>PUDUCHERRY</t>
  </si>
  <si>
    <t>PONDICHERRY UNIVERSITY</t>
  </si>
  <si>
    <t>RAJASTHAN</t>
  </si>
  <si>
    <t>CENTRAL UNIVERSITY OF RAJASTHAN</t>
  </si>
  <si>
    <t>TAMIL NADU</t>
  </si>
  <si>
    <t>CENTRAL UNIVERSITY OF TAMIL NADU</t>
  </si>
  <si>
    <t>TELAGANA</t>
  </si>
  <si>
    <t>MAULANA AZAD NATIONAL URDU UNIVERSITY</t>
  </si>
  <si>
    <t xml:space="preserve">UNIVERSITY OF HYDERABAD </t>
  </si>
  <si>
    <t>THE ENGLISH &amp; FOREIGN LANGUAGES UNIVERSITY</t>
  </si>
  <si>
    <t>UTTARAKHAND</t>
  </si>
  <si>
    <t>HEMWATI NANDAN BAHUGUNA . GARHWAL UNIVERSITY</t>
  </si>
  <si>
    <t>UTTAR PRADESH</t>
  </si>
  <si>
    <t xml:space="preserve">ALIGARH MUSLIM UNIVERSITY </t>
  </si>
  <si>
    <t>BANARAS HINDU UNIVERSITY</t>
  </si>
  <si>
    <t>BABASAHEB BHIMRAO AMBEDKAR UNIVERSITY</t>
  </si>
  <si>
    <t xml:space="preserve">UNIVERSITY OF ALLAHABAD </t>
  </si>
  <si>
    <t>WEST BENGAL</t>
  </si>
  <si>
    <t>VISVA BHARATI</t>
  </si>
  <si>
    <t>TOTAL (I) (NON-NER CENTRAL UNIVS)</t>
  </si>
  <si>
    <t>NER CENTRAL UNIVERSITIES</t>
  </si>
  <si>
    <t xml:space="preserve"> </t>
  </si>
  <si>
    <t>ASSAM</t>
  </si>
  <si>
    <t xml:space="preserve">ASSAM UNIVERSITY </t>
  </si>
  <si>
    <t>TEZPUR UNIVERSITY</t>
  </si>
  <si>
    <t>ARUNACHAL PRADESH</t>
  </si>
  <si>
    <t>RAJIV GANDHI UNIVERSITY</t>
  </si>
  <si>
    <t>MANIPUR</t>
  </si>
  <si>
    <t xml:space="preserve">MANIPUR UNIVERSITY </t>
  </si>
  <si>
    <t>MEGHALAYA</t>
  </si>
  <si>
    <t>NORTH EASTERN HILL UNIV.</t>
  </si>
  <si>
    <t>MIZORAM</t>
  </si>
  <si>
    <t>MIZORAM UNIVERSITY</t>
  </si>
  <si>
    <t>NAGALAND</t>
  </si>
  <si>
    <t>NAGALAND UNIVERSITY</t>
  </si>
  <si>
    <t xml:space="preserve">SIKKIM </t>
  </si>
  <si>
    <t>SIKKIM UNIVERSITY</t>
  </si>
  <si>
    <t>TRIPURA</t>
  </si>
  <si>
    <t>TRIPURA UNIVERSITY</t>
  </si>
  <si>
    <t>TOTAL-II (NER CENTRAL UNIVERSITIES )</t>
  </si>
  <si>
    <t>GRAND TOTAL (NON-NER CUs + NER CUs)</t>
  </si>
  <si>
    <t xml:space="preserve">Statement of Teaching position as on 01.02.2023 (Category -wise) indicating sanctioned/filledup/vacant positions in Central Universities                </t>
  </si>
  <si>
    <t>Annexure-I</t>
  </si>
  <si>
    <t>Group C</t>
  </si>
  <si>
    <t>Group B</t>
  </si>
  <si>
    <t>Group A</t>
  </si>
  <si>
    <t>No. of Existing Posts</t>
  </si>
  <si>
    <t>Statement of Non-Teaching staff strength (category-wise) as on 01.02.2023 in Central Universities</t>
  </si>
  <si>
    <t xml:space="preserve">Statement of Non-Teaching position as on 01.02.2023 (Category -wise) indicating sanctioned/filledup/vacant positions in Central Universities </t>
  </si>
  <si>
    <t>Annexure-II</t>
  </si>
  <si>
    <t>Statement of Teaching staff strength (category-wise) as on 01.04.2022 in Central Universities</t>
  </si>
  <si>
    <t xml:space="preserve">Statement of Teaching position as on 01.04.2022 (Category -wise) indicating sanctioned/filledup/vacant positions in Central Universities </t>
  </si>
  <si>
    <t>Annexure-III</t>
  </si>
  <si>
    <t>Statement of Non-Teaching staff strength (category-wise) as on 01.04.2022 in Central Universities</t>
  </si>
  <si>
    <t xml:space="preserve">Statement of Non-Teaching position as on 01.04.2022 (Category -wise) indicating sanctioned/filledup/vacant positions in Central Universities </t>
  </si>
  <si>
    <t>Annexure-IV</t>
  </si>
  <si>
    <t>SHRI LAL BAHADUR SHASTRI RASHTRIYA SANSKRIT VIDYAPEETH</t>
  </si>
  <si>
    <t>CENTRAL SANSKRIT UNIVERSITY</t>
  </si>
  <si>
    <t>Statement of Teaching staff strength (category-wise) as on 01.04.2021 in Central Universities</t>
  </si>
  <si>
    <t xml:space="preserve">Statement of Teaching position as on 01.04.2021 (Category -wise) indicating sanctioned/filledup/vacant positions in Central Universities </t>
  </si>
  <si>
    <t>Annexure-V</t>
  </si>
  <si>
    <t>Statement of Non-Teaching staff strength (category-wise) as on 01.04.2021 in Central Universities</t>
  </si>
  <si>
    <t xml:space="preserve">Statement of Non-Teaching position as on 01.04.2021 (Category -wise) indicating sanctioned/filledup/vacant positions in Central Universities </t>
  </si>
  <si>
    <t>Annexure-VI</t>
  </si>
  <si>
    <t>Statement of Teaching staff strength (category-wise) as on 01.04.2020 in Central Universities</t>
  </si>
  <si>
    <t xml:space="preserve">Statement of Teaching position as on 01.04.2020 (Category -wise) indicating sanctioned/filledup/vacant positions in Central Universities </t>
  </si>
  <si>
    <t>Annexure-VII</t>
  </si>
  <si>
    <t>* in case of University of Delhi information filled up as on 1.1.2020 as the University not furnish the latest information as on 1.4.2020</t>
  </si>
  <si>
    <t>UNIVERSITY OF DELHI *</t>
  </si>
  <si>
    <t>Statement of Non-Teaching staff strength (category-wise) as on 01.04.2020 in Central Universities</t>
  </si>
  <si>
    <t xml:space="preserve">Statement of Non-Teaching position as on 01.04.2020 (Category -wise) indicating sanctioned/filledup/vacant positions in Central Universities </t>
  </si>
  <si>
    <t>Annexure-VIII</t>
  </si>
  <si>
    <t>GRAND TOTAL (NON-NER CUs + NEW CUs + NER CUs)</t>
  </si>
  <si>
    <t>TOTAL-II (NEW CENTRAL UNIVERSITIES)</t>
  </si>
  <si>
    <t>TOTAL-I (NON-NER CENTRAL UNIVERSITIES)</t>
  </si>
  <si>
    <t>TOTAL-III (NER CENTRAL UNIVERSITIES )</t>
  </si>
  <si>
    <t>TOTAL (I + II)</t>
  </si>
  <si>
    <t>TOTAL-II (NEW CUs)</t>
  </si>
  <si>
    <t>CENTRAL UNIVERSITY OF ORISSA</t>
  </si>
  <si>
    <t>ORISSA</t>
  </si>
  <si>
    <t xml:space="preserve">NEW CENTRAL UNIVERSITIES </t>
  </si>
  <si>
    <t xml:space="preserve">UNIVERSITY O F DELHI </t>
  </si>
  <si>
    <t>filled up</t>
  </si>
  <si>
    <t>No. of filled up Posts</t>
  </si>
  <si>
    <t>Statement of Teaching staff strength (category-wise) as on 01.04.2019 in Central Universities</t>
  </si>
  <si>
    <t xml:space="preserve">Statement of Teaching position as on 01.04.2019 (Category -wise) indicating sanctioned/filledup/vacant positions in Central Universities </t>
  </si>
  <si>
    <t>Annexure-IX</t>
  </si>
  <si>
    <t>CENTRAL UNIVERSITY OF JAMMU</t>
  </si>
  <si>
    <t xml:space="preserve">Statement of Non-Teaching staff strength (category-wise) as on 01.04.2019 in Central Universities </t>
  </si>
  <si>
    <t xml:space="preserve">Statement of Non-Teaching position as on 01.04.2019 (Category -wise) indicating sanctioned/filledup/vacant positions in Central Universities </t>
  </si>
  <si>
    <t>Annexure-X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</si>
</sst>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Rupee Foradian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b/>
      <sz val="11"/>
      <name val="Rupee Foradian"/>
      <family val="2"/>
    </font>
    <font>
      <sz val="10"/>
      <name val="Arial Narrow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Rupee Foradian"/>
      <family val="2"/>
    </font>
    <font>
      <b/>
      <sz val="8"/>
      <name val="Rupee Foradian"/>
      <family val="2"/>
    </font>
    <font>
      <b/>
      <sz val="18"/>
      <name val="Arial"/>
      <family val="2"/>
    </font>
    <font>
      <b/>
      <sz val="8"/>
      <name val="Calibri"/>
      <family val="2"/>
      <scheme val="minor"/>
    </font>
    <font>
      <b/>
      <sz val="6"/>
      <name val="Calibri"/>
      <family val="2"/>
      <scheme val="minor"/>
    </font>
    <font>
      <b/>
      <sz val="5.5"/>
      <name val="Calibri"/>
      <family val="2"/>
      <scheme val="minor"/>
    </font>
    <font>
      <b/>
      <sz val="2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670">
    <xf numFmtId="0" fontId="0" fillId="0" borderId="0" xfId="0"/>
    <xf numFmtId="0" fontId="2" fillId="0" borderId="4" xfId="1" applyBorder="1"/>
    <xf numFmtId="0" fontId="2" fillId="0" borderId="0" xfId="1" applyBorder="1"/>
    <xf numFmtId="0" fontId="2" fillId="0" borderId="0" xfId="1"/>
    <xf numFmtId="0" fontId="5" fillId="0" borderId="10" xfId="1" applyFont="1" applyBorder="1" applyAlignment="1">
      <alignment horizontal="center" vertical="top" wrapText="1"/>
    </xf>
    <xf numFmtId="0" fontId="8" fillId="0" borderId="11" xfId="1" applyFont="1" applyBorder="1" applyAlignment="1">
      <alignment horizontal="center" vertical="top"/>
    </xf>
    <xf numFmtId="0" fontId="5" fillId="0" borderId="14" xfId="1" applyFont="1" applyBorder="1" applyAlignment="1">
      <alignment horizontal="center" vertical="top" wrapText="1"/>
    </xf>
    <xf numFmtId="0" fontId="5" fillId="0" borderId="14" xfId="1" applyFont="1" applyBorder="1" applyAlignment="1">
      <alignment horizontal="center" vertical="top"/>
    </xf>
    <xf numFmtId="0" fontId="8" fillId="0" borderId="15" xfId="1" applyFont="1" applyBorder="1" applyAlignment="1">
      <alignment vertical="top"/>
    </xf>
    <xf numFmtId="0" fontId="5" fillId="0" borderId="5" xfId="1" applyFont="1" applyFill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0" fontId="8" fillId="0" borderId="18" xfId="1" applyFont="1" applyBorder="1" applyAlignment="1">
      <alignment vertical="top"/>
    </xf>
    <xf numFmtId="0" fontId="9" fillId="0" borderId="13" xfId="1" applyFont="1" applyFill="1" applyBorder="1" applyAlignment="1">
      <alignment horizontal="center" vertical="top" wrapText="1"/>
    </xf>
    <xf numFmtId="0" fontId="9" fillId="0" borderId="22" xfId="1" applyFont="1" applyBorder="1" applyAlignment="1">
      <alignment horizontal="center" vertical="top"/>
    </xf>
    <xf numFmtId="0" fontId="11" fillId="0" borderId="23" xfId="1" applyFont="1" applyBorder="1" applyAlignment="1">
      <alignment horizontal="center" vertical="top"/>
    </xf>
    <xf numFmtId="0" fontId="9" fillId="0" borderId="24" xfId="1" applyFont="1" applyBorder="1" applyAlignment="1">
      <alignment horizontal="center" vertical="top"/>
    </xf>
    <xf numFmtId="0" fontId="11" fillId="0" borderId="25" xfId="1" applyFont="1" applyBorder="1" applyAlignment="1">
      <alignment horizontal="center" vertical="top"/>
    </xf>
    <xf numFmtId="0" fontId="9" fillId="0" borderId="26" xfId="1" applyFont="1" applyBorder="1" applyAlignment="1">
      <alignment horizontal="center" vertical="top"/>
    </xf>
    <xf numFmtId="0" fontId="11" fillId="0" borderId="22" xfId="1" applyFont="1" applyBorder="1" applyAlignment="1">
      <alignment horizontal="center" vertical="top"/>
    </xf>
    <xf numFmtId="2" fontId="11" fillId="0" borderId="23" xfId="1" applyNumberFormat="1" applyFont="1" applyBorder="1" applyAlignment="1">
      <alignment horizontal="center" vertical="top"/>
    </xf>
    <xf numFmtId="0" fontId="7" fillId="0" borderId="26" xfId="1" applyFont="1" applyBorder="1" applyAlignment="1">
      <alignment horizontal="center" vertical="top"/>
    </xf>
    <xf numFmtId="0" fontId="7" fillId="0" borderId="27" xfId="1" applyFont="1" applyBorder="1"/>
    <xf numFmtId="0" fontId="2" fillId="0" borderId="28" xfId="1" applyBorder="1"/>
    <xf numFmtId="0" fontId="12" fillId="0" borderId="7" xfId="1" applyFont="1" applyBorder="1" applyAlignment="1">
      <alignment horizontal="left" vertical="top" wrapText="1"/>
    </xf>
    <xf numFmtId="1" fontId="14" fillId="2" borderId="5" xfId="0" applyNumberFormat="1" applyFont="1" applyFill="1" applyBorder="1" applyAlignment="1">
      <alignment horizontal="center" vertical="center"/>
    </xf>
    <xf numFmtId="1" fontId="14" fillId="2" borderId="6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 vertical="center"/>
    </xf>
    <xf numFmtId="1" fontId="15" fillId="2" borderId="18" xfId="0" applyNumberFormat="1" applyFont="1" applyFill="1" applyBorder="1" applyAlignment="1">
      <alignment horizontal="center" vertical="center"/>
    </xf>
    <xf numFmtId="1" fontId="14" fillId="2" borderId="17" xfId="0" applyNumberFormat="1" applyFont="1" applyFill="1" applyBorder="1" applyAlignment="1">
      <alignment horizontal="center" vertical="center"/>
    </xf>
    <xf numFmtId="1" fontId="14" fillId="2" borderId="7" xfId="0" applyNumberFormat="1" applyFont="1" applyFill="1" applyBorder="1" applyAlignment="1">
      <alignment horizontal="center" vertical="center"/>
    </xf>
    <xf numFmtId="1" fontId="16" fillId="2" borderId="17" xfId="0" applyNumberFormat="1" applyFont="1" applyFill="1" applyBorder="1" applyAlignment="1">
      <alignment horizontal="center" vertical="center"/>
    </xf>
    <xf numFmtId="1" fontId="16" fillId="2" borderId="6" xfId="0" applyNumberFormat="1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1" fontId="15" fillId="2" borderId="30" xfId="0" applyNumberFormat="1" applyFont="1" applyFill="1" applyBorder="1" applyAlignment="1">
      <alignment horizontal="center" vertical="center"/>
    </xf>
    <xf numFmtId="1" fontId="15" fillId="0" borderId="18" xfId="1" applyNumberFormat="1" applyFont="1" applyBorder="1" applyAlignment="1">
      <alignment horizontal="center" vertical="center"/>
    </xf>
    <xf numFmtId="0" fontId="12" fillId="0" borderId="11" xfId="1" applyFont="1" applyBorder="1" applyAlignment="1">
      <alignment horizontal="left" vertical="top" wrapText="1"/>
    </xf>
    <xf numFmtId="1" fontId="14" fillId="2" borderId="9" xfId="0" applyNumberFormat="1" applyFont="1" applyFill="1" applyBorder="1" applyAlignment="1">
      <alignment horizontal="center" vertical="center"/>
    </xf>
    <xf numFmtId="1" fontId="14" fillId="2" borderId="10" xfId="0" applyNumberFormat="1" applyFont="1" applyFill="1" applyBorder="1" applyAlignment="1">
      <alignment horizontal="center" vertical="center"/>
    </xf>
    <xf numFmtId="1" fontId="14" fillId="2" borderId="33" xfId="0" applyNumberFormat="1" applyFont="1" applyFill="1" applyBorder="1" applyAlignment="1">
      <alignment horizontal="center" vertical="center"/>
    </xf>
    <xf numFmtId="1" fontId="15" fillId="2" borderId="34" xfId="0" applyNumberFormat="1" applyFont="1" applyFill="1" applyBorder="1" applyAlignment="1">
      <alignment horizontal="center" vertical="center"/>
    </xf>
    <xf numFmtId="1" fontId="14" fillId="2" borderId="32" xfId="0" applyNumberFormat="1" applyFont="1" applyFill="1" applyBorder="1" applyAlignment="1">
      <alignment horizontal="center" vertical="center"/>
    </xf>
    <xf numFmtId="1" fontId="14" fillId="2" borderId="11" xfId="0" applyNumberFormat="1" applyFont="1" applyFill="1" applyBorder="1" applyAlignment="1">
      <alignment horizontal="center" vertical="center"/>
    </xf>
    <xf numFmtId="1" fontId="16" fillId="2" borderId="32" xfId="0" applyNumberFormat="1" applyFont="1" applyFill="1" applyBorder="1" applyAlignment="1">
      <alignment horizontal="center" vertical="center"/>
    </xf>
    <xf numFmtId="1" fontId="16" fillId="2" borderId="10" xfId="0" applyNumberFormat="1" applyFont="1" applyFill="1" applyBorder="1" applyAlignment="1">
      <alignment horizontal="center" vertical="center"/>
    </xf>
    <xf numFmtId="1" fontId="16" fillId="2" borderId="11" xfId="0" applyNumberFormat="1" applyFont="1" applyFill="1" applyBorder="1" applyAlignment="1">
      <alignment horizontal="center" vertical="center"/>
    </xf>
    <xf numFmtId="1" fontId="15" fillId="2" borderId="35" xfId="0" applyNumberFormat="1" applyFont="1" applyFill="1" applyBorder="1" applyAlignment="1">
      <alignment horizontal="center" vertical="center"/>
    </xf>
    <xf numFmtId="1" fontId="15" fillId="0" borderId="34" xfId="1" applyNumberFormat="1" applyFont="1" applyBorder="1" applyAlignment="1">
      <alignment horizontal="center" vertical="center"/>
    </xf>
    <xf numFmtId="0" fontId="12" fillId="0" borderId="15" xfId="1" applyFont="1" applyBorder="1" applyAlignment="1">
      <alignment horizontal="left" vertical="top" wrapText="1"/>
    </xf>
    <xf numFmtId="1" fontId="14" fillId="2" borderId="13" xfId="0" applyNumberFormat="1" applyFont="1" applyFill="1" applyBorder="1" applyAlignment="1">
      <alignment horizontal="center" vertical="center"/>
    </xf>
    <xf numFmtId="1" fontId="14" fillId="2" borderId="14" xfId="0" applyNumberFormat="1" applyFont="1" applyFill="1" applyBorder="1" applyAlignment="1">
      <alignment horizontal="center" vertical="center"/>
    </xf>
    <xf numFmtId="1" fontId="14" fillId="2" borderId="37" xfId="0" applyNumberFormat="1" applyFont="1" applyFill="1" applyBorder="1" applyAlignment="1">
      <alignment horizontal="center" vertical="center"/>
    </xf>
    <xf numFmtId="1" fontId="15" fillId="2" borderId="38" xfId="0" applyNumberFormat="1" applyFont="1" applyFill="1" applyBorder="1" applyAlignment="1">
      <alignment horizontal="center" vertical="center"/>
    </xf>
    <xf numFmtId="1" fontId="14" fillId="2" borderId="36" xfId="0" applyNumberFormat="1" applyFont="1" applyFill="1" applyBorder="1" applyAlignment="1">
      <alignment horizontal="center" vertical="center"/>
    </xf>
    <xf numFmtId="1" fontId="14" fillId="2" borderId="15" xfId="0" applyNumberFormat="1" applyFont="1" applyFill="1" applyBorder="1" applyAlignment="1">
      <alignment horizontal="center" vertical="center"/>
    </xf>
    <xf numFmtId="1" fontId="16" fillId="2" borderId="36" xfId="0" applyNumberFormat="1" applyFont="1" applyFill="1" applyBorder="1" applyAlignment="1">
      <alignment horizontal="center" vertical="center"/>
    </xf>
    <xf numFmtId="1" fontId="16" fillId="2" borderId="14" xfId="0" applyNumberFormat="1" applyFont="1" applyFill="1" applyBorder="1" applyAlignment="1">
      <alignment horizontal="center" vertical="center"/>
    </xf>
    <xf numFmtId="1" fontId="16" fillId="2" borderId="15" xfId="0" applyNumberFormat="1" applyFont="1" applyFill="1" applyBorder="1" applyAlignment="1">
      <alignment horizontal="center" vertical="center"/>
    </xf>
    <xf numFmtId="1" fontId="15" fillId="2" borderId="39" xfId="0" applyNumberFormat="1" applyFont="1" applyFill="1" applyBorder="1" applyAlignment="1">
      <alignment horizontal="center" vertical="center"/>
    </xf>
    <xf numFmtId="1" fontId="15" fillId="0" borderId="38" xfId="1" applyNumberFormat="1" applyFont="1" applyBorder="1" applyAlignment="1">
      <alignment horizontal="center" vertical="center"/>
    </xf>
    <xf numFmtId="0" fontId="12" fillId="0" borderId="41" xfId="1" applyFont="1" applyBorder="1" applyAlignment="1">
      <alignment horizontal="left" vertical="top" wrapText="1"/>
    </xf>
    <xf numFmtId="1" fontId="14" fillId="2" borderId="42" xfId="0" applyNumberFormat="1" applyFont="1" applyFill="1" applyBorder="1" applyAlignment="1">
      <alignment horizontal="center" vertical="center"/>
    </xf>
    <xf numFmtId="1" fontId="14" fillId="2" borderId="43" xfId="0" applyNumberFormat="1" applyFont="1" applyFill="1" applyBorder="1" applyAlignment="1">
      <alignment horizontal="center" vertical="center"/>
    </xf>
    <xf numFmtId="1" fontId="14" fillId="2" borderId="44" xfId="0" applyNumberFormat="1" applyFont="1" applyFill="1" applyBorder="1" applyAlignment="1">
      <alignment horizontal="center" vertical="center"/>
    </xf>
    <xf numFmtId="1" fontId="15" fillId="2" borderId="45" xfId="0" applyNumberFormat="1" applyFont="1" applyFill="1" applyBorder="1" applyAlignment="1">
      <alignment horizontal="center" vertical="center"/>
    </xf>
    <xf numFmtId="1" fontId="14" fillId="2" borderId="46" xfId="0" applyNumberFormat="1" applyFont="1" applyFill="1" applyBorder="1" applyAlignment="1">
      <alignment horizontal="center" vertical="center"/>
    </xf>
    <xf numFmtId="1" fontId="14" fillId="2" borderId="41" xfId="0" applyNumberFormat="1" applyFont="1" applyFill="1" applyBorder="1" applyAlignment="1">
      <alignment horizontal="center" vertical="center"/>
    </xf>
    <xf numFmtId="1" fontId="15" fillId="2" borderId="12" xfId="0" applyNumberFormat="1" applyFont="1" applyFill="1" applyBorder="1" applyAlignment="1">
      <alignment horizontal="center" vertical="center"/>
    </xf>
    <xf numFmtId="1" fontId="16" fillId="2" borderId="46" xfId="0" applyNumberFormat="1" applyFont="1" applyFill="1" applyBorder="1" applyAlignment="1">
      <alignment horizontal="center" vertical="center"/>
    </xf>
    <xf numFmtId="1" fontId="16" fillId="2" borderId="43" xfId="0" applyNumberFormat="1" applyFont="1" applyFill="1" applyBorder="1" applyAlignment="1">
      <alignment horizontal="center" vertical="center"/>
    </xf>
    <xf numFmtId="1" fontId="15" fillId="2" borderId="31" xfId="0" applyNumberFormat="1" applyFont="1" applyFill="1" applyBorder="1" applyAlignment="1">
      <alignment horizontal="center" vertical="center"/>
    </xf>
    <xf numFmtId="1" fontId="15" fillId="0" borderId="43" xfId="1" applyNumberFormat="1" applyFont="1" applyBorder="1" applyAlignment="1">
      <alignment horizontal="center" vertical="center"/>
    </xf>
    <xf numFmtId="1" fontId="15" fillId="2" borderId="27" xfId="0" applyNumberFormat="1" applyFont="1" applyFill="1" applyBorder="1" applyAlignment="1">
      <alignment horizontal="center" vertical="center"/>
    </xf>
    <xf numFmtId="1" fontId="15" fillId="2" borderId="48" xfId="0" applyNumberFormat="1" applyFont="1" applyFill="1" applyBorder="1" applyAlignment="1">
      <alignment horizontal="center" vertical="center"/>
    </xf>
    <xf numFmtId="1" fontId="15" fillId="0" borderId="10" xfId="1" applyNumberFormat="1" applyFont="1" applyBorder="1" applyAlignment="1">
      <alignment horizontal="center" vertical="center"/>
    </xf>
    <xf numFmtId="0" fontId="12" fillId="0" borderId="26" xfId="1" applyFont="1" applyBorder="1" applyAlignment="1">
      <alignment horizontal="left" vertical="top" wrapText="1"/>
    </xf>
    <xf numFmtId="1" fontId="16" fillId="2" borderId="25" xfId="0" applyNumberFormat="1" applyFont="1" applyFill="1" applyBorder="1" applyAlignment="1">
      <alignment horizontal="center" vertical="center"/>
    </xf>
    <xf numFmtId="1" fontId="16" fillId="2" borderId="23" xfId="0" applyNumberFormat="1" applyFont="1" applyFill="1" applyBorder="1" applyAlignment="1">
      <alignment horizontal="center" vertical="center"/>
    </xf>
    <xf numFmtId="1" fontId="15" fillId="0" borderId="23" xfId="1" applyNumberFormat="1" applyFont="1" applyBorder="1" applyAlignment="1">
      <alignment horizontal="center" vertical="center"/>
    </xf>
    <xf numFmtId="1" fontId="15" fillId="2" borderId="8" xfId="0" applyNumberFormat="1" applyFont="1" applyFill="1" applyBorder="1" applyAlignment="1">
      <alignment horizontal="center" vertical="center"/>
    </xf>
    <xf numFmtId="1" fontId="15" fillId="2" borderId="29" xfId="0" applyNumberFormat="1" applyFont="1" applyFill="1" applyBorder="1" applyAlignment="1">
      <alignment horizontal="center" vertical="center"/>
    </xf>
    <xf numFmtId="1" fontId="15" fillId="0" borderId="6" xfId="1" applyNumberFormat="1" applyFont="1" applyBorder="1" applyAlignment="1">
      <alignment horizontal="center" vertical="center"/>
    </xf>
    <xf numFmtId="1" fontId="15" fillId="0" borderId="14" xfId="1" applyNumberFormat="1" applyFont="1" applyBorder="1" applyAlignment="1">
      <alignment horizontal="center" vertical="center"/>
    </xf>
    <xf numFmtId="0" fontId="7" fillId="0" borderId="0" xfId="1" applyFont="1" applyBorder="1"/>
    <xf numFmtId="1" fontId="14" fillId="2" borderId="22" xfId="0" applyNumberFormat="1" applyFont="1" applyFill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4" fillId="2" borderId="24" xfId="0" applyNumberFormat="1" applyFont="1" applyFill="1" applyBorder="1" applyAlignment="1">
      <alignment horizontal="center" vertical="center"/>
    </xf>
    <xf numFmtId="1" fontId="14" fillId="2" borderId="25" xfId="0" applyNumberFormat="1" applyFont="1" applyFill="1" applyBorder="1" applyAlignment="1">
      <alignment horizontal="center" vertical="center"/>
    </xf>
    <xf numFmtId="1" fontId="14" fillId="2" borderId="26" xfId="0" applyNumberFormat="1" applyFont="1" applyFill="1" applyBorder="1" applyAlignment="1">
      <alignment horizontal="center" vertical="center"/>
    </xf>
    <xf numFmtId="1" fontId="14" fillId="2" borderId="5" xfId="0" applyNumberFormat="1" applyFont="1" applyFill="1" applyBorder="1" applyAlignment="1">
      <alignment horizontal="center" vertical="top"/>
    </xf>
    <xf numFmtId="1" fontId="14" fillId="2" borderId="6" xfId="0" applyNumberFormat="1" applyFont="1" applyFill="1" applyBorder="1" applyAlignment="1">
      <alignment horizontal="center" vertical="top"/>
    </xf>
    <xf numFmtId="1" fontId="14" fillId="2" borderId="16" xfId="0" applyNumberFormat="1" applyFont="1" applyFill="1" applyBorder="1" applyAlignment="1">
      <alignment horizontal="center" vertical="top"/>
    </xf>
    <xf numFmtId="1" fontId="14" fillId="2" borderId="9" xfId="0" applyNumberFormat="1" applyFont="1" applyFill="1" applyBorder="1" applyAlignment="1">
      <alignment horizontal="center" vertical="top"/>
    </xf>
    <xf numFmtId="1" fontId="14" fillId="2" borderId="10" xfId="0" applyNumberFormat="1" applyFont="1" applyFill="1" applyBorder="1" applyAlignment="1">
      <alignment horizontal="center" vertical="top"/>
    </xf>
    <xf numFmtId="1" fontId="14" fillId="2" borderId="33" xfId="0" applyNumberFormat="1" applyFont="1" applyFill="1" applyBorder="1" applyAlignment="1">
      <alignment horizontal="center" vertical="top"/>
    </xf>
    <xf numFmtId="1" fontId="14" fillId="2" borderId="13" xfId="0" applyNumberFormat="1" applyFont="1" applyFill="1" applyBorder="1" applyAlignment="1">
      <alignment horizontal="center" vertical="top"/>
    </xf>
    <xf numFmtId="1" fontId="14" fillId="2" borderId="14" xfId="0" applyNumberFormat="1" applyFont="1" applyFill="1" applyBorder="1" applyAlignment="1">
      <alignment horizontal="center" vertical="top"/>
    </xf>
    <xf numFmtId="1" fontId="14" fillId="2" borderId="37" xfId="0" applyNumberFormat="1" applyFont="1" applyFill="1" applyBorder="1" applyAlignment="1">
      <alignment horizontal="center" vertical="top"/>
    </xf>
    <xf numFmtId="0" fontId="2" fillId="0" borderId="0" xfId="1" applyFont="1" applyBorder="1"/>
    <xf numFmtId="0" fontId="2" fillId="0" borderId="0" xfId="1" applyFont="1"/>
    <xf numFmtId="1" fontId="16" fillId="2" borderId="41" xfId="0" applyNumberFormat="1" applyFont="1" applyFill="1" applyBorder="1" applyAlignment="1">
      <alignment horizontal="center" vertical="center"/>
    </xf>
    <xf numFmtId="1" fontId="15" fillId="0" borderId="45" xfId="1" applyNumberFormat="1" applyFont="1" applyBorder="1" applyAlignment="1">
      <alignment horizontal="center" vertical="center"/>
    </xf>
    <xf numFmtId="0" fontId="2" fillId="0" borderId="55" xfId="1" applyFont="1" applyBorder="1"/>
    <xf numFmtId="1" fontId="16" fillId="2" borderId="26" xfId="0" applyNumberFormat="1" applyFont="1" applyFill="1" applyBorder="1" applyAlignment="1">
      <alignment horizontal="center" vertical="center"/>
    </xf>
    <xf numFmtId="1" fontId="15" fillId="0" borderId="27" xfId="1" applyNumberFormat="1" applyFont="1" applyBorder="1" applyAlignment="1">
      <alignment horizontal="center" vertical="center"/>
    </xf>
    <xf numFmtId="0" fontId="2" fillId="0" borderId="56" xfId="1" applyFont="1" applyBorder="1"/>
    <xf numFmtId="0" fontId="2" fillId="0" borderId="55" xfId="1" applyBorder="1"/>
    <xf numFmtId="0" fontId="2" fillId="0" borderId="56" xfId="1" applyBorder="1"/>
    <xf numFmtId="1" fontId="15" fillId="2" borderId="43" xfId="0" applyNumberFormat="1" applyFont="1" applyFill="1" applyBorder="1" applyAlignment="1">
      <alignment horizontal="center" vertical="center"/>
    </xf>
    <xf numFmtId="1" fontId="15" fillId="2" borderId="10" xfId="0" applyNumberFormat="1" applyFont="1" applyFill="1" applyBorder="1" applyAlignment="1">
      <alignment horizontal="center" vertical="center"/>
    </xf>
    <xf numFmtId="1" fontId="15" fillId="2" borderId="23" xfId="0" applyNumberFormat="1" applyFont="1" applyFill="1" applyBorder="1" applyAlignment="1">
      <alignment horizontal="center" vertical="center"/>
    </xf>
    <xf numFmtId="1" fontId="15" fillId="2" borderId="6" xfId="0" applyNumberFormat="1" applyFont="1" applyFill="1" applyBorder="1" applyAlignment="1">
      <alignment horizontal="center" vertical="center"/>
    </xf>
    <xf numFmtId="1" fontId="15" fillId="2" borderId="14" xfId="0" applyNumberFormat="1" applyFont="1" applyFill="1" applyBorder="1" applyAlignment="1">
      <alignment horizontal="center" vertical="center"/>
    </xf>
    <xf numFmtId="1" fontId="14" fillId="2" borderId="42" xfId="0" applyNumberFormat="1" applyFont="1" applyFill="1" applyBorder="1" applyAlignment="1">
      <alignment horizontal="center" vertical="top"/>
    </xf>
    <xf numFmtId="1" fontId="14" fillId="2" borderId="43" xfId="0" applyNumberFormat="1" applyFont="1" applyFill="1" applyBorder="1" applyAlignment="1">
      <alignment horizontal="center" vertical="top"/>
    </xf>
    <xf numFmtId="1" fontId="14" fillId="2" borderId="44" xfId="0" applyNumberFormat="1" applyFont="1" applyFill="1" applyBorder="1" applyAlignment="1">
      <alignment horizontal="center" vertical="top"/>
    </xf>
    <xf numFmtId="1" fontId="15" fillId="2" borderId="57" xfId="0" applyNumberFormat="1" applyFont="1" applyFill="1" applyBorder="1" applyAlignment="1">
      <alignment horizontal="center" vertical="center"/>
    </xf>
    <xf numFmtId="1" fontId="16" fillId="2" borderId="5" xfId="0" applyNumberFormat="1" applyFont="1" applyFill="1" applyBorder="1" applyAlignment="1">
      <alignment horizontal="center" vertical="center"/>
    </xf>
    <xf numFmtId="1" fontId="16" fillId="2" borderId="16" xfId="0" applyNumberFormat="1" applyFont="1" applyFill="1" applyBorder="1" applyAlignment="1">
      <alignment horizontal="center" vertical="center"/>
    </xf>
    <xf numFmtId="1" fontId="16" fillId="2" borderId="9" xfId="0" applyNumberFormat="1" applyFont="1" applyFill="1" applyBorder="1" applyAlignment="1">
      <alignment horizontal="center" vertical="center"/>
    </xf>
    <xf numFmtId="1" fontId="16" fillId="2" borderId="33" xfId="0" applyNumberFormat="1" applyFont="1" applyFill="1" applyBorder="1" applyAlignment="1">
      <alignment horizontal="center" vertical="center"/>
    </xf>
    <xf numFmtId="1" fontId="16" fillId="2" borderId="13" xfId="0" applyNumberFormat="1" applyFont="1" applyFill="1" applyBorder="1" applyAlignment="1">
      <alignment horizontal="center" vertical="center"/>
    </xf>
    <xf numFmtId="1" fontId="16" fillId="2" borderId="37" xfId="0" applyNumberFormat="1" applyFont="1" applyFill="1" applyBorder="1" applyAlignment="1">
      <alignment horizontal="center" vertical="center"/>
    </xf>
    <xf numFmtId="1" fontId="15" fillId="2" borderId="5" xfId="0" applyNumberFormat="1" applyFont="1" applyFill="1" applyBorder="1" applyAlignment="1">
      <alignment horizontal="center" vertical="center"/>
    </xf>
    <xf numFmtId="1" fontId="15" fillId="2" borderId="17" xfId="0" applyNumberFormat="1" applyFont="1" applyFill="1" applyBorder="1" applyAlignment="1">
      <alignment horizontal="center" vertical="center"/>
    </xf>
    <xf numFmtId="1" fontId="15" fillId="2" borderId="60" xfId="0" applyNumberFormat="1" applyFont="1" applyFill="1" applyBorder="1" applyAlignment="1">
      <alignment horizontal="center" vertical="center"/>
    </xf>
    <xf numFmtId="1" fontId="15" fillId="2" borderId="7" xfId="0" applyNumberFormat="1" applyFont="1" applyFill="1" applyBorder="1" applyAlignment="1">
      <alignment horizontal="center" vertical="center"/>
    </xf>
    <xf numFmtId="1" fontId="15" fillId="0" borderId="61" xfId="1" applyNumberFormat="1" applyFont="1" applyBorder="1" applyAlignment="1">
      <alignment horizontal="center" vertical="center"/>
    </xf>
    <xf numFmtId="1" fontId="15" fillId="2" borderId="9" xfId="0" applyNumberFormat="1" applyFont="1" applyFill="1" applyBorder="1" applyAlignment="1">
      <alignment horizontal="center" vertical="center"/>
    </xf>
    <xf numFmtId="1" fontId="15" fillId="2" borderId="32" xfId="0" applyNumberFormat="1" applyFont="1" applyFill="1" applyBorder="1" applyAlignment="1">
      <alignment horizontal="center" vertical="center"/>
    </xf>
    <xf numFmtId="1" fontId="15" fillId="2" borderId="58" xfId="0" applyNumberFormat="1" applyFont="1" applyFill="1" applyBorder="1" applyAlignment="1">
      <alignment horizontal="center" vertical="center"/>
    </xf>
    <xf numFmtId="1" fontId="15" fillId="2" borderId="11" xfId="0" applyNumberFormat="1" applyFont="1" applyFill="1" applyBorder="1" applyAlignment="1">
      <alignment horizontal="center" vertical="center"/>
    </xf>
    <xf numFmtId="1" fontId="15" fillId="0" borderId="58" xfId="1" applyNumberFormat="1" applyFont="1" applyBorder="1" applyAlignment="1">
      <alignment horizontal="center" vertical="center"/>
    </xf>
    <xf numFmtId="1" fontId="15" fillId="2" borderId="13" xfId="0" applyNumberFormat="1" applyFont="1" applyFill="1" applyBorder="1" applyAlignment="1">
      <alignment horizontal="center" vertical="center"/>
    </xf>
    <xf numFmtId="1" fontId="15" fillId="2" borderId="36" xfId="0" applyNumberFormat="1" applyFont="1" applyFill="1" applyBorder="1" applyAlignment="1">
      <alignment horizontal="center" vertical="center"/>
    </xf>
    <xf numFmtId="1" fontId="15" fillId="2" borderId="20" xfId="0" applyNumberFormat="1" applyFont="1" applyFill="1" applyBorder="1" applyAlignment="1">
      <alignment horizontal="center" vertical="center"/>
    </xf>
    <xf numFmtId="1" fontId="15" fillId="2" borderId="15" xfId="0" applyNumberFormat="1" applyFont="1" applyFill="1" applyBorder="1" applyAlignment="1">
      <alignment horizontal="center" vertical="center"/>
    </xf>
    <xf numFmtId="1" fontId="15" fillId="0" borderId="63" xfId="1" applyNumberFormat="1" applyFont="1" applyBorder="1" applyAlignment="1">
      <alignment horizontal="center" vertical="center"/>
    </xf>
    <xf numFmtId="0" fontId="12" fillId="0" borderId="64" xfId="1" applyFont="1" applyFill="1" applyBorder="1" applyAlignment="1">
      <alignment horizontal="center" vertical="top" wrapText="1"/>
    </xf>
    <xf numFmtId="1" fontId="16" fillId="2" borderId="67" xfId="0" applyNumberFormat="1" applyFont="1" applyFill="1" applyBorder="1" applyAlignment="1">
      <alignment horizontal="center" vertical="center"/>
    </xf>
    <xf numFmtId="1" fontId="16" fillId="2" borderId="68" xfId="0" applyNumberFormat="1" applyFont="1" applyFill="1" applyBorder="1" applyAlignment="1">
      <alignment horizontal="center" vertical="center"/>
    </xf>
    <xf numFmtId="1" fontId="16" fillId="2" borderId="54" xfId="0" applyNumberFormat="1" applyFont="1" applyFill="1" applyBorder="1" applyAlignment="1">
      <alignment horizontal="center" vertical="center"/>
    </xf>
    <xf numFmtId="1" fontId="15" fillId="2" borderId="52" xfId="0" applyNumberFormat="1" applyFont="1" applyFill="1" applyBorder="1" applyAlignment="1">
      <alignment horizontal="center" vertical="center"/>
    </xf>
    <xf numFmtId="1" fontId="16" fillId="2" borderId="53" xfId="0" applyNumberFormat="1" applyFont="1" applyFill="1" applyBorder="1" applyAlignment="1">
      <alignment horizontal="center" vertical="center"/>
    </xf>
    <xf numFmtId="1" fontId="16" fillId="2" borderId="69" xfId="0" applyNumberFormat="1" applyFont="1" applyFill="1" applyBorder="1" applyAlignment="1">
      <alignment horizontal="center" vertical="center"/>
    </xf>
    <xf numFmtId="1" fontId="16" fillId="2" borderId="40" xfId="0" applyNumberFormat="1" applyFont="1" applyFill="1" applyBorder="1" applyAlignment="1">
      <alignment horizontal="center" vertical="center"/>
    </xf>
    <xf numFmtId="1" fontId="16" fillId="2" borderId="70" xfId="0" applyNumberFormat="1" applyFont="1" applyFill="1" applyBorder="1" applyAlignment="1">
      <alignment horizontal="center" vertical="center"/>
    </xf>
    <xf numFmtId="1" fontId="16" fillId="2" borderId="71" xfId="0" applyNumberFormat="1" applyFont="1" applyFill="1" applyBorder="1" applyAlignment="1">
      <alignment horizontal="center" vertical="center"/>
    </xf>
    <xf numFmtId="1" fontId="15" fillId="2" borderId="72" xfId="0" applyNumberFormat="1" applyFont="1" applyFill="1" applyBorder="1" applyAlignment="1">
      <alignment horizontal="center" vertical="center"/>
    </xf>
    <xf numFmtId="1" fontId="15" fillId="0" borderId="2" xfId="1" applyNumberFormat="1" applyFont="1" applyBorder="1" applyAlignment="1">
      <alignment horizontal="center" vertical="center"/>
    </xf>
    <xf numFmtId="2" fontId="17" fillId="0" borderId="72" xfId="1" applyNumberFormat="1" applyFont="1" applyBorder="1" applyAlignment="1">
      <alignment horizontal="center" vertical="center"/>
    </xf>
    <xf numFmtId="1" fontId="15" fillId="0" borderId="20" xfId="1" applyNumberFormat="1" applyFont="1" applyBorder="1" applyAlignment="1">
      <alignment horizontal="center" vertical="center"/>
    </xf>
    <xf numFmtId="1" fontId="15" fillId="0" borderId="60" xfId="1" applyNumberFormat="1" applyFont="1" applyBorder="1" applyAlignment="1">
      <alignment horizontal="center" vertical="center"/>
    </xf>
    <xf numFmtId="0" fontId="7" fillId="0" borderId="55" xfId="1" applyFont="1" applyBorder="1"/>
    <xf numFmtId="0" fontId="7" fillId="0" borderId="56" xfId="1" applyFont="1" applyBorder="1"/>
    <xf numFmtId="0" fontId="2" fillId="0" borderId="43" xfId="1" applyBorder="1"/>
    <xf numFmtId="0" fontId="2" fillId="0" borderId="10" xfId="1" applyBorder="1"/>
    <xf numFmtId="0" fontId="2" fillId="0" borderId="23" xfId="1" applyBorder="1"/>
    <xf numFmtId="1" fontId="15" fillId="0" borderId="74" xfId="1" applyNumberFormat="1" applyFont="1" applyBorder="1" applyAlignment="1">
      <alignment horizontal="center" vertical="center"/>
    </xf>
    <xf numFmtId="1" fontId="15" fillId="0" borderId="75" xfId="1" applyNumberFormat="1" applyFont="1" applyBorder="1" applyAlignment="1">
      <alignment horizontal="center" vertical="center"/>
    </xf>
    <xf numFmtId="1" fontId="14" fillId="0" borderId="13" xfId="1" applyNumberFormat="1" applyFont="1" applyBorder="1" applyAlignment="1">
      <alignment horizontal="center" vertical="center"/>
    </xf>
    <xf numFmtId="1" fontId="14" fillId="0" borderId="14" xfId="1" applyNumberFormat="1" applyFont="1" applyBorder="1" applyAlignment="1">
      <alignment horizontal="center" vertical="center"/>
    </xf>
    <xf numFmtId="1" fontId="14" fillId="0" borderId="37" xfId="1" applyNumberFormat="1" applyFont="1" applyBorder="1" applyAlignment="1">
      <alignment horizontal="center" vertical="center"/>
    </xf>
    <xf numFmtId="1" fontId="14" fillId="0" borderId="36" xfId="1" applyNumberFormat="1" applyFont="1" applyBorder="1" applyAlignment="1">
      <alignment horizontal="center" vertical="center"/>
    </xf>
    <xf numFmtId="1" fontId="14" fillId="0" borderId="15" xfId="1" applyNumberFormat="1" applyFont="1" applyBorder="1" applyAlignment="1">
      <alignment horizontal="center" vertical="center"/>
    </xf>
    <xf numFmtId="1" fontId="15" fillId="0" borderId="21" xfId="1" applyNumberFormat="1" applyFont="1" applyBorder="1" applyAlignment="1">
      <alignment horizontal="center" vertical="center"/>
    </xf>
    <xf numFmtId="0" fontId="13" fillId="0" borderId="41" xfId="1" applyFont="1" applyBorder="1" applyAlignment="1">
      <alignment horizontal="left" vertical="top" wrapText="1"/>
    </xf>
    <xf numFmtId="1" fontId="15" fillId="0" borderId="42" xfId="1" applyNumberFormat="1" applyFont="1" applyBorder="1" applyAlignment="1">
      <alignment horizontal="center" vertical="center"/>
    </xf>
    <xf numFmtId="1" fontId="15" fillId="0" borderId="46" xfId="1" applyNumberFormat="1" applyFont="1" applyBorder="1" applyAlignment="1">
      <alignment horizontal="center" vertical="center"/>
    </xf>
    <xf numFmtId="1" fontId="15" fillId="2" borderId="53" xfId="0" applyNumberFormat="1" applyFont="1" applyFill="1" applyBorder="1" applyAlignment="1">
      <alignment horizontal="center" vertical="center"/>
    </xf>
    <xf numFmtId="1" fontId="15" fillId="2" borderId="67" xfId="0" applyNumberFormat="1" applyFont="1" applyFill="1" applyBorder="1" applyAlignment="1">
      <alignment horizontal="center" vertical="center"/>
    </xf>
    <xf numFmtId="1" fontId="15" fillId="2" borderId="54" xfId="0" applyNumberFormat="1" applyFont="1" applyFill="1" applyBorder="1" applyAlignment="1">
      <alignment horizontal="center" vertical="center"/>
    </xf>
    <xf numFmtId="0" fontId="7" fillId="0" borderId="43" xfId="1" applyFont="1" applyBorder="1"/>
    <xf numFmtId="0" fontId="13" fillId="0" borderId="11" xfId="1" applyFont="1" applyBorder="1" applyAlignment="1">
      <alignment horizontal="left" vertical="top" wrapText="1"/>
    </xf>
    <xf numFmtId="1" fontId="15" fillId="0" borderId="9" xfId="1" applyNumberFormat="1" applyFont="1" applyBorder="1" applyAlignment="1">
      <alignment horizontal="center" vertical="center"/>
    </xf>
    <xf numFmtId="1" fontId="15" fillId="0" borderId="32" xfId="1" applyNumberFormat="1" applyFont="1" applyBorder="1" applyAlignment="1">
      <alignment horizontal="center" vertical="center"/>
    </xf>
    <xf numFmtId="1" fontId="15" fillId="2" borderId="37" xfId="0" applyNumberFormat="1" applyFont="1" applyFill="1" applyBorder="1" applyAlignment="1">
      <alignment horizontal="center" vertical="center"/>
    </xf>
    <xf numFmtId="0" fontId="7" fillId="0" borderId="10" xfId="1" applyFont="1" applyBorder="1"/>
    <xf numFmtId="0" fontId="13" fillId="0" borderId="26" xfId="1" applyFont="1" applyBorder="1" applyAlignment="1">
      <alignment horizontal="left" vertical="top" wrapText="1"/>
    </xf>
    <xf numFmtId="1" fontId="15" fillId="0" borderId="22" xfId="1" applyNumberFormat="1" applyFont="1" applyBorder="1" applyAlignment="1">
      <alignment horizontal="center" vertical="center"/>
    </xf>
    <xf numFmtId="1" fontId="15" fillId="0" borderId="25" xfId="1" applyNumberFormat="1" applyFont="1" applyBorder="1" applyAlignment="1">
      <alignment horizontal="center" vertical="center"/>
    </xf>
    <xf numFmtId="0" fontId="7" fillId="0" borderId="23" xfId="1" applyFont="1" applyBorder="1"/>
    <xf numFmtId="0" fontId="13" fillId="0" borderId="7" xfId="1" applyFont="1" applyBorder="1" applyAlignment="1">
      <alignment horizontal="left" vertical="top" wrapText="1"/>
    </xf>
    <xf numFmtId="1" fontId="15" fillId="0" borderId="5" xfId="1" applyNumberFormat="1" applyFont="1" applyBorder="1" applyAlignment="1">
      <alignment horizontal="center" vertical="center"/>
    </xf>
    <xf numFmtId="1" fontId="15" fillId="0" borderId="17" xfId="1" applyNumberFormat="1" applyFont="1" applyBorder="1" applyAlignment="1">
      <alignment horizontal="center" vertical="center"/>
    </xf>
    <xf numFmtId="0" fontId="13" fillId="0" borderId="15" xfId="1" applyFont="1" applyBorder="1" applyAlignment="1">
      <alignment horizontal="left" vertical="top" wrapText="1"/>
    </xf>
    <xf numFmtId="0" fontId="7" fillId="0" borderId="64" xfId="1" applyFont="1" applyFill="1" applyBorder="1"/>
    <xf numFmtId="1" fontId="15" fillId="0" borderId="64" xfId="1" applyNumberFormat="1" applyFont="1" applyBorder="1" applyAlignment="1">
      <alignment horizontal="center" vertical="center"/>
    </xf>
    <xf numFmtId="1" fontId="15" fillId="0" borderId="72" xfId="1" applyNumberFormat="1" applyFont="1" applyBorder="1" applyAlignment="1">
      <alignment horizontal="center" vertical="center"/>
    </xf>
    <xf numFmtId="1" fontId="15" fillId="0" borderId="76" xfId="1" applyNumberFormat="1" applyFont="1" applyBorder="1" applyAlignment="1">
      <alignment horizontal="center" vertical="center"/>
    </xf>
    <xf numFmtId="1" fontId="15" fillId="0" borderId="65" xfId="1" applyNumberFormat="1" applyFont="1" applyBorder="1" applyAlignment="1">
      <alignment horizontal="center" vertical="center"/>
    </xf>
    <xf numFmtId="1" fontId="15" fillId="0" borderId="77" xfId="1" applyNumberFormat="1" applyFont="1" applyBorder="1" applyAlignment="1">
      <alignment horizontal="center" vertical="center"/>
    </xf>
    <xf numFmtId="0" fontId="7" fillId="0" borderId="2" xfId="1" applyFont="1" applyBorder="1"/>
    <xf numFmtId="0" fontId="2" fillId="0" borderId="0" xfId="1" applyFill="1"/>
    <xf numFmtId="0" fontId="2" fillId="0" borderId="0" xfId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2" fillId="0" borderId="0" xfId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/>
    <xf numFmtId="0" fontId="23" fillId="0" borderId="0" xfId="1" applyFont="1" applyAlignment="1">
      <alignment vertical="center"/>
    </xf>
    <xf numFmtId="0" fontId="5" fillId="0" borderId="10" xfId="1" applyFont="1" applyBorder="1" applyAlignment="1">
      <alignment horizontal="center" vertical="top" wrapText="1"/>
    </xf>
    <xf numFmtId="0" fontId="5" fillId="0" borderId="5" xfId="1" applyFont="1" applyFill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top" wrapText="1"/>
    </xf>
    <xf numFmtId="0" fontId="5" fillId="0" borderId="14" xfId="1" applyFont="1" applyBorder="1" applyAlignment="1">
      <alignment horizontal="center" vertical="top" wrapText="1"/>
    </xf>
    <xf numFmtId="1" fontId="15" fillId="0" borderId="1" xfId="1" applyNumberFormat="1" applyFont="1" applyBorder="1" applyAlignment="1">
      <alignment horizontal="center" vertical="center"/>
    </xf>
    <xf numFmtId="1" fontId="15" fillId="0" borderId="30" xfId="1" applyNumberFormat="1" applyFont="1" applyBorder="1" applyAlignment="1">
      <alignment horizontal="center" vertical="center"/>
    </xf>
    <xf numFmtId="0" fontId="12" fillId="0" borderId="37" xfId="1" applyFont="1" applyBorder="1" applyAlignment="1">
      <alignment horizontal="left" vertical="top" wrapText="1"/>
    </xf>
    <xf numFmtId="0" fontId="12" fillId="0" borderId="33" xfId="1" applyFont="1" applyBorder="1" applyAlignment="1">
      <alignment horizontal="left" vertical="top" wrapText="1"/>
    </xf>
    <xf numFmtId="0" fontId="12" fillId="0" borderId="16" xfId="1" applyFont="1" applyBorder="1" applyAlignment="1">
      <alignment horizontal="left" vertical="top" wrapText="1"/>
    </xf>
    <xf numFmtId="1" fontId="15" fillId="0" borderId="48" xfId="1" applyNumberFormat="1" applyFont="1" applyBorder="1" applyAlignment="1">
      <alignment horizontal="center" vertical="center"/>
    </xf>
    <xf numFmtId="1" fontId="15" fillId="0" borderId="35" xfId="1" applyNumberFormat="1" applyFont="1" applyBorder="1" applyAlignment="1">
      <alignment horizontal="center" vertical="center"/>
    </xf>
    <xf numFmtId="1" fontId="15" fillId="0" borderId="57" xfId="1" applyNumberFormat="1" applyFont="1" applyBorder="1" applyAlignment="1">
      <alignment horizontal="center" vertical="center"/>
    </xf>
    <xf numFmtId="0" fontId="12" fillId="0" borderId="44" xfId="1" applyFont="1" applyBorder="1" applyAlignment="1">
      <alignment horizontal="left" vertical="top" wrapText="1"/>
    </xf>
    <xf numFmtId="1" fontId="14" fillId="2" borderId="15" xfId="0" applyNumberFormat="1" applyFont="1" applyFill="1" applyBorder="1" applyAlignment="1">
      <alignment horizontal="center" vertical="top"/>
    </xf>
    <xf numFmtId="1" fontId="14" fillId="2" borderId="11" xfId="0" applyNumberFormat="1" applyFont="1" applyFill="1" applyBorder="1" applyAlignment="1">
      <alignment horizontal="center" vertical="top"/>
    </xf>
    <xf numFmtId="0" fontId="12" fillId="0" borderId="43" xfId="1" applyFont="1" applyBorder="1" applyAlignment="1">
      <alignment horizontal="left" vertical="top" wrapText="1"/>
    </xf>
    <xf numFmtId="0" fontId="12" fillId="0" borderId="14" xfId="1" applyFont="1" applyBorder="1" applyAlignment="1">
      <alignment horizontal="left" vertical="top" wrapText="1"/>
    </xf>
    <xf numFmtId="0" fontId="12" fillId="0" borderId="10" xfId="1" applyFont="1" applyBorder="1" applyAlignment="1">
      <alignment horizontal="left" vertical="top" wrapText="1"/>
    </xf>
    <xf numFmtId="0" fontId="12" fillId="0" borderId="6" xfId="1" applyFont="1" applyBorder="1" applyAlignment="1">
      <alignment horizontal="left" vertical="top" wrapText="1"/>
    </xf>
    <xf numFmtId="0" fontId="12" fillId="0" borderId="23" xfId="1" applyFont="1" applyBorder="1" applyAlignment="1">
      <alignment horizontal="left" vertical="top" wrapText="1"/>
    </xf>
    <xf numFmtId="0" fontId="8" fillId="0" borderId="11" xfId="1" applyFont="1" applyBorder="1" applyAlignment="1">
      <alignment vertical="top"/>
    </xf>
    <xf numFmtId="0" fontId="7" fillId="0" borderId="64" xfId="1" applyFont="1" applyBorder="1"/>
    <xf numFmtId="0" fontId="12" fillId="0" borderId="64" xfId="1" applyFont="1" applyBorder="1" applyAlignment="1">
      <alignment horizontal="center" vertical="top" wrapText="1"/>
    </xf>
    <xf numFmtId="0" fontId="9" fillId="0" borderId="13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1" fontId="15" fillId="0" borderId="66" xfId="1" applyNumberFormat="1" applyFont="1" applyBorder="1" applyAlignment="1">
      <alignment horizontal="center" vertical="center"/>
    </xf>
    <xf numFmtId="1" fontId="14" fillId="2" borderId="7" xfId="0" applyNumberFormat="1" applyFont="1" applyFill="1" applyBorder="1" applyAlignment="1">
      <alignment horizontal="center" vertical="top"/>
    </xf>
    <xf numFmtId="1" fontId="14" fillId="2" borderId="26" xfId="0" applyNumberFormat="1" applyFont="1" applyFill="1" applyBorder="1" applyAlignment="1">
      <alignment horizontal="center" vertical="top"/>
    </xf>
    <xf numFmtId="1" fontId="14" fillId="2" borderId="23" xfId="0" applyNumberFormat="1" applyFont="1" applyFill="1" applyBorder="1" applyAlignment="1">
      <alignment horizontal="center" vertical="top"/>
    </xf>
    <xf numFmtId="1" fontId="14" fillId="2" borderId="22" xfId="0" applyNumberFormat="1" applyFont="1" applyFill="1" applyBorder="1" applyAlignment="1">
      <alignment horizontal="center" vertical="top"/>
    </xf>
    <xf numFmtId="1" fontId="14" fillId="2" borderId="41" xfId="0" applyNumberFormat="1" applyFont="1" applyFill="1" applyBorder="1" applyAlignment="1">
      <alignment horizontal="center" vertical="top"/>
    </xf>
    <xf numFmtId="1" fontId="15" fillId="0" borderId="69" xfId="1" applyNumberFormat="1" applyFont="1" applyBorder="1" applyAlignment="1">
      <alignment horizontal="center" vertical="center"/>
    </xf>
    <xf numFmtId="1" fontId="15" fillId="0" borderId="68" xfId="1" applyNumberFormat="1" applyFont="1" applyBorder="1" applyAlignment="1">
      <alignment horizontal="center" vertical="center"/>
    </xf>
    <xf numFmtId="1" fontId="15" fillId="0" borderId="67" xfId="1" applyNumberFormat="1" applyFont="1" applyBorder="1" applyAlignment="1">
      <alignment horizontal="center" vertical="center"/>
    </xf>
    <xf numFmtId="1" fontId="15" fillId="0" borderId="56" xfId="1" applyNumberFormat="1" applyFont="1" applyBorder="1" applyAlignment="1">
      <alignment horizontal="center" vertical="center"/>
    </xf>
    <xf numFmtId="1" fontId="15" fillId="0" borderId="53" xfId="1" applyNumberFormat="1" applyFont="1" applyBorder="1" applyAlignment="1">
      <alignment horizontal="center" vertical="center"/>
    </xf>
    <xf numFmtId="1" fontId="15" fillId="0" borderId="15" xfId="1" applyNumberFormat="1" applyFont="1" applyBorder="1" applyAlignment="1">
      <alignment horizontal="center" vertical="center"/>
    </xf>
    <xf numFmtId="1" fontId="15" fillId="0" borderId="36" xfId="1" applyNumberFormat="1" applyFont="1" applyBorder="1" applyAlignment="1">
      <alignment horizontal="center" vertical="center"/>
    </xf>
    <xf numFmtId="1" fontId="15" fillId="0" borderId="26" xfId="1" applyNumberFormat="1" applyFont="1" applyBorder="1" applyAlignment="1">
      <alignment horizontal="center" vertical="center"/>
    </xf>
    <xf numFmtId="0" fontId="13" fillId="0" borderId="39" xfId="1" applyFont="1" applyBorder="1" applyAlignment="1">
      <alignment horizontal="left" vertical="top" wrapText="1"/>
    </xf>
    <xf numFmtId="1" fontId="15" fillId="0" borderId="11" xfId="1" applyNumberFormat="1" applyFont="1" applyBorder="1" applyAlignment="1">
      <alignment horizontal="center" vertical="center"/>
    </xf>
    <xf numFmtId="0" fontId="13" fillId="0" borderId="35" xfId="1" applyFont="1" applyBorder="1" applyAlignment="1">
      <alignment horizontal="left" vertical="top" wrapText="1"/>
    </xf>
    <xf numFmtId="1" fontId="15" fillId="0" borderId="7" xfId="1" applyNumberFormat="1" applyFont="1" applyBorder="1" applyAlignment="1">
      <alignment horizontal="center" vertical="center"/>
    </xf>
    <xf numFmtId="0" fontId="13" fillId="0" borderId="30" xfId="1" applyFont="1" applyBorder="1" applyAlignment="1">
      <alignment horizontal="left" vertical="top" wrapText="1"/>
    </xf>
    <xf numFmtId="1" fontId="15" fillId="2" borderId="26" xfId="0" applyNumberFormat="1" applyFont="1" applyFill="1" applyBorder="1" applyAlignment="1">
      <alignment horizontal="center" vertical="center"/>
    </xf>
    <xf numFmtId="1" fontId="15" fillId="2" borderId="25" xfId="0" applyNumberFormat="1" applyFont="1" applyFill="1" applyBorder="1" applyAlignment="1">
      <alignment horizontal="center" vertical="center"/>
    </xf>
    <xf numFmtId="1" fontId="14" fillId="0" borderId="26" xfId="1" applyNumberFormat="1" applyFont="1" applyBorder="1" applyAlignment="1">
      <alignment horizontal="center" vertical="center"/>
    </xf>
    <xf numFmtId="1" fontId="14" fillId="0" borderId="23" xfId="1" applyNumberFormat="1" applyFont="1" applyBorder="1" applyAlignment="1">
      <alignment horizontal="center" vertical="center"/>
    </xf>
    <xf numFmtId="1" fontId="14" fillId="0" borderId="25" xfId="1" applyNumberFormat="1" applyFont="1" applyBorder="1" applyAlignment="1">
      <alignment horizontal="center" vertical="center"/>
    </xf>
    <xf numFmtId="1" fontId="14" fillId="0" borderId="22" xfId="1" applyNumberFormat="1" applyFont="1" applyBorder="1" applyAlignment="1">
      <alignment horizontal="center" vertical="center"/>
    </xf>
    <xf numFmtId="0" fontId="12" fillId="0" borderId="38" xfId="1" applyFont="1" applyBorder="1" applyAlignment="1">
      <alignment horizontal="left" vertical="top" wrapText="1"/>
    </xf>
    <xf numFmtId="0" fontId="12" fillId="0" borderId="34" xfId="1" applyFont="1" applyBorder="1" applyAlignment="1">
      <alignment horizontal="left" vertical="top" wrapText="1"/>
    </xf>
    <xf numFmtId="0" fontId="12" fillId="0" borderId="18" xfId="1" applyFont="1" applyBorder="1" applyAlignment="1">
      <alignment horizontal="left" vertical="top" wrapText="1"/>
    </xf>
    <xf numFmtId="1" fontId="15" fillId="2" borderId="77" xfId="0" applyNumberFormat="1" applyFont="1" applyFill="1" applyBorder="1" applyAlignment="1">
      <alignment horizontal="center" vertical="center"/>
    </xf>
    <xf numFmtId="1" fontId="16" fillId="2" borderId="62" xfId="0" applyNumberFormat="1" applyFont="1" applyFill="1" applyBorder="1" applyAlignment="1">
      <alignment horizontal="center" vertical="center"/>
    </xf>
    <xf numFmtId="1" fontId="15" fillId="2" borderId="69" xfId="0" applyNumberFormat="1" applyFont="1" applyFill="1" applyBorder="1" applyAlignment="1">
      <alignment horizontal="center" vertical="center"/>
    </xf>
    <xf numFmtId="1" fontId="15" fillId="2" borderId="78" xfId="0" applyNumberFormat="1" applyFont="1" applyFill="1" applyBorder="1" applyAlignment="1">
      <alignment horizontal="center" vertical="center"/>
    </xf>
    <xf numFmtId="1" fontId="15" fillId="2" borderId="75" xfId="0" applyNumberFormat="1" applyFont="1" applyFill="1" applyBorder="1" applyAlignment="1">
      <alignment horizontal="center" vertical="center"/>
    </xf>
    <xf numFmtId="1" fontId="15" fillId="2" borderId="33" xfId="0" applyNumberFormat="1" applyFont="1" applyFill="1" applyBorder="1" applyAlignment="1">
      <alignment horizontal="center" vertical="center"/>
    </xf>
    <xf numFmtId="1" fontId="15" fillId="2" borderId="79" xfId="0" applyNumberFormat="1" applyFont="1" applyFill="1" applyBorder="1" applyAlignment="1">
      <alignment horizontal="center" vertical="center"/>
    </xf>
    <xf numFmtId="1" fontId="15" fillId="2" borderId="16" xfId="0" applyNumberFormat="1" applyFont="1" applyFill="1" applyBorder="1" applyAlignment="1">
      <alignment horizontal="center" vertical="center"/>
    </xf>
    <xf numFmtId="1" fontId="16" fillId="2" borderId="22" xfId="0" applyNumberFormat="1" applyFont="1" applyFill="1" applyBorder="1" applyAlignment="1">
      <alignment horizontal="center" vertical="center"/>
    </xf>
    <xf numFmtId="1" fontId="16" fillId="2" borderId="15" xfId="0" applyNumberFormat="1" applyFont="1" applyFill="1" applyBorder="1" applyAlignment="1">
      <alignment horizontal="center" vertical="top"/>
    </xf>
    <xf numFmtId="1" fontId="16" fillId="2" borderId="14" xfId="0" applyNumberFormat="1" applyFont="1" applyFill="1" applyBorder="1" applyAlignment="1">
      <alignment horizontal="center" vertical="top"/>
    </xf>
    <xf numFmtId="1" fontId="16" fillId="2" borderId="13" xfId="0" applyNumberFormat="1" applyFont="1" applyFill="1" applyBorder="1" applyAlignment="1">
      <alignment horizontal="center" vertical="top"/>
    </xf>
    <xf numFmtId="1" fontId="16" fillId="2" borderId="11" xfId="0" applyNumberFormat="1" applyFont="1" applyFill="1" applyBorder="1" applyAlignment="1">
      <alignment horizontal="center" vertical="top"/>
    </xf>
    <xf numFmtId="1" fontId="16" fillId="2" borderId="10" xfId="0" applyNumberFormat="1" applyFont="1" applyFill="1" applyBorder="1" applyAlignment="1">
      <alignment horizontal="center" vertical="top"/>
    </xf>
    <xf numFmtId="1" fontId="16" fillId="2" borderId="9" xfId="0" applyNumberFormat="1" applyFont="1" applyFill="1" applyBorder="1" applyAlignment="1">
      <alignment horizontal="center" vertical="top"/>
    </xf>
    <xf numFmtId="1" fontId="16" fillId="2" borderId="7" xfId="0" applyNumberFormat="1" applyFont="1" applyFill="1" applyBorder="1" applyAlignment="1">
      <alignment horizontal="center" vertical="top"/>
    </xf>
    <xf numFmtId="1" fontId="16" fillId="2" borderId="6" xfId="0" applyNumberFormat="1" applyFont="1" applyFill="1" applyBorder="1" applyAlignment="1">
      <alignment horizontal="center" vertical="top"/>
    </xf>
    <xf numFmtId="1" fontId="16" fillId="2" borderId="5" xfId="0" applyNumberFormat="1" applyFont="1" applyFill="1" applyBorder="1" applyAlignment="1">
      <alignment horizontal="center" vertical="top"/>
    </xf>
    <xf numFmtId="0" fontId="7" fillId="0" borderId="78" xfId="1" applyFont="1" applyBorder="1"/>
    <xf numFmtId="0" fontId="7" fillId="0" borderId="24" xfId="1" applyFont="1" applyBorder="1" applyAlignment="1">
      <alignment horizontal="center" vertical="top"/>
    </xf>
    <xf numFmtId="0" fontId="5" fillId="0" borderId="15" xfId="1" applyFont="1" applyBorder="1" applyAlignment="1">
      <alignment horizontal="left" vertical="top" wrapText="1"/>
    </xf>
    <xf numFmtId="0" fontId="8" fillId="0" borderId="74" xfId="1" applyFont="1" applyBorder="1" applyAlignment="1">
      <alignment vertical="top"/>
    </xf>
    <xf numFmtId="0" fontId="12" fillId="0" borderId="0" xfId="0" applyFont="1" applyBorder="1" applyAlignment="1">
      <alignment vertical="top"/>
    </xf>
    <xf numFmtId="2" fontId="17" fillId="0" borderId="1" xfId="1" applyNumberFormat="1" applyFont="1" applyBorder="1" applyAlignment="1">
      <alignment horizontal="center" vertical="center"/>
    </xf>
    <xf numFmtId="1" fontId="15" fillId="0" borderId="13" xfId="1" applyNumberFormat="1" applyFont="1" applyBorder="1" applyAlignment="1">
      <alignment horizontal="center" vertical="center"/>
    </xf>
    <xf numFmtId="0" fontId="7" fillId="0" borderId="13" xfId="1" applyFont="1" applyBorder="1"/>
    <xf numFmtId="0" fontId="7" fillId="0" borderId="9" xfId="1" applyFont="1" applyBorder="1"/>
    <xf numFmtId="0" fontId="7" fillId="0" borderId="5" xfId="1" applyFont="1" applyBorder="1"/>
    <xf numFmtId="0" fontId="7" fillId="0" borderId="22" xfId="1" applyFont="1" applyBorder="1"/>
    <xf numFmtId="1" fontId="15" fillId="0" borderId="41" xfId="1" applyNumberFormat="1" applyFont="1" applyBorder="1" applyAlignment="1">
      <alignment horizontal="center" vertical="center"/>
    </xf>
    <xf numFmtId="0" fontId="7" fillId="0" borderId="42" xfId="1" applyFont="1" applyBorder="1"/>
    <xf numFmtId="1" fontId="15" fillId="2" borderId="21" xfId="0" applyNumberFormat="1" applyFont="1" applyFill="1" applyBorder="1" applyAlignment="1">
      <alignment horizontal="center" vertical="center"/>
    </xf>
    <xf numFmtId="0" fontId="2" fillId="0" borderId="13" xfId="1" applyFont="1" applyBorder="1"/>
    <xf numFmtId="0" fontId="12" fillId="0" borderId="9" xfId="1" applyFont="1" applyBorder="1" applyAlignment="1">
      <alignment horizontal="center" vertical="top" wrapText="1"/>
    </xf>
    <xf numFmtId="1" fontId="15" fillId="2" borderId="74" xfId="0" applyNumberFormat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top" wrapText="1"/>
    </xf>
    <xf numFmtId="1" fontId="15" fillId="2" borderId="24" xfId="0" applyNumberFormat="1" applyFont="1" applyFill="1" applyBorder="1" applyAlignment="1">
      <alignment horizontal="center" vertical="center"/>
    </xf>
    <xf numFmtId="0" fontId="12" fillId="0" borderId="22" xfId="1" applyFont="1" applyBorder="1" applyAlignment="1">
      <alignment horizontal="center" vertical="top" wrapText="1"/>
    </xf>
    <xf numFmtId="1" fontId="15" fillId="2" borderId="41" xfId="0" applyNumberFormat="1" applyFont="1" applyFill="1" applyBorder="1" applyAlignment="1">
      <alignment horizontal="center" vertical="center"/>
    </xf>
    <xf numFmtId="1" fontId="15" fillId="2" borderId="44" xfId="0" applyNumberFormat="1" applyFont="1" applyFill="1" applyBorder="1" applyAlignment="1">
      <alignment horizontal="center" vertical="center"/>
    </xf>
    <xf numFmtId="0" fontId="12" fillId="0" borderId="42" xfId="1" applyFont="1" applyBorder="1" applyAlignment="1">
      <alignment horizontal="center" vertical="top" wrapText="1"/>
    </xf>
    <xf numFmtId="0" fontId="12" fillId="0" borderId="13" xfId="1" applyFont="1" applyBorder="1" applyAlignment="1">
      <alignment horizontal="center" vertical="top" wrapText="1"/>
    </xf>
    <xf numFmtId="1" fontId="16" fillId="2" borderId="73" xfId="0" applyNumberFormat="1" applyFont="1" applyFill="1" applyBorder="1" applyAlignment="1">
      <alignment horizontal="center" vertical="center"/>
    </xf>
    <xf numFmtId="1" fontId="16" fillId="2" borderId="59" xfId="0" applyNumberFormat="1" applyFont="1" applyFill="1" applyBorder="1" applyAlignment="1">
      <alignment horizontal="center" vertical="center"/>
    </xf>
    <xf numFmtId="1" fontId="15" fillId="2" borderId="66" xfId="0" applyNumberFormat="1" applyFont="1" applyFill="1" applyBorder="1" applyAlignment="1">
      <alignment horizontal="center" vertical="center"/>
    </xf>
    <xf numFmtId="1" fontId="16" fillId="2" borderId="65" xfId="0" applyNumberFormat="1" applyFont="1" applyFill="1" applyBorder="1" applyAlignment="1">
      <alignment horizontal="center" vertical="center"/>
    </xf>
    <xf numFmtId="1" fontId="16" fillId="2" borderId="76" xfId="0" applyNumberFormat="1" applyFont="1" applyFill="1" applyBorder="1" applyAlignment="1">
      <alignment horizontal="center" vertical="center"/>
    </xf>
    <xf numFmtId="1" fontId="16" fillId="2" borderId="64" xfId="0" applyNumberFormat="1" applyFont="1" applyFill="1" applyBorder="1" applyAlignment="1">
      <alignment horizontal="center" vertical="center"/>
    </xf>
    <xf numFmtId="0" fontId="13" fillId="0" borderId="13" xfId="1" applyFont="1" applyBorder="1" applyAlignment="1">
      <alignment horizontal="center" vertical="top"/>
    </xf>
    <xf numFmtId="0" fontId="13" fillId="0" borderId="9" xfId="1" applyFont="1" applyBorder="1" applyAlignment="1">
      <alignment horizontal="center" vertical="top"/>
    </xf>
    <xf numFmtId="0" fontId="13" fillId="0" borderId="5" xfId="1" applyFont="1" applyBorder="1" applyAlignment="1">
      <alignment horizontal="center" vertical="top"/>
    </xf>
    <xf numFmtId="0" fontId="13" fillId="0" borderId="22" xfId="1" applyFont="1" applyBorder="1" applyAlignment="1">
      <alignment horizontal="center" vertical="top"/>
    </xf>
    <xf numFmtId="0" fontId="13" fillId="0" borderId="42" xfId="1" applyFont="1" applyBorder="1" applyAlignment="1">
      <alignment horizontal="center" vertical="top"/>
    </xf>
    <xf numFmtId="0" fontId="13" fillId="0" borderId="13" xfId="1" applyFont="1" applyBorder="1" applyAlignment="1">
      <alignment horizontal="center" vertical="top" wrapText="1"/>
    </xf>
    <xf numFmtId="0" fontId="13" fillId="0" borderId="9" xfId="1" applyFont="1" applyBorder="1" applyAlignment="1">
      <alignment horizontal="center" vertical="top" wrapText="1"/>
    </xf>
    <xf numFmtId="0" fontId="13" fillId="0" borderId="5" xfId="1" applyFont="1" applyBorder="1" applyAlignment="1">
      <alignment horizontal="center" vertical="top" wrapText="1"/>
    </xf>
    <xf numFmtId="1" fontId="16" fillId="2" borderId="52" xfId="0" applyNumberFormat="1" applyFont="1" applyFill="1" applyBorder="1" applyAlignment="1">
      <alignment horizontal="center" vertical="center"/>
    </xf>
    <xf numFmtId="1" fontId="16" fillId="2" borderId="45" xfId="0" applyNumberFormat="1" applyFont="1" applyFill="1" applyBorder="1" applyAlignment="1">
      <alignment horizontal="center" vertical="center"/>
    </xf>
    <xf numFmtId="1" fontId="16" fillId="2" borderId="42" xfId="0" applyNumberFormat="1" applyFont="1" applyFill="1" applyBorder="1" applyAlignment="1">
      <alignment horizontal="center" vertical="center"/>
    </xf>
    <xf numFmtId="1" fontId="16" fillId="2" borderId="18" xfId="0" applyNumberFormat="1" applyFont="1" applyFill="1" applyBorder="1" applyAlignment="1">
      <alignment horizontal="center" vertical="center"/>
    </xf>
    <xf numFmtId="2" fontId="17" fillId="0" borderId="29" xfId="1" applyNumberFormat="1" applyFont="1" applyBorder="1" applyAlignment="1">
      <alignment horizontal="center" vertical="center"/>
    </xf>
    <xf numFmtId="0" fontId="5" fillId="0" borderId="66" xfId="1" applyFont="1" applyFill="1" applyBorder="1" applyAlignment="1">
      <alignment horizontal="left" vertical="top" wrapText="1"/>
    </xf>
    <xf numFmtId="0" fontId="2" fillId="0" borderId="64" xfId="1" applyFont="1" applyBorder="1"/>
    <xf numFmtId="1" fontId="15" fillId="2" borderId="22" xfId="0" applyNumberFormat="1" applyFont="1" applyFill="1" applyBorder="1" applyAlignment="1">
      <alignment horizontal="center" vertical="center"/>
    </xf>
    <xf numFmtId="1" fontId="15" fillId="2" borderId="42" xfId="0" applyNumberFormat="1" applyFont="1" applyFill="1" applyBorder="1" applyAlignment="1">
      <alignment horizontal="center" vertical="center"/>
    </xf>
    <xf numFmtId="1" fontId="15" fillId="2" borderId="46" xfId="0" applyNumberFormat="1" applyFont="1" applyFill="1" applyBorder="1" applyAlignment="1">
      <alignment horizontal="center" vertical="center"/>
    </xf>
    <xf numFmtId="0" fontId="7" fillId="0" borderId="21" xfId="1" applyFont="1" applyBorder="1"/>
    <xf numFmtId="0" fontId="7" fillId="0" borderId="37" xfId="1" applyFont="1" applyBorder="1" applyAlignment="1">
      <alignment horizontal="center" vertical="top"/>
    </xf>
    <xf numFmtId="0" fontId="9" fillId="0" borderId="15" xfId="1" applyFont="1" applyBorder="1" applyAlignment="1">
      <alignment horizontal="center" vertical="top"/>
    </xf>
    <xf numFmtId="0" fontId="11" fillId="0" borderId="14" xfId="1" applyFont="1" applyBorder="1" applyAlignment="1">
      <alignment horizontal="center" vertical="top"/>
    </xf>
    <xf numFmtId="0" fontId="11" fillId="0" borderId="36" xfId="1" applyFont="1" applyBorder="1" applyAlignment="1">
      <alignment horizontal="center" vertical="top"/>
    </xf>
    <xf numFmtId="0" fontId="9" fillId="0" borderId="37" xfId="1" applyFont="1" applyBorder="1" applyAlignment="1">
      <alignment horizontal="center" vertical="top"/>
    </xf>
    <xf numFmtId="0" fontId="9" fillId="0" borderId="13" xfId="1" applyFont="1" applyBorder="1" applyAlignment="1">
      <alignment horizontal="center" vertical="top"/>
    </xf>
    <xf numFmtId="0" fontId="2" fillId="0" borderId="12" xfId="1" applyBorder="1"/>
    <xf numFmtId="0" fontId="2" fillId="0" borderId="31" xfId="1" applyBorder="1" applyAlignment="1">
      <alignment horizontal="center"/>
    </xf>
    <xf numFmtId="0" fontId="7" fillId="0" borderId="28" xfId="1" applyFont="1" applyBorder="1" applyAlignment="1">
      <alignment horizontal="center"/>
    </xf>
    <xf numFmtId="0" fontId="2" fillId="0" borderId="31" xfId="1" applyBorder="1"/>
    <xf numFmtId="0" fontId="28" fillId="0" borderId="0" xfId="1" applyFont="1" applyBorder="1"/>
    <xf numFmtId="0" fontId="17" fillId="0" borderId="0" xfId="1" applyFont="1" applyBorder="1" applyAlignment="1">
      <alignment horizontal="center"/>
    </xf>
    <xf numFmtId="0" fontId="28" fillId="0" borderId="0" xfId="1" applyFont="1" applyBorder="1" applyAlignment="1">
      <alignment horizontal="center"/>
    </xf>
    <xf numFmtId="0" fontId="28" fillId="0" borderId="0" xfId="1" applyFont="1" applyAlignment="1">
      <alignment horizontal="center"/>
    </xf>
    <xf numFmtId="0" fontId="2" fillId="0" borderId="0" xfId="1" applyBorder="1" applyAlignment="1">
      <alignment horizontal="left" vertical="center"/>
    </xf>
    <xf numFmtId="0" fontId="2" fillId="0" borderId="2" xfId="1" applyBorder="1"/>
    <xf numFmtId="0" fontId="2" fillId="0" borderId="3" xfId="1" applyBorder="1"/>
    <xf numFmtId="0" fontId="12" fillId="0" borderId="1" xfId="1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0" fillId="0" borderId="3" xfId="1" applyFont="1" applyBorder="1" applyAlignment="1">
      <alignment horizontal="center" vertical="top" wrapText="1"/>
    </xf>
    <xf numFmtId="0" fontId="2" fillId="0" borderId="72" xfId="1" applyBorder="1"/>
    <xf numFmtId="1" fontId="15" fillId="0" borderId="37" xfId="1" applyNumberFormat="1" applyFont="1" applyBorder="1" applyAlignment="1">
      <alignment horizontal="center" vertical="center"/>
    </xf>
    <xf numFmtId="0" fontId="2" fillId="0" borderId="38" xfId="1" applyBorder="1"/>
    <xf numFmtId="1" fontId="15" fillId="0" borderId="33" xfId="1" applyNumberFormat="1" applyFont="1" applyBorder="1" applyAlignment="1">
      <alignment horizontal="center" vertical="center"/>
    </xf>
    <xf numFmtId="0" fontId="2" fillId="0" borderId="34" xfId="1" applyBorder="1"/>
    <xf numFmtId="1" fontId="15" fillId="0" borderId="16" xfId="1" applyNumberFormat="1" applyFont="1" applyBorder="1" applyAlignment="1">
      <alignment horizontal="center" vertical="center"/>
    </xf>
    <xf numFmtId="0" fontId="2" fillId="0" borderId="18" xfId="1" applyBorder="1"/>
    <xf numFmtId="1" fontId="15" fillId="0" borderId="24" xfId="1" applyNumberFormat="1" applyFont="1" applyBorder="1" applyAlignment="1">
      <alignment horizontal="center" vertical="center"/>
    </xf>
    <xf numFmtId="0" fontId="13" fillId="0" borderId="48" xfId="1" applyFont="1" applyBorder="1" applyAlignment="1">
      <alignment horizontal="left" vertical="top" wrapText="1"/>
    </xf>
    <xf numFmtId="0" fontId="2" fillId="0" borderId="27" xfId="1" applyBorder="1"/>
    <xf numFmtId="0" fontId="2" fillId="0" borderId="34" xfId="1" applyFont="1" applyBorder="1"/>
    <xf numFmtId="1" fontId="15" fillId="0" borderId="44" xfId="1" applyNumberFormat="1" applyFont="1" applyBorder="1" applyAlignment="1">
      <alignment horizontal="center" vertical="center"/>
    </xf>
    <xf numFmtId="0" fontId="13" fillId="0" borderId="57" xfId="1" applyFont="1" applyBorder="1" applyAlignment="1">
      <alignment horizontal="left" vertical="top" wrapText="1"/>
    </xf>
    <xf numFmtId="0" fontId="2" fillId="0" borderId="45" xfId="1" applyFont="1" applyBorder="1"/>
    <xf numFmtId="0" fontId="2" fillId="0" borderId="38" xfId="1" applyFont="1" applyBorder="1"/>
    <xf numFmtId="0" fontId="2" fillId="0" borderId="18" xfId="1" applyFont="1" applyBorder="1"/>
    <xf numFmtId="0" fontId="7" fillId="0" borderId="25" xfId="1" applyFont="1" applyBorder="1"/>
    <xf numFmtId="0" fontId="7" fillId="0" borderId="32" xfId="1" applyFont="1" applyBorder="1"/>
    <xf numFmtId="0" fontId="7" fillId="0" borderId="34" xfId="1" applyFont="1" applyBorder="1"/>
    <xf numFmtId="0" fontId="7" fillId="0" borderId="46" xfId="1" applyFont="1" applyBorder="1"/>
    <xf numFmtId="0" fontId="7" fillId="0" borderId="45" xfId="1" applyFont="1" applyBorder="1"/>
    <xf numFmtId="1" fontId="16" fillId="0" borderId="14" xfId="1" applyNumberFormat="1" applyFont="1" applyBorder="1" applyAlignment="1">
      <alignment horizontal="center" vertical="center"/>
    </xf>
    <xf numFmtId="1" fontId="16" fillId="0" borderId="36" xfId="1" applyNumberFormat="1" applyFont="1" applyBorder="1" applyAlignment="1">
      <alignment horizontal="center" vertical="center"/>
    </xf>
    <xf numFmtId="1" fontId="16" fillId="0" borderId="13" xfId="1" applyNumberFormat="1" applyFont="1" applyBorder="1" applyAlignment="1">
      <alignment horizontal="center" vertical="center"/>
    </xf>
    <xf numFmtId="0" fontId="12" fillId="0" borderId="39" xfId="1" applyFont="1" applyBorder="1" applyAlignment="1">
      <alignment horizontal="left" vertical="top" wrapText="1"/>
    </xf>
    <xf numFmtId="0" fontId="12" fillId="0" borderId="35" xfId="1" applyFont="1" applyBorder="1" applyAlignment="1">
      <alignment horizontal="left" vertical="top" wrapText="1"/>
    </xf>
    <xf numFmtId="0" fontId="12" fillId="0" borderId="34" xfId="1" applyFont="1" applyBorder="1" applyAlignment="1">
      <alignment horizontal="center" vertical="top" wrapText="1"/>
    </xf>
    <xf numFmtId="0" fontId="12" fillId="0" borderId="30" xfId="1" applyFont="1" applyBorder="1" applyAlignment="1">
      <alignment horizontal="left" vertical="top" wrapText="1"/>
    </xf>
    <xf numFmtId="0" fontId="12" fillId="0" borderId="18" xfId="1" applyFont="1" applyBorder="1" applyAlignment="1">
      <alignment horizontal="center" vertical="top" wrapText="1"/>
    </xf>
    <xf numFmtId="0" fontId="2" fillId="0" borderId="25" xfId="1" applyBorder="1"/>
    <xf numFmtId="1" fontId="15" fillId="2" borderId="63" xfId="0" applyNumberFormat="1" applyFont="1" applyFill="1" applyBorder="1" applyAlignment="1">
      <alignment horizontal="center" vertical="center"/>
    </xf>
    <xf numFmtId="1" fontId="16" fillId="2" borderId="24" xfId="0" applyNumberFormat="1" applyFont="1" applyFill="1" applyBorder="1" applyAlignment="1">
      <alignment horizontal="center" vertical="center"/>
    </xf>
    <xf numFmtId="0" fontId="12" fillId="0" borderId="48" xfId="1" applyFont="1" applyBorder="1" applyAlignment="1">
      <alignment horizontal="left" vertical="top" wrapText="1"/>
    </xf>
    <xf numFmtId="0" fontId="12" fillId="0" borderId="27" xfId="1" applyFont="1" applyBorder="1" applyAlignment="1">
      <alignment horizontal="center" vertical="top" wrapText="1"/>
    </xf>
    <xf numFmtId="0" fontId="2" fillId="0" borderId="32" xfId="1" applyBorder="1"/>
    <xf numFmtId="0" fontId="2" fillId="0" borderId="46" xfId="1" applyBorder="1"/>
    <xf numFmtId="1" fontId="15" fillId="2" borderId="61" xfId="0" applyNumberFormat="1" applyFont="1" applyFill="1" applyBorder="1" applyAlignment="1">
      <alignment horizontal="center" vertical="center"/>
    </xf>
    <xf numFmtId="1" fontId="16" fillId="2" borderId="44" xfId="0" applyNumberFormat="1" applyFont="1" applyFill="1" applyBorder="1" applyAlignment="1">
      <alignment horizontal="center" vertical="center"/>
    </xf>
    <xf numFmtId="0" fontId="12" fillId="0" borderId="57" xfId="1" applyFont="1" applyBorder="1" applyAlignment="1">
      <alignment horizontal="left" vertical="top" wrapText="1"/>
    </xf>
    <xf numFmtId="0" fontId="12" fillId="0" borderId="45" xfId="1" applyFont="1" applyBorder="1" applyAlignment="1">
      <alignment horizontal="center" vertical="top" wrapText="1"/>
    </xf>
    <xf numFmtId="0" fontId="12" fillId="0" borderId="38" xfId="1" applyFont="1" applyBorder="1" applyAlignment="1">
      <alignment horizontal="center" vertical="top" wrapText="1"/>
    </xf>
    <xf numFmtId="0" fontId="13" fillId="0" borderId="27" xfId="1" applyFont="1" applyBorder="1" applyAlignment="1">
      <alignment horizontal="center" vertical="top" wrapText="1"/>
    </xf>
    <xf numFmtId="0" fontId="13" fillId="0" borderId="34" xfId="1" applyFont="1" applyBorder="1" applyAlignment="1">
      <alignment horizontal="center" vertical="top" wrapText="1"/>
    </xf>
    <xf numFmtId="0" fontId="13" fillId="0" borderId="45" xfId="1" applyFont="1" applyBorder="1" applyAlignment="1">
      <alignment horizontal="center" vertical="top" wrapText="1"/>
    </xf>
    <xf numFmtId="0" fontId="6" fillId="0" borderId="28" xfId="1" applyFont="1" applyBorder="1"/>
    <xf numFmtId="1" fontId="15" fillId="0" borderId="12" xfId="1" applyNumberFormat="1" applyFont="1" applyBorder="1" applyAlignment="1">
      <alignment horizontal="center" vertical="center"/>
    </xf>
    <xf numFmtId="1" fontId="15" fillId="2" borderId="0" xfId="0" applyNumberFormat="1" applyFont="1" applyFill="1" applyBorder="1" applyAlignment="1">
      <alignment horizontal="center" vertical="center"/>
    </xf>
    <xf numFmtId="1" fontId="16" fillId="2" borderId="47" xfId="0" applyNumberFormat="1" applyFont="1" applyFill="1" applyBorder="1" applyAlignment="1">
      <alignment horizontal="center" vertical="center"/>
    </xf>
    <xf numFmtId="1" fontId="15" fillId="2" borderId="71" xfId="0" applyNumberFormat="1" applyFont="1" applyFill="1" applyBorder="1" applyAlignment="1">
      <alignment horizontal="center" vertical="center"/>
    </xf>
    <xf numFmtId="1" fontId="15" fillId="2" borderId="47" xfId="0" applyNumberFormat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top" wrapText="1"/>
    </xf>
    <xf numFmtId="0" fontId="13" fillId="0" borderId="38" xfId="1" applyFont="1" applyBorder="1" applyAlignment="1">
      <alignment horizontal="center" vertical="top"/>
    </xf>
    <xf numFmtId="0" fontId="13" fillId="0" borderId="34" xfId="1" applyFont="1" applyBorder="1" applyAlignment="1">
      <alignment horizontal="center" vertical="top"/>
    </xf>
    <xf numFmtId="0" fontId="13" fillId="0" borderId="18" xfId="1" applyFont="1" applyBorder="1" applyAlignment="1">
      <alignment horizontal="center" vertical="top"/>
    </xf>
    <xf numFmtId="0" fontId="13" fillId="0" borderId="27" xfId="1" applyFont="1" applyBorder="1" applyAlignment="1">
      <alignment horizontal="center" vertical="top"/>
    </xf>
    <xf numFmtId="0" fontId="13" fillId="0" borderId="45" xfId="1" applyFont="1" applyBorder="1" applyAlignment="1">
      <alignment horizontal="center" vertical="top"/>
    </xf>
    <xf numFmtId="0" fontId="13" fillId="0" borderId="38" xfId="1" applyFont="1" applyBorder="1" applyAlignment="1">
      <alignment horizontal="center" vertical="top" wrapText="1"/>
    </xf>
    <xf numFmtId="0" fontId="13" fillId="0" borderId="18" xfId="1" applyFont="1" applyBorder="1" applyAlignment="1">
      <alignment horizontal="center" vertical="top" wrapText="1"/>
    </xf>
    <xf numFmtId="1" fontId="16" fillId="2" borderId="23" xfId="0" applyNumberFormat="1" applyFont="1" applyFill="1" applyBorder="1" applyAlignment="1">
      <alignment horizontal="center" vertical="top"/>
    </xf>
    <xf numFmtId="1" fontId="16" fillId="2" borderId="22" xfId="0" applyNumberFormat="1" applyFont="1" applyFill="1" applyBorder="1" applyAlignment="1">
      <alignment horizontal="center" vertical="top"/>
    </xf>
    <xf numFmtId="1" fontId="16" fillId="2" borderId="43" xfId="0" applyNumberFormat="1" applyFont="1" applyFill="1" applyBorder="1" applyAlignment="1">
      <alignment horizontal="center" vertical="top"/>
    </xf>
    <xf numFmtId="1" fontId="16" fillId="2" borderId="42" xfId="0" applyNumberFormat="1" applyFont="1" applyFill="1" applyBorder="1" applyAlignment="1">
      <alignment horizontal="center" vertical="top"/>
    </xf>
    <xf numFmtId="0" fontId="13" fillId="0" borderId="28" xfId="1" applyFont="1" applyBorder="1" applyAlignment="1">
      <alignment vertical="center" wrapText="1"/>
    </xf>
    <xf numFmtId="1" fontId="16" fillId="2" borderId="63" xfId="0" applyNumberFormat="1" applyFont="1" applyFill="1" applyBorder="1" applyAlignment="1">
      <alignment horizontal="center" vertical="center"/>
    </xf>
    <xf numFmtId="1" fontId="16" fillId="2" borderId="58" xfId="0" applyNumberFormat="1" applyFont="1" applyFill="1" applyBorder="1" applyAlignment="1">
      <alignment horizontal="center" vertical="center"/>
    </xf>
    <xf numFmtId="1" fontId="16" fillId="2" borderId="61" xfId="0" applyNumberFormat="1" applyFont="1" applyFill="1" applyBorder="1" applyAlignment="1">
      <alignment horizontal="center" vertical="center"/>
    </xf>
    <xf numFmtId="0" fontId="6" fillId="0" borderId="3" xfId="1" applyFont="1" applyBorder="1"/>
    <xf numFmtId="1" fontId="15" fillId="2" borderId="2" xfId="0" applyNumberFormat="1" applyFont="1" applyFill="1" applyBorder="1" applyAlignment="1">
      <alignment horizontal="center" vertical="center"/>
    </xf>
    <xf numFmtId="1" fontId="16" fillId="2" borderId="50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top" wrapText="1"/>
    </xf>
    <xf numFmtId="0" fontId="2" fillId="0" borderId="72" xfId="1" applyFont="1" applyBorder="1"/>
    <xf numFmtId="0" fontId="7" fillId="0" borderId="72" xfId="1" applyFont="1" applyBorder="1" applyAlignment="1">
      <alignment vertical="center" textRotation="90"/>
    </xf>
    <xf numFmtId="0" fontId="7" fillId="0" borderId="66" xfId="1" applyFont="1" applyBorder="1" applyAlignment="1">
      <alignment horizontal="center" vertical="top"/>
    </xf>
    <xf numFmtId="2" fontId="11" fillId="0" borderId="73" xfId="1" applyNumberFormat="1" applyFont="1" applyBorder="1" applyAlignment="1">
      <alignment horizontal="center" vertical="top"/>
    </xf>
    <xf numFmtId="0" fontId="11" fillId="0" borderId="73" xfId="1" applyFont="1" applyBorder="1" applyAlignment="1">
      <alignment horizontal="center" vertical="top"/>
    </xf>
    <xf numFmtId="0" fontId="11" fillId="0" borderId="59" xfId="1" applyFont="1" applyBorder="1" applyAlignment="1">
      <alignment horizontal="center" vertical="top"/>
    </xf>
    <xf numFmtId="0" fontId="9" fillId="0" borderId="66" xfId="1" applyFont="1" applyBorder="1" applyAlignment="1">
      <alignment horizontal="center" vertical="top"/>
    </xf>
    <xf numFmtId="0" fontId="11" fillId="0" borderId="65" xfId="1" applyFont="1" applyBorder="1" applyAlignment="1">
      <alignment horizontal="center" vertical="top"/>
    </xf>
    <xf numFmtId="0" fontId="11" fillId="0" borderId="76" xfId="1" applyFont="1" applyBorder="1" applyAlignment="1">
      <alignment horizontal="center" vertical="top"/>
    </xf>
    <xf numFmtId="0" fontId="9" fillId="0" borderId="77" xfId="1" applyFont="1" applyBorder="1" applyAlignment="1">
      <alignment horizontal="center" vertical="top"/>
    </xf>
    <xf numFmtId="0" fontId="9" fillId="0" borderId="64" xfId="1" applyFont="1" applyBorder="1" applyAlignment="1">
      <alignment horizontal="center" vertical="top"/>
    </xf>
    <xf numFmtId="0" fontId="9" fillId="0" borderId="72" xfId="1" applyFont="1" applyBorder="1" applyAlignment="1">
      <alignment horizontal="center" vertical="top" wrapText="1"/>
    </xf>
    <xf numFmtId="0" fontId="8" fillId="0" borderId="27" xfId="1" applyFont="1" applyBorder="1" applyAlignment="1">
      <alignment vertical="top"/>
    </xf>
    <xf numFmtId="0" fontId="5" fillId="0" borderId="48" xfId="1" applyFont="1" applyBorder="1" applyAlignment="1">
      <alignment horizontal="center" vertical="top" wrapText="1"/>
    </xf>
    <xf numFmtId="0" fontId="5" fillId="0" borderId="63" xfId="1" applyFont="1" applyBorder="1" applyAlignment="1">
      <alignment horizontal="center" vertical="top" wrapText="1"/>
    </xf>
    <xf numFmtId="0" fontId="5" fillId="0" borderId="78" xfId="1" applyFont="1" applyBorder="1" applyAlignment="1">
      <alignment horizontal="center" vertical="top" wrapText="1"/>
    </xf>
    <xf numFmtId="0" fontId="5" fillId="0" borderId="27" xfId="1" applyFont="1" applyBorder="1" applyAlignment="1">
      <alignment horizontal="center" vertical="top" wrapText="1"/>
    </xf>
    <xf numFmtId="0" fontId="8" fillId="0" borderId="34" xfId="1" applyFont="1" applyBorder="1" applyAlignment="1">
      <alignment vertical="top"/>
    </xf>
    <xf numFmtId="0" fontId="5" fillId="0" borderId="11" xfId="1" applyFont="1" applyBorder="1" applyAlignment="1">
      <alignment horizontal="center" vertical="top"/>
    </xf>
    <xf numFmtId="0" fontId="5" fillId="0" borderId="10" xfId="1" applyFont="1" applyBorder="1" applyAlignment="1">
      <alignment horizontal="center" vertical="top"/>
    </xf>
    <xf numFmtId="0" fontId="5" fillId="0" borderId="9" xfId="1" applyFont="1" applyBorder="1" applyAlignment="1">
      <alignment horizontal="center" vertical="top" wrapText="1"/>
    </xf>
    <xf numFmtId="0" fontId="5" fillId="0" borderId="32" xfId="1" applyFont="1" applyBorder="1" applyAlignment="1">
      <alignment horizontal="center" vertical="top" wrapText="1"/>
    </xf>
    <xf numFmtId="0" fontId="5" fillId="0" borderId="33" xfId="1" applyFont="1" applyBorder="1" applyAlignment="1">
      <alignment horizontal="center" vertical="top"/>
    </xf>
    <xf numFmtId="0" fontId="5" fillId="0" borderId="35" xfId="1" applyFont="1" applyBorder="1" applyAlignment="1">
      <alignment horizontal="center" vertical="top" wrapText="1"/>
    </xf>
    <xf numFmtId="0" fontId="23" fillId="0" borderId="56" xfId="1" applyFont="1" applyFill="1" applyBorder="1" applyAlignment="1">
      <alignment horizontal="right" vertical="center"/>
    </xf>
    <xf numFmtId="0" fontId="12" fillId="0" borderId="59" xfId="1" applyFont="1" applyFill="1" applyBorder="1" applyAlignment="1">
      <alignment horizontal="center" vertical="top" wrapText="1"/>
    </xf>
    <xf numFmtId="0" fontId="12" fillId="0" borderId="62" xfId="1" applyFont="1" applyFill="1" applyBorder="1" applyAlignment="1">
      <alignment horizontal="center"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 wrapText="1"/>
    </xf>
    <xf numFmtId="0" fontId="8" fillId="0" borderId="14" xfId="1" applyFont="1" applyBorder="1" applyAlignment="1">
      <alignment horizontal="center" vertical="top" wrapText="1"/>
    </xf>
    <xf numFmtId="2" fontId="17" fillId="0" borderId="8" xfId="1" applyNumberFormat="1" applyFont="1" applyBorder="1" applyAlignment="1">
      <alignment horizontal="center" vertical="center"/>
    </xf>
    <xf numFmtId="2" fontId="17" fillId="0" borderId="12" xfId="1" applyNumberFormat="1" applyFont="1" applyBorder="1" applyAlignment="1">
      <alignment horizontal="center" vertical="center"/>
    </xf>
    <xf numFmtId="2" fontId="17" fillId="0" borderId="52" xfId="1" applyNumberFormat="1" applyFont="1" applyBorder="1" applyAlignment="1">
      <alignment horizontal="center" vertical="center"/>
    </xf>
    <xf numFmtId="0" fontId="22" fillId="0" borderId="66" xfId="1" applyFont="1" applyBorder="1" applyAlignment="1">
      <alignment horizontal="center" vertical="top" wrapText="1"/>
    </xf>
    <xf numFmtId="0" fontId="22" fillId="0" borderId="2" xfId="1" applyFont="1" applyBorder="1" applyAlignment="1">
      <alignment horizontal="center" vertical="top" wrapText="1"/>
    </xf>
    <xf numFmtId="0" fontId="12" fillId="0" borderId="0" xfId="0" applyFont="1" applyAlignment="1">
      <alignment horizontal="left" vertical="top"/>
    </xf>
    <xf numFmtId="0" fontId="13" fillId="0" borderId="6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top" wrapText="1"/>
    </xf>
    <xf numFmtId="0" fontId="12" fillId="0" borderId="10" xfId="1" applyFont="1" applyBorder="1" applyAlignment="1">
      <alignment horizontal="center" vertical="top" wrapText="1"/>
    </xf>
    <xf numFmtId="0" fontId="12" fillId="0" borderId="14" xfId="1" applyFont="1" applyBorder="1" applyAlignment="1">
      <alignment horizontal="center" vertical="top" wrapText="1"/>
    </xf>
    <xf numFmtId="0" fontId="8" fillId="0" borderId="10" xfId="1" applyFont="1" applyFill="1" applyBorder="1" applyAlignment="1">
      <alignment horizontal="center" vertical="top" wrapText="1"/>
    </xf>
    <xf numFmtId="0" fontId="13" fillId="0" borderId="6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59" xfId="1" applyFont="1" applyFill="1" applyBorder="1" applyAlignment="1">
      <alignment horizontal="center" vertical="top" wrapText="1"/>
    </xf>
    <xf numFmtId="0" fontId="13" fillId="0" borderId="62" xfId="1" applyFont="1" applyFill="1" applyBorder="1" applyAlignment="1">
      <alignment horizontal="center" vertical="top" wrapText="1"/>
    </xf>
    <xf numFmtId="0" fontId="21" fillId="0" borderId="65" xfId="1" applyFont="1" applyBorder="1" applyAlignment="1">
      <alignment horizontal="center" vertical="top" wrapText="1"/>
    </xf>
    <xf numFmtId="0" fontId="21" fillId="0" borderId="66" xfId="1" applyFont="1" applyBorder="1" applyAlignment="1">
      <alignment horizontal="center" vertical="top" wrapText="1"/>
    </xf>
    <xf numFmtId="0" fontId="12" fillId="0" borderId="29" xfId="1" applyFont="1" applyFill="1" applyBorder="1" applyAlignment="1">
      <alignment horizontal="center" vertical="top" wrapText="1"/>
    </xf>
    <xf numFmtId="0" fontId="12" fillId="0" borderId="31" xfId="1" applyFont="1" applyFill="1" applyBorder="1" applyAlignment="1">
      <alignment horizontal="center" vertical="top" wrapText="1"/>
    </xf>
    <xf numFmtId="0" fontId="13" fillId="0" borderId="73" xfId="1" applyFont="1" applyBorder="1" applyAlignment="1">
      <alignment horizontal="center" vertical="center" wrapText="1"/>
    </xf>
    <xf numFmtId="0" fontId="13" fillId="0" borderId="70" xfId="1" applyFont="1" applyBorder="1" applyAlignment="1">
      <alignment horizontal="center" vertical="center" wrapText="1"/>
    </xf>
    <xf numFmtId="0" fontId="13" fillId="0" borderId="68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top" wrapText="1"/>
    </xf>
    <xf numFmtId="0" fontId="12" fillId="0" borderId="11" xfId="1" applyFont="1" applyBorder="1" applyAlignment="1">
      <alignment horizontal="center" vertical="top" wrapText="1"/>
    </xf>
    <xf numFmtId="0" fontId="12" fillId="0" borderId="15" xfId="1" applyFont="1" applyBorder="1" applyAlignment="1">
      <alignment horizontal="center" vertical="top" wrapText="1"/>
    </xf>
    <xf numFmtId="0" fontId="12" fillId="0" borderId="51" xfId="1" applyFont="1" applyFill="1" applyBorder="1" applyAlignment="1">
      <alignment horizontal="center" vertical="top" wrapText="1"/>
    </xf>
    <xf numFmtId="0" fontId="13" fillId="0" borderId="18" xfId="1" applyFont="1" applyFill="1" applyBorder="1" applyAlignment="1">
      <alignment horizontal="center" vertical="center" wrapText="1"/>
    </xf>
    <xf numFmtId="0" fontId="13" fillId="0" borderId="34" xfId="1" applyFont="1" applyFill="1" applyBorder="1" applyAlignment="1">
      <alignment horizontal="center" vertical="center" wrapText="1"/>
    </xf>
    <xf numFmtId="0" fontId="13" fillId="0" borderId="38" xfId="1" applyFont="1" applyFill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top" wrapText="1"/>
    </xf>
    <xf numFmtId="0" fontId="12" fillId="0" borderId="32" xfId="1" applyFont="1" applyBorder="1" applyAlignment="1">
      <alignment horizontal="center" vertical="top" wrapText="1"/>
    </xf>
    <xf numFmtId="0" fontId="12" fillId="0" borderId="36" xfId="1" applyFont="1" applyBorder="1" applyAlignment="1">
      <alignment horizontal="center" vertical="top" wrapText="1"/>
    </xf>
    <xf numFmtId="2" fontId="17" fillId="0" borderId="4" xfId="1" applyNumberFormat="1" applyFont="1" applyBorder="1" applyAlignment="1">
      <alignment horizontal="center" vertical="center"/>
    </xf>
    <xf numFmtId="2" fontId="17" fillId="0" borderId="28" xfId="1" applyNumberFormat="1" applyFont="1" applyBorder="1" applyAlignment="1">
      <alignment horizontal="center" vertical="center"/>
    </xf>
    <xf numFmtId="2" fontId="17" fillId="0" borderId="19" xfId="1" applyNumberFormat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top" wrapText="1"/>
    </xf>
    <xf numFmtId="0" fontId="18" fillId="0" borderId="34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52" xfId="1" applyFont="1" applyBorder="1" applyAlignment="1">
      <alignment horizontal="center" vertical="center" wrapText="1"/>
    </xf>
    <xf numFmtId="0" fontId="13" fillId="0" borderId="45" xfId="1" applyFont="1" applyBorder="1" applyAlignment="1">
      <alignment horizontal="center" vertical="center" wrapText="1"/>
    </xf>
    <xf numFmtId="0" fontId="12" fillId="0" borderId="46" xfId="1" applyFont="1" applyBorder="1" applyAlignment="1">
      <alignment horizontal="center" vertical="top" wrapText="1"/>
    </xf>
    <xf numFmtId="0" fontId="13" fillId="0" borderId="18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center" vertical="center" wrapText="1"/>
    </xf>
    <xf numFmtId="0" fontId="13" fillId="0" borderId="38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/>
    </xf>
    <xf numFmtId="0" fontId="13" fillId="0" borderId="34" xfId="1" applyFont="1" applyBorder="1" applyAlignment="1">
      <alignment horizontal="center" vertical="center"/>
    </xf>
    <xf numFmtId="0" fontId="13" fillId="0" borderId="38" xfId="1" applyFont="1" applyBorder="1" applyAlignment="1">
      <alignment horizontal="center" vertical="center"/>
    </xf>
    <xf numFmtId="0" fontId="19" fillId="0" borderId="32" xfId="1" applyFont="1" applyBorder="1" applyAlignment="1">
      <alignment horizontal="center" vertical="top" wrapText="1"/>
    </xf>
    <xf numFmtId="0" fontId="13" fillId="0" borderId="29" xfId="1" applyFont="1" applyFill="1" applyBorder="1" applyAlignment="1">
      <alignment horizontal="center" vertical="top" wrapText="1"/>
    </xf>
    <xf numFmtId="0" fontId="13" fillId="0" borderId="31" xfId="1" applyFont="1" applyFill="1" applyBorder="1" applyAlignment="1">
      <alignment horizontal="center" vertical="top" wrapText="1"/>
    </xf>
    <xf numFmtId="0" fontId="12" fillId="0" borderId="58" xfId="1" applyFont="1" applyBorder="1" applyAlignment="1">
      <alignment horizontal="center" vertical="top" wrapText="1"/>
    </xf>
    <xf numFmtId="0" fontId="12" fillId="0" borderId="20" xfId="1" applyFont="1" applyBorder="1" applyAlignment="1">
      <alignment horizontal="center" vertical="top" wrapText="1"/>
    </xf>
    <xf numFmtId="0" fontId="13" fillId="0" borderId="27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top" wrapText="1"/>
    </xf>
    <xf numFmtId="0" fontId="12" fillId="0" borderId="49" xfId="1" applyFont="1" applyBorder="1" applyAlignment="1">
      <alignment horizontal="center" vertical="top" wrapText="1"/>
    </xf>
    <xf numFmtId="0" fontId="12" fillId="0" borderId="40" xfId="1" applyFont="1" applyBorder="1" applyAlignment="1">
      <alignment horizontal="center" vertical="top" wrapText="1"/>
    </xf>
    <xf numFmtId="0" fontId="12" fillId="0" borderId="53" xfId="1" applyFont="1" applyBorder="1" applyAlignment="1">
      <alignment horizontal="center" vertical="top" wrapText="1"/>
    </xf>
    <xf numFmtId="2" fontId="17" fillId="0" borderId="50" xfId="1" applyNumberFormat="1" applyFont="1" applyBorder="1" applyAlignment="1">
      <alignment horizontal="center" vertical="center"/>
    </xf>
    <xf numFmtId="2" fontId="17" fillId="0" borderId="47" xfId="1" applyNumberFormat="1" applyFont="1" applyBorder="1" applyAlignment="1">
      <alignment horizontal="center" vertical="center"/>
    </xf>
    <xf numFmtId="2" fontId="17" fillId="0" borderId="54" xfId="1" applyNumberFormat="1" applyFont="1" applyBorder="1" applyAlignment="1">
      <alignment horizontal="center" vertical="center"/>
    </xf>
    <xf numFmtId="0" fontId="20" fillId="0" borderId="49" xfId="1" applyFont="1" applyBorder="1" applyAlignment="1">
      <alignment horizontal="center" vertical="top" wrapText="1"/>
    </xf>
    <xf numFmtId="0" fontId="20" fillId="0" borderId="40" xfId="1" applyFont="1" applyBorder="1" applyAlignment="1">
      <alignment horizontal="center" vertical="top" wrapText="1"/>
    </xf>
    <xf numFmtId="0" fontId="20" fillId="0" borderId="53" xfId="1" applyFont="1" applyBorder="1" applyAlignment="1">
      <alignment horizontal="center" vertical="top" wrapText="1"/>
    </xf>
    <xf numFmtId="0" fontId="19" fillId="0" borderId="46" xfId="1" applyFont="1" applyBorder="1" applyAlignment="1">
      <alignment horizontal="center" vertical="top" wrapText="1"/>
    </xf>
    <xf numFmtId="0" fontId="7" fillId="0" borderId="8" xfId="1" applyFont="1" applyBorder="1" applyAlignment="1">
      <alignment horizontal="center" vertical="center" textRotation="90"/>
    </xf>
    <xf numFmtId="0" fontId="7" fillId="0" borderId="12" xfId="1" applyFont="1" applyBorder="1" applyAlignment="1">
      <alignment horizontal="center" vertical="center" textRotation="90"/>
    </xf>
    <xf numFmtId="0" fontId="7" fillId="0" borderId="19" xfId="1" applyFont="1" applyBorder="1" applyAlignment="1">
      <alignment horizontal="center" vertical="center" textRotation="90"/>
    </xf>
    <xf numFmtId="0" fontId="5" fillId="0" borderId="5" xfId="1" applyFont="1" applyBorder="1" applyAlignment="1">
      <alignment horizontal="center" vertical="top"/>
    </xf>
    <xf numFmtId="0" fontId="5" fillId="0" borderId="6" xfId="1" applyFont="1" applyBorder="1" applyAlignment="1">
      <alignment horizontal="center" vertical="top"/>
    </xf>
    <xf numFmtId="0" fontId="5" fillId="0" borderId="16" xfId="1" applyFont="1" applyBorder="1" applyAlignment="1">
      <alignment horizontal="center" vertical="top"/>
    </xf>
    <xf numFmtId="0" fontId="13" fillId="0" borderId="51" xfId="1" applyFont="1" applyFill="1" applyBorder="1" applyAlignment="1">
      <alignment horizontal="center" vertical="top" wrapText="1"/>
    </xf>
    <xf numFmtId="0" fontId="5" fillId="0" borderId="17" xfId="1" applyFont="1" applyBorder="1" applyAlignment="1">
      <alignment horizontal="center" vertical="top"/>
    </xf>
    <xf numFmtId="0" fontId="5" fillId="0" borderId="7" xfId="1" applyFont="1" applyBorder="1" applyAlignment="1">
      <alignment horizontal="center" vertical="top"/>
    </xf>
    <xf numFmtId="0" fontId="10" fillId="0" borderId="15" xfId="1" applyFont="1" applyBorder="1" applyAlignment="1">
      <alignment horizontal="left" vertical="top" wrapText="1"/>
    </xf>
    <xf numFmtId="0" fontId="10" fillId="0" borderId="20" xfId="1" applyFont="1" applyBorder="1" applyAlignment="1">
      <alignment horizontal="left" vertical="top" wrapText="1"/>
    </xf>
    <xf numFmtId="0" fontId="10" fillId="0" borderId="21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5" fillId="0" borderId="5" xfId="1" applyFont="1" applyFill="1" applyBorder="1" applyAlignment="1">
      <alignment horizontal="center" vertical="top" wrapText="1"/>
    </xf>
    <xf numFmtId="0" fontId="5" fillId="0" borderId="9" xfId="1" applyFont="1" applyFill="1" applyBorder="1" applyAlignment="1">
      <alignment horizontal="center" vertical="top" wrapText="1"/>
    </xf>
    <xf numFmtId="0" fontId="5" fillId="0" borderId="13" xfId="1" applyFont="1" applyFill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top" wrapText="1"/>
    </xf>
    <xf numFmtId="0" fontId="5" fillId="0" borderId="14" xfId="1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wrapText="1"/>
    </xf>
    <xf numFmtId="0" fontId="6" fillId="0" borderId="7" xfId="1" applyFont="1" applyBorder="1" applyAlignment="1">
      <alignment horizontal="center" wrapText="1"/>
    </xf>
    <xf numFmtId="0" fontId="22" fillId="0" borderId="3" xfId="1" applyFont="1" applyBorder="1" applyAlignment="1">
      <alignment horizontal="center" vertical="top" wrapText="1"/>
    </xf>
    <xf numFmtId="0" fontId="13" fillId="0" borderId="10" xfId="1" applyFont="1" applyFill="1" applyBorder="1" applyAlignment="1">
      <alignment horizontal="center" vertical="top" wrapText="1"/>
    </xf>
    <xf numFmtId="0" fontId="13" fillId="0" borderId="34" xfId="1" applyFont="1" applyBorder="1" applyAlignment="1">
      <alignment horizontal="center" vertical="top" wrapText="1"/>
    </xf>
    <xf numFmtId="0" fontId="18" fillId="0" borderId="18" xfId="1" applyFont="1" applyFill="1" applyBorder="1" applyAlignment="1">
      <alignment horizontal="center" vertical="center" wrapText="1"/>
    </xf>
    <xf numFmtId="0" fontId="18" fillId="0" borderId="34" xfId="1" applyFont="1" applyFill="1" applyBorder="1" applyAlignment="1">
      <alignment horizontal="center" vertical="center" wrapText="1"/>
    </xf>
    <xf numFmtId="0" fontId="18" fillId="0" borderId="38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top" wrapText="1"/>
    </xf>
    <xf numFmtId="0" fontId="12" fillId="0" borderId="9" xfId="1" applyFont="1" applyBorder="1" applyAlignment="1">
      <alignment horizontal="center" vertical="top" wrapText="1"/>
    </xf>
    <xf numFmtId="0" fontId="12" fillId="0" borderId="13" xfId="1" applyFont="1" applyBorder="1" applyAlignment="1">
      <alignment horizontal="center" vertical="top" wrapText="1"/>
    </xf>
    <xf numFmtId="0" fontId="24" fillId="0" borderId="34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top" wrapText="1"/>
    </xf>
    <xf numFmtId="0" fontId="13" fillId="0" borderId="38" xfId="1" applyFont="1" applyBorder="1" applyAlignment="1">
      <alignment horizontal="center" vertical="top" wrapText="1"/>
    </xf>
    <xf numFmtId="0" fontId="13" fillId="0" borderId="18" xfId="1" applyFont="1" applyBorder="1" applyAlignment="1">
      <alignment horizontal="center" vertical="top"/>
    </xf>
    <xf numFmtId="0" fontId="13" fillId="0" borderId="34" xfId="1" applyFont="1" applyBorder="1" applyAlignment="1">
      <alignment horizontal="center" vertical="top"/>
    </xf>
    <xf numFmtId="0" fontId="13" fillId="0" borderId="38" xfId="1" applyFont="1" applyBorder="1" applyAlignment="1">
      <alignment horizontal="center" vertical="top"/>
    </xf>
    <xf numFmtId="0" fontId="18" fillId="0" borderId="18" xfId="1" applyFont="1" applyBorder="1" applyAlignment="1">
      <alignment horizontal="center" vertical="center" wrapText="1"/>
    </xf>
    <xf numFmtId="0" fontId="18" fillId="0" borderId="38" xfId="1" applyFont="1" applyBorder="1" applyAlignment="1">
      <alignment horizontal="center" vertical="center" wrapText="1"/>
    </xf>
    <xf numFmtId="0" fontId="13" fillId="0" borderId="45" xfId="1" applyFont="1" applyBorder="1" applyAlignment="1">
      <alignment horizontal="center" vertical="top" wrapText="1"/>
    </xf>
    <xf numFmtId="0" fontId="13" fillId="0" borderId="27" xfId="1" applyFont="1" applyBorder="1" applyAlignment="1">
      <alignment horizontal="center" vertical="top" wrapText="1"/>
    </xf>
    <xf numFmtId="0" fontId="13" fillId="0" borderId="8" xfId="1" applyFont="1" applyBorder="1" applyAlignment="1">
      <alignment horizontal="center" vertical="top" wrapText="1"/>
    </xf>
    <xf numFmtId="0" fontId="13" fillId="0" borderId="12" xfId="1" applyFont="1" applyBorder="1" applyAlignment="1">
      <alignment horizontal="center" vertical="top" wrapText="1"/>
    </xf>
    <xf numFmtId="0" fontId="13" fillId="0" borderId="52" xfId="1" applyFont="1" applyBorder="1" applyAlignment="1">
      <alignment horizontal="center" vertical="top" wrapText="1"/>
    </xf>
    <xf numFmtId="0" fontId="12" fillId="0" borderId="29" xfId="1" applyFont="1" applyBorder="1" applyAlignment="1">
      <alignment horizontal="center" vertical="top" wrapText="1"/>
    </xf>
    <xf numFmtId="0" fontId="12" fillId="0" borderId="31" xfId="1" applyFont="1" applyBorder="1" applyAlignment="1">
      <alignment horizontal="center" vertical="top" wrapText="1"/>
    </xf>
    <xf numFmtId="0" fontId="12" fillId="0" borderId="51" xfId="1" applyFont="1" applyBorder="1" applyAlignment="1">
      <alignment horizontal="center" vertical="top" wrapText="1"/>
    </xf>
    <xf numFmtId="0" fontId="13" fillId="0" borderId="31" xfId="1" applyFont="1" applyBorder="1" applyAlignment="1">
      <alignment horizontal="center" vertical="top" wrapText="1"/>
    </xf>
    <xf numFmtId="0" fontId="13" fillId="0" borderId="51" xfId="1" applyFont="1" applyBorder="1" applyAlignment="1">
      <alignment horizontal="center" vertical="top" wrapText="1"/>
    </xf>
    <xf numFmtId="0" fontId="12" fillId="0" borderId="59" xfId="1" applyFont="1" applyBorder="1" applyAlignment="1">
      <alignment horizontal="center" vertical="top" wrapText="1"/>
    </xf>
    <xf numFmtId="0" fontId="12" fillId="0" borderId="62" xfId="1" applyFont="1" applyBorder="1" applyAlignment="1">
      <alignment horizontal="center" vertical="top" wrapText="1"/>
    </xf>
    <xf numFmtId="0" fontId="13" fillId="0" borderId="59" xfId="1" applyFont="1" applyBorder="1" applyAlignment="1">
      <alignment horizontal="center" vertical="top" wrapText="1"/>
    </xf>
    <xf numFmtId="0" fontId="13" fillId="0" borderId="62" xfId="1" applyFont="1" applyBorder="1" applyAlignment="1">
      <alignment horizontal="center" vertical="top" wrapText="1"/>
    </xf>
    <xf numFmtId="0" fontId="13" fillId="0" borderId="29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5" fillId="0" borderId="9" xfId="1" applyFont="1" applyBorder="1" applyAlignment="1">
      <alignment horizontal="center" vertical="top" wrapText="1"/>
    </xf>
    <xf numFmtId="0" fontId="5" fillId="0" borderId="13" xfId="1" applyFont="1" applyBorder="1" applyAlignment="1">
      <alignment horizontal="center" vertical="top" wrapText="1"/>
    </xf>
    <xf numFmtId="0" fontId="25" fillId="0" borderId="34" xfId="1" applyFont="1" applyBorder="1" applyAlignment="1">
      <alignment horizontal="center" vertical="center" wrapText="1"/>
    </xf>
    <xf numFmtId="0" fontId="19" fillId="0" borderId="49" xfId="1" applyFont="1" applyBorder="1" applyAlignment="1">
      <alignment horizontal="center" vertical="top" wrapText="1"/>
    </xf>
    <xf numFmtId="0" fontId="19" fillId="0" borderId="40" xfId="1" applyFont="1" applyBorder="1" applyAlignment="1">
      <alignment horizontal="center" vertical="top" wrapText="1"/>
    </xf>
    <xf numFmtId="0" fontId="19" fillId="0" borderId="53" xfId="1" applyFont="1" applyBorder="1" applyAlignment="1">
      <alignment horizontal="center" vertical="top" wrapText="1"/>
    </xf>
    <xf numFmtId="0" fontId="26" fillId="0" borderId="34" xfId="1" applyFont="1" applyBorder="1" applyAlignment="1">
      <alignment horizontal="center" vertical="center" wrapText="1"/>
    </xf>
    <xf numFmtId="0" fontId="13" fillId="0" borderId="23" xfId="1" applyFont="1" applyBorder="1" applyAlignment="1">
      <alignment horizontal="center" vertical="top" wrapText="1"/>
    </xf>
    <xf numFmtId="0" fontId="13" fillId="0" borderId="70" xfId="1" applyFont="1" applyBorder="1" applyAlignment="1">
      <alignment horizontal="center" vertical="top" wrapText="1"/>
    </xf>
    <xf numFmtId="0" fontId="13" fillId="0" borderId="43" xfId="1" applyFont="1" applyBorder="1" applyAlignment="1">
      <alignment horizontal="center" vertical="top" wrapText="1"/>
    </xf>
    <xf numFmtId="0" fontId="25" fillId="0" borderId="10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top" wrapText="1"/>
    </xf>
    <xf numFmtId="0" fontId="13" fillId="0" borderId="6" xfId="1" applyFont="1" applyBorder="1" applyAlignment="1">
      <alignment horizontal="center" vertical="top" wrapText="1"/>
    </xf>
    <xf numFmtId="0" fontId="13" fillId="0" borderId="14" xfId="1" applyFont="1" applyBorder="1" applyAlignment="1">
      <alignment horizontal="center" vertical="top" wrapText="1"/>
    </xf>
    <xf numFmtId="0" fontId="12" fillId="0" borderId="23" xfId="1" applyFont="1" applyBorder="1" applyAlignment="1">
      <alignment horizontal="center" vertical="top" wrapText="1"/>
    </xf>
    <xf numFmtId="0" fontId="12" fillId="0" borderId="67" xfId="1" applyFont="1" applyBorder="1" applyAlignment="1">
      <alignment horizontal="center" vertical="top" wrapText="1"/>
    </xf>
    <xf numFmtId="0" fontId="13" fillId="0" borderId="6" xfId="1" applyFont="1" applyBorder="1" applyAlignment="1">
      <alignment horizontal="center" vertical="top"/>
    </xf>
    <xf numFmtId="0" fontId="13" fillId="0" borderId="10" xfId="1" applyFont="1" applyBorder="1" applyAlignment="1">
      <alignment horizontal="center" vertical="top"/>
    </xf>
    <xf numFmtId="0" fontId="13" fillId="0" borderId="14" xfId="1" applyFont="1" applyBorder="1" applyAlignment="1">
      <alignment horizontal="center" vertical="top"/>
    </xf>
    <xf numFmtId="0" fontId="26" fillId="0" borderId="10" xfId="1" applyFont="1" applyBorder="1" applyAlignment="1">
      <alignment horizontal="center" vertical="center" wrapText="1"/>
    </xf>
    <xf numFmtId="0" fontId="12" fillId="0" borderId="43" xfId="1" applyFont="1" applyBorder="1" applyAlignment="1">
      <alignment horizontal="center" vertical="top" wrapText="1"/>
    </xf>
    <xf numFmtId="0" fontId="18" fillId="0" borderId="6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18" fillId="0" borderId="14" xfId="1" applyFont="1" applyBorder="1" applyAlignment="1">
      <alignment horizontal="center" vertical="center" wrapText="1"/>
    </xf>
    <xf numFmtId="0" fontId="13" fillId="0" borderId="71" xfId="1" applyFont="1" applyBorder="1" applyAlignment="1">
      <alignment horizontal="center" vertical="center" wrapText="1"/>
    </xf>
    <xf numFmtId="0" fontId="13" fillId="0" borderId="41" xfId="1" applyFont="1" applyBorder="1" applyAlignment="1">
      <alignment horizontal="center"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4" xfId="1" applyFont="1" applyFill="1" applyBorder="1" applyAlignment="1">
      <alignment horizontal="center" vertical="center" wrapText="1"/>
    </xf>
    <xf numFmtId="0" fontId="22" fillId="0" borderId="14" xfId="1" applyFont="1" applyBorder="1" applyAlignment="1">
      <alignment horizontal="left" vertical="top" wrapText="1"/>
    </xf>
    <xf numFmtId="0" fontId="20" fillId="0" borderId="10" xfId="1" applyFont="1" applyBorder="1" applyAlignment="1">
      <alignment horizontal="center" vertical="center" wrapText="1"/>
    </xf>
    <xf numFmtId="0" fontId="24" fillId="0" borderId="10" xfId="1" applyFont="1" applyBorder="1" applyAlignment="1">
      <alignment horizontal="center" vertical="center" wrapText="1"/>
    </xf>
    <xf numFmtId="0" fontId="12" fillId="0" borderId="42" xfId="1" applyFont="1" applyBorder="1" applyAlignment="1">
      <alignment horizontal="center" vertical="top" wrapText="1"/>
    </xf>
    <xf numFmtId="0" fontId="12" fillId="0" borderId="18" xfId="1" applyFont="1" applyBorder="1" applyAlignment="1">
      <alignment horizontal="center" vertical="top" wrapText="1"/>
    </xf>
    <xf numFmtId="0" fontId="12" fillId="0" borderId="34" xfId="1" applyFont="1" applyBorder="1" applyAlignment="1">
      <alignment horizontal="center" vertical="top" wrapText="1"/>
    </xf>
    <xf numFmtId="0" fontId="12" fillId="0" borderId="38" xfId="1" applyFont="1" applyBorder="1" applyAlignment="1">
      <alignment horizontal="center" vertical="top" wrapText="1"/>
    </xf>
    <xf numFmtId="0" fontId="12" fillId="0" borderId="6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3" fillId="0" borderId="55" xfId="0" applyFont="1" applyBorder="1" applyAlignment="1">
      <alignment horizontal="left" vertical="top"/>
    </xf>
    <xf numFmtId="2" fontId="17" fillId="0" borderId="29" xfId="1" applyNumberFormat="1" applyFont="1" applyBorder="1" applyAlignment="1">
      <alignment horizontal="center" vertical="center"/>
    </xf>
    <xf numFmtId="2" fontId="17" fillId="0" borderId="31" xfId="1" applyNumberFormat="1" applyFont="1" applyBorder="1" applyAlignment="1">
      <alignment horizontal="center" vertical="center"/>
    </xf>
    <xf numFmtId="2" fontId="17" fillId="0" borderId="51" xfId="1" applyNumberFormat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 textRotation="90"/>
    </xf>
    <xf numFmtId="0" fontId="7" fillId="0" borderId="31" xfId="1" applyFont="1" applyBorder="1" applyAlignment="1">
      <alignment horizontal="center" vertical="center" textRotation="90"/>
    </xf>
    <xf numFmtId="0" fontId="7" fillId="0" borderId="56" xfId="1" applyFont="1" applyBorder="1" applyAlignment="1">
      <alignment horizontal="center" vertical="center" textRotation="90"/>
    </xf>
    <xf numFmtId="0" fontId="13" fillId="0" borderId="43" xfId="1" applyFont="1" applyBorder="1" applyAlignment="1">
      <alignment horizontal="center" vertical="center" wrapText="1"/>
    </xf>
    <xf numFmtId="0" fontId="22" fillId="0" borderId="65" xfId="1" applyFont="1" applyFill="1" applyBorder="1" applyAlignment="1">
      <alignment horizontal="left" vertical="top" wrapText="1"/>
    </xf>
    <xf numFmtId="0" fontId="5" fillId="0" borderId="10" xfId="1" applyFont="1" applyBorder="1" applyAlignment="1">
      <alignment horizontal="center" vertical="top"/>
    </xf>
    <xf numFmtId="0" fontId="5" fillId="0" borderId="14" xfId="1" applyFont="1" applyBorder="1" applyAlignment="1">
      <alignment horizontal="center" vertical="top"/>
    </xf>
    <xf numFmtId="0" fontId="27" fillId="0" borderId="56" xfId="1" applyFont="1" applyBorder="1" applyAlignment="1">
      <alignment horizontal="right" vertical="center"/>
    </xf>
    <xf numFmtId="2" fontId="6" fillId="0" borderId="8" xfId="1" applyNumberFormat="1" applyFont="1" applyBorder="1" applyAlignment="1">
      <alignment horizontal="center" vertical="center"/>
    </xf>
    <xf numFmtId="2" fontId="6" fillId="0" borderId="12" xfId="1" applyNumberFormat="1" applyFont="1" applyBorder="1" applyAlignment="1">
      <alignment horizontal="center" vertical="center"/>
    </xf>
    <xf numFmtId="2" fontId="6" fillId="0" borderId="52" xfId="1" applyNumberFormat="1" applyFont="1" applyBorder="1" applyAlignment="1">
      <alignment horizontal="center" vertical="center"/>
    </xf>
    <xf numFmtId="0" fontId="13" fillId="0" borderId="74" xfId="1" applyFont="1" applyBorder="1" applyAlignment="1">
      <alignment horizontal="center" vertical="center"/>
    </xf>
    <xf numFmtId="0" fontId="13" fillId="0" borderId="75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2" fillId="0" borderId="60" xfId="1" applyFont="1" applyBorder="1" applyAlignment="1">
      <alignment horizontal="center" vertical="top" wrapText="1"/>
    </xf>
    <xf numFmtId="0" fontId="13" fillId="0" borderId="74" xfId="1" applyFont="1" applyBorder="1" applyAlignment="1">
      <alignment horizontal="center" vertical="center" wrapText="1"/>
    </xf>
    <xf numFmtId="0" fontId="13" fillId="0" borderId="75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2" fillId="0" borderId="0" xfId="1" applyBorder="1" applyAlignment="1">
      <alignment horizontal="left" vertical="center"/>
    </xf>
    <xf numFmtId="0" fontId="21" fillId="0" borderId="29" xfId="1" applyFont="1" applyBorder="1" applyAlignment="1">
      <alignment horizontal="left" vertical="top" wrapText="1"/>
    </xf>
    <xf numFmtId="0" fontId="21" fillId="0" borderId="55" xfId="1" applyFont="1" applyBorder="1" applyAlignment="1">
      <alignment horizontal="left" vertical="top" wrapText="1"/>
    </xf>
    <xf numFmtId="0" fontId="21" fillId="0" borderId="4" xfId="1" applyFont="1" applyBorder="1" applyAlignment="1">
      <alignment horizontal="left" vertical="top" wrapText="1"/>
    </xf>
    <xf numFmtId="0" fontId="13" fillId="0" borderId="75" xfId="1" applyFont="1" applyBorder="1" applyAlignment="1">
      <alignment horizontal="center" vertical="top"/>
    </xf>
    <xf numFmtId="0" fontId="13" fillId="0" borderId="74" xfId="1" applyFont="1" applyBorder="1" applyAlignment="1">
      <alignment horizontal="center" vertical="top"/>
    </xf>
    <xf numFmtId="0" fontId="13" fillId="0" borderId="21" xfId="1" applyFont="1" applyBorder="1" applyAlignment="1">
      <alignment horizontal="center" vertical="top"/>
    </xf>
    <xf numFmtId="0" fontId="13" fillId="0" borderId="75" xfId="1" applyFont="1" applyBorder="1" applyAlignment="1">
      <alignment horizontal="center" vertical="top" wrapText="1"/>
    </xf>
    <xf numFmtId="0" fontId="13" fillId="0" borderId="74" xfId="1" applyFont="1" applyBorder="1" applyAlignment="1">
      <alignment horizontal="center" vertical="top" wrapText="1"/>
    </xf>
    <xf numFmtId="0" fontId="13" fillId="0" borderId="21" xfId="1" applyFont="1" applyBorder="1" applyAlignment="1">
      <alignment horizontal="center" vertical="top" wrapText="1"/>
    </xf>
    <xf numFmtId="0" fontId="13" fillId="0" borderId="4" xfId="1" applyFont="1" applyBorder="1" applyAlignment="1">
      <alignment horizontal="center" vertical="center" wrapText="1"/>
    </xf>
    <xf numFmtId="0" fontId="13" fillId="0" borderId="28" xfId="1" applyFont="1" applyBorder="1" applyAlignment="1">
      <alignment horizontal="center" vertical="center" wrapText="1"/>
    </xf>
    <xf numFmtId="0" fontId="13" fillId="0" borderId="19" xfId="1" applyFont="1" applyBorder="1" applyAlignment="1">
      <alignment horizontal="center" vertical="center" wrapText="1"/>
    </xf>
    <xf numFmtId="0" fontId="13" fillId="0" borderId="78" xfId="1" applyFont="1" applyBorder="1" applyAlignment="1">
      <alignment horizontal="center" vertical="top" wrapText="1"/>
    </xf>
    <xf numFmtId="0" fontId="13" fillId="0" borderId="28" xfId="1" applyFont="1" applyBorder="1" applyAlignment="1">
      <alignment horizontal="center" vertical="top" wrapText="1"/>
    </xf>
    <xf numFmtId="0" fontId="13" fillId="0" borderId="79" xfId="1" applyFont="1" applyBorder="1" applyAlignment="1">
      <alignment horizontal="center" vertical="top" wrapText="1"/>
    </xf>
    <xf numFmtId="0" fontId="12" fillId="0" borderId="61" xfId="1" applyFont="1" applyBorder="1" applyAlignment="1">
      <alignment horizontal="center" vertical="top" wrapText="1"/>
    </xf>
    <xf numFmtId="0" fontId="18" fillId="0" borderId="74" xfId="1" applyFont="1" applyFill="1" applyBorder="1" applyAlignment="1">
      <alignment horizontal="center" vertical="center" wrapText="1"/>
    </xf>
    <xf numFmtId="0" fontId="18" fillId="0" borderId="75" xfId="1" applyFont="1" applyFill="1" applyBorder="1" applyAlignment="1">
      <alignment horizontal="center" vertical="center" wrapText="1"/>
    </xf>
    <xf numFmtId="0" fontId="18" fillId="0" borderId="21" xfId="1" applyFont="1" applyFill="1" applyBorder="1" applyAlignment="1">
      <alignment horizontal="center" vertical="center" wrapText="1"/>
    </xf>
    <xf numFmtId="0" fontId="24" fillId="0" borderId="75" xfId="1" applyFont="1" applyBorder="1" applyAlignment="1">
      <alignment horizontal="center" vertical="center" wrapText="1"/>
    </xf>
    <xf numFmtId="0" fontId="18" fillId="0" borderId="74" xfId="1" applyFont="1" applyBorder="1" applyAlignment="1">
      <alignment horizontal="center" vertical="center" wrapText="1"/>
    </xf>
    <xf numFmtId="0" fontId="18" fillId="0" borderId="75" xfId="1" applyFont="1" applyBorder="1" applyAlignment="1">
      <alignment horizontal="center" vertical="center" wrapText="1"/>
    </xf>
    <xf numFmtId="0" fontId="18" fillId="0" borderId="21" xfId="1" applyFont="1" applyBorder="1" applyAlignment="1">
      <alignment horizontal="center" vertical="center" wrapText="1"/>
    </xf>
    <xf numFmtId="0" fontId="24" fillId="0" borderId="74" xfId="1" applyFont="1" applyBorder="1" applyAlignment="1">
      <alignment horizontal="center" vertical="center" wrapText="1"/>
    </xf>
    <xf numFmtId="0" fontId="24" fillId="0" borderId="21" xfId="1" applyFont="1" applyBorder="1" applyAlignment="1">
      <alignment horizontal="center" vertical="center" wrapText="1"/>
    </xf>
    <xf numFmtId="0" fontId="19" fillId="0" borderId="58" xfId="1" applyFont="1" applyBorder="1" applyAlignment="1">
      <alignment horizontal="center" vertical="top" wrapText="1"/>
    </xf>
    <xf numFmtId="0" fontId="5" fillId="0" borderId="23" xfId="1" applyFont="1" applyBorder="1" applyAlignment="1">
      <alignment horizontal="center" vertical="top"/>
    </xf>
    <xf numFmtId="0" fontId="5" fillId="0" borderId="22" xfId="1" applyFont="1" applyBorder="1" applyAlignment="1">
      <alignment horizontal="center" vertical="top"/>
    </xf>
    <xf numFmtId="0" fontId="5" fillId="0" borderId="24" xfId="1" applyFont="1" applyBorder="1" applyAlignment="1">
      <alignment horizontal="center" vertical="top"/>
    </xf>
    <xf numFmtId="0" fontId="22" fillId="0" borderId="1" xfId="1" applyFont="1" applyBorder="1" applyAlignment="1">
      <alignment horizontal="left" vertical="top" wrapText="1"/>
    </xf>
    <xf numFmtId="0" fontId="22" fillId="0" borderId="2" xfId="1" applyFont="1" applyBorder="1" applyAlignment="1">
      <alignment horizontal="left" vertical="top" wrapText="1"/>
    </xf>
    <xf numFmtId="0" fontId="22" fillId="0" borderId="3" xfId="1" applyFont="1" applyBorder="1" applyAlignment="1">
      <alignment horizontal="left" vertical="top" wrapText="1"/>
    </xf>
    <xf numFmtId="0" fontId="13" fillId="0" borderId="79" xfId="1" applyFont="1" applyBorder="1" applyAlignment="1">
      <alignment horizontal="center" vertical="center" wrapText="1"/>
    </xf>
    <xf numFmtId="0" fontId="19" fillId="0" borderId="60" xfId="1" applyFont="1" applyBorder="1" applyAlignment="1">
      <alignment horizontal="center" vertical="top" wrapText="1"/>
    </xf>
    <xf numFmtId="0" fontId="19" fillId="0" borderId="20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/>
    </xf>
    <xf numFmtId="0" fontId="5" fillId="0" borderId="18" xfId="1" applyFont="1" applyBorder="1" applyAlignment="1">
      <alignment horizontal="center" vertical="top" wrapText="1"/>
    </xf>
    <xf numFmtId="0" fontId="5" fillId="0" borderId="34" xfId="1" applyFont="1" applyBorder="1" applyAlignment="1">
      <alignment horizontal="center" vertical="top" wrapText="1"/>
    </xf>
    <xf numFmtId="0" fontId="5" fillId="0" borderId="74" xfId="1" applyFont="1" applyBorder="1" applyAlignment="1">
      <alignment horizontal="center" vertical="top" wrapText="1"/>
    </xf>
    <xf numFmtId="0" fontId="5" fillId="0" borderId="75" xfId="1" applyFont="1" applyBorder="1" applyAlignment="1">
      <alignment horizontal="center" vertical="top" wrapText="1"/>
    </xf>
    <xf numFmtId="0" fontId="5" fillId="0" borderId="60" xfId="1" applyFont="1" applyBorder="1" applyAlignment="1">
      <alignment horizontal="center" vertical="top" wrapText="1"/>
    </xf>
    <xf numFmtId="0" fontId="5" fillId="0" borderId="58" xfId="1" applyFont="1" applyBorder="1" applyAlignment="1">
      <alignment horizontal="center" vertical="top" wrapText="1"/>
    </xf>
    <xf numFmtId="0" fontId="7" fillId="0" borderId="4" xfId="1" applyFont="1" applyBorder="1" applyAlignment="1">
      <alignment horizontal="center" vertical="center" textRotation="90"/>
    </xf>
    <xf numFmtId="0" fontId="7" fillId="0" borderId="28" xfId="1" applyFont="1" applyBorder="1" applyAlignment="1">
      <alignment horizontal="center" vertical="center" textRotation="90"/>
    </xf>
    <xf numFmtId="0" fontId="5" fillId="0" borderId="33" xfId="1" applyFont="1" applyBorder="1" applyAlignment="1">
      <alignment horizontal="center" vertical="top" wrapText="1"/>
    </xf>
  </cellXfs>
  <cellStyles count="6">
    <cellStyle name="Normal" xfId="0" builtinId="0"/>
    <cellStyle name="Normal 2" xfId="1"/>
    <cellStyle name="Normal 2 2" xfId="2"/>
    <cellStyle name="Normal 2 3" xfId="3"/>
    <cellStyle name="Normal 3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58"/>
  <sheetViews>
    <sheetView tabSelected="1" topLeftCell="C1" zoomScale="90" zoomScaleNormal="90" zoomScaleSheetLayoutView="90" zoomScalePageLayoutView="85" workbookViewId="0">
      <pane ySplit="5" topLeftCell="A6" activePane="bottomLeft" state="frozen"/>
      <selection pane="bottomLeft" activeCell="D17" sqref="D17"/>
    </sheetView>
  </sheetViews>
  <sheetFormatPr defaultRowHeight="12.75"/>
  <cols>
    <col min="1" max="1" width="3.5703125" style="193" customWidth="1"/>
    <col min="2" max="2" width="12" style="3" customWidth="1"/>
    <col min="3" max="3" width="16" style="3" customWidth="1"/>
    <col min="4" max="4" width="25.7109375" style="3" customWidth="1"/>
    <col min="5" max="5" width="9.28515625" style="196" customWidth="1"/>
    <col min="6" max="6" width="8" style="196" customWidth="1"/>
    <col min="7" max="7" width="7.7109375" style="196" customWidth="1"/>
    <col min="8" max="8" width="8" style="196" customWidth="1"/>
    <col min="9" max="9" width="7.42578125" style="196" customWidth="1"/>
    <col min="10" max="10" width="6.7109375" style="196" customWidth="1"/>
    <col min="11" max="11" width="9.28515625" style="197" bestFit="1" customWidth="1"/>
    <col min="12" max="13" width="7.7109375" style="196" customWidth="1"/>
    <col min="14" max="14" width="6.7109375" style="196" customWidth="1"/>
    <col min="15" max="15" width="7.7109375" style="196" customWidth="1"/>
    <col min="16" max="16" width="6" style="196" customWidth="1"/>
    <col min="17" max="17" width="6.140625" style="196" bestFit="1" customWidth="1"/>
    <col min="18" max="18" width="9.42578125" style="197" customWidth="1"/>
    <col min="19" max="19" width="8.140625" style="196" customWidth="1"/>
    <col min="20" max="20" width="7.7109375" style="196" customWidth="1"/>
    <col min="21" max="21" width="6.7109375" style="196" customWidth="1"/>
    <col min="22" max="22" width="8.140625" style="196" customWidth="1"/>
    <col min="23" max="23" width="7.28515625" style="196" customWidth="1"/>
    <col min="24" max="24" width="6.7109375" style="196" customWidth="1"/>
    <col min="25" max="25" width="8.5703125" style="197" customWidth="1"/>
    <col min="26" max="26" width="9.7109375" style="198" customWidth="1"/>
    <col min="27" max="27" width="8.28515625" style="3" customWidth="1"/>
    <col min="28" max="248" width="9.140625" style="3"/>
    <col min="249" max="249" width="6.28515625" style="3" customWidth="1"/>
    <col min="250" max="250" width="20.5703125" style="3" customWidth="1"/>
    <col min="251" max="251" width="30.7109375" style="3" customWidth="1"/>
    <col min="252" max="252" width="12" style="3" customWidth="1"/>
    <col min="253" max="253" width="13" style="3" customWidth="1"/>
    <col min="254" max="254" width="9.85546875" style="3" bestFit="1" customWidth="1"/>
    <col min="255" max="256" width="9.5703125" style="3" customWidth="1"/>
    <col min="257" max="257" width="9.85546875" style="3" bestFit="1" customWidth="1"/>
    <col min="258" max="258" width="14.140625" style="3" customWidth="1"/>
    <col min="259" max="260" width="11.140625" style="3" customWidth="1"/>
    <col min="261" max="261" width="13.28515625" style="3" customWidth="1"/>
    <col min="262" max="262" width="12.140625" style="3" customWidth="1"/>
    <col min="263" max="265" width="9.85546875" style="3" bestFit="1" customWidth="1"/>
    <col min="266" max="266" width="10.140625" style="3" customWidth="1"/>
    <col min="267" max="267" width="12.140625" style="3" customWidth="1"/>
    <col min="268" max="268" width="10.140625" style="3" customWidth="1"/>
    <col min="269" max="269" width="12" style="3" customWidth="1"/>
    <col min="270" max="504" width="9.140625" style="3"/>
    <col min="505" max="505" width="6.28515625" style="3" customWidth="1"/>
    <col min="506" max="506" width="20.5703125" style="3" customWidth="1"/>
    <col min="507" max="507" width="30.7109375" style="3" customWidth="1"/>
    <col min="508" max="508" width="12" style="3" customWidth="1"/>
    <col min="509" max="509" width="13" style="3" customWidth="1"/>
    <col min="510" max="510" width="9.85546875" style="3" bestFit="1" customWidth="1"/>
    <col min="511" max="512" width="9.5703125" style="3" customWidth="1"/>
    <col min="513" max="513" width="9.85546875" style="3" bestFit="1" customWidth="1"/>
    <col min="514" max="514" width="14.140625" style="3" customWidth="1"/>
    <col min="515" max="516" width="11.140625" style="3" customWidth="1"/>
    <col min="517" max="517" width="13.28515625" style="3" customWidth="1"/>
    <col min="518" max="518" width="12.140625" style="3" customWidth="1"/>
    <col min="519" max="521" width="9.85546875" style="3" bestFit="1" customWidth="1"/>
    <col min="522" max="522" width="10.140625" style="3" customWidth="1"/>
    <col min="523" max="523" width="12.140625" style="3" customWidth="1"/>
    <col min="524" max="524" width="10.140625" style="3" customWidth="1"/>
    <col min="525" max="525" width="12" style="3" customWidth="1"/>
    <col min="526" max="760" width="9.140625" style="3"/>
    <col min="761" max="761" width="6.28515625" style="3" customWidth="1"/>
    <col min="762" max="762" width="20.5703125" style="3" customWidth="1"/>
    <col min="763" max="763" width="30.7109375" style="3" customWidth="1"/>
    <col min="764" max="764" width="12" style="3" customWidth="1"/>
    <col min="765" max="765" width="13" style="3" customWidth="1"/>
    <col min="766" max="766" width="9.85546875" style="3" bestFit="1" customWidth="1"/>
    <col min="767" max="768" width="9.5703125" style="3" customWidth="1"/>
    <col min="769" max="769" width="9.85546875" style="3" bestFit="1" customWidth="1"/>
    <col min="770" max="770" width="14.140625" style="3" customWidth="1"/>
    <col min="771" max="772" width="11.140625" style="3" customWidth="1"/>
    <col min="773" max="773" width="13.28515625" style="3" customWidth="1"/>
    <col min="774" max="774" width="12.140625" style="3" customWidth="1"/>
    <col min="775" max="777" width="9.85546875" style="3" bestFit="1" customWidth="1"/>
    <col min="778" max="778" width="10.140625" style="3" customWidth="1"/>
    <col min="779" max="779" width="12.140625" style="3" customWidth="1"/>
    <col min="780" max="780" width="10.140625" style="3" customWidth="1"/>
    <col min="781" max="781" width="12" style="3" customWidth="1"/>
    <col min="782" max="1016" width="9.140625" style="3"/>
    <col min="1017" max="1017" width="6.28515625" style="3" customWidth="1"/>
    <col min="1018" max="1018" width="20.5703125" style="3" customWidth="1"/>
    <col min="1019" max="1019" width="30.7109375" style="3" customWidth="1"/>
    <col min="1020" max="1020" width="12" style="3" customWidth="1"/>
    <col min="1021" max="1021" width="13" style="3" customWidth="1"/>
    <col min="1022" max="1022" width="9.85546875" style="3" bestFit="1" customWidth="1"/>
    <col min="1023" max="1024" width="9.5703125" style="3" customWidth="1"/>
    <col min="1025" max="1025" width="9.85546875" style="3" bestFit="1" customWidth="1"/>
    <col min="1026" max="1026" width="14.140625" style="3" customWidth="1"/>
    <col min="1027" max="1028" width="11.140625" style="3" customWidth="1"/>
    <col min="1029" max="1029" width="13.28515625" style="3" customWidth="1"/>
    <col min="1030" max="1030" width="12.140625" style="3" customWidth="1"/>
    <col min="1031" max="1033" width="9.85546875" style="3" bestFit="1" customWidth="1"/>
    <col min="1034" max="1034" width="10.140625" style="3" customWidth="1"/>
    <col min="1035" max="1035" width="12.140625" style="3" customWidth="1"/>
    <col min="1036" max="1036" width="10.140625" style="3" customWidth="1"/>
    <col min="1037" max="1037" width="12" style="3" customWidth="1"/>
    <col min="1038" max="1272" width="9.140625" style="3"/>
    <col min="1273" max="1273" width="6.28515625" style="3" customWidth="1"/>
    <col min="1274" max="1274" width="20.5703125" style="3" customWidth="1"/>
    <col min="1275" max="1275" width="30.7109375" style="3" customWidth="1"/>
    <col min="1276" max="1276" width="12" style="3" customWidth="1"/>
    <col min="1277" max="1277" width="13" style="3" customWidth="1"/>
    <col min="1278" max="1278" width="9.85546875" style="3" bestFit="1" customWidth="1"/>
    <col min="1279" max="1280" width="9.5703125" style="3" customWidth="1"/>
    <col min="1281" max="1281" width="9.85546875" style="3" bestFit="1" customWidth="1"/>
    <col min="1282" max="1282" width="14.140625" style="3" customWidth="1"/>
    <col min="1283" max="1284" width="11.140625" style="3" customWidth="1"/>
    <col min="1285" max="1285" width="13.28515625" style="3" customWidth="1"/>
    <col min="1286" max="1286" width="12.140625" style="3" customWidth="1"/>
    <col min="1287" max="1289" width="9.85546875" style="3" bestFit="1" customWidth="1"/>
    <col min="1290" max="1290" width="10.140625" style="3" customWidth="1"/>
    <col min="1291" max="1291" width="12.140625" style="3" customWidth="1"/>
    <col min="1292" max="1292" width="10.140625" style="3" customWidth="1"/>
    <col min="1293" max="1293" width="12" style="3" customWidth="1"/>
    <col min="1294" max="1528" width="9.140625" style="3"/>
    <col min="1529" max="1529" width="6.28515625" style="3" customWidth="1"/>
    <col min="1530" max="1530" width="20.5703125" style="3" customWidth="1"/>
    <col min="1531" max="1531" width="30.7109375" style="3" customWidth="1"/>
    <col min="1532" max="1532" width="12" style="3" customWidth="1"/>
    <col min="1533" max="1533" width="13" style="3" customWidth="1"/>
    <col min="1534" max="1534" width="9.85546875" style="3" bestFit="1" customWidth="1"/>
    <col min="1535" max="1536" width="9.5703125" style="3" customWidth="1"/>
    <col min="1537" max="1537" width="9.85546875" style="3" bestFit="1" customWidth="1"/>
    <col min="1538" max="1538" width="14.140625" style="3" customWidth="1"/>
    <col min="1539" max="1540" width="11.140625" style="3" customWidth="1"/>
    <col min="1541" max="1541" width="13.28515625" style="3" customWidth="1"/>
    <col min="1542" max="1542" width="12.140625" style="3" customWidth="1"/>
    <col min="1543" max="1545" width="9.85546875" style="3" bestFit="1" customWidth="1"/>
    <col min="1546" max="1546" width="10.140625" style="3" customWidth="1"/>
    <col min="1547" max="1547" width="12.140625" style="3" customWidth="1"/>
    <col min="1548" max="1548" width="10.140625" style="3" customWidth="1"/>
    <col min="1549" max="1549" width="12" style="3" customWidth="1"/>
    <col min="1550" max="1784" width="9.140625" style="3"/>
    <col min="1785" max="1785" width="6.28515625" style="3" customWidth="1"/>
    <col min="1786" max="1786" width="20.5703125" style="3" customWidth="1"/>
    <col min="1787" max="1787" width="30.7109375" style="3" customWidth="1"/>
    <col min="1788" max="1788" width="12" style="3" customWidth="1"/>
    <col min="1789" max="1789" width="13" style="3" customWidth="1"/>
    <col min="1790" max="1790" width="9.85546875" style="3" bestFit="1" customWidth="1"/>
    <col min="1791" max="1792" width="9.5703125" style="3" customWidth="1"/>
    <col min="1793" max="1793" width="9.85546875" style="3" bestFit="1" customWidth="1"/>
    <col min="1794" max="1794" width="14.140625" style="3" customWidth="1"/>
    <col min="1795" max="1796" width="11.140625" style="3" customWidth="1"/>
    <col min="1797" max="1797" width="13.28515625" style="3" customWidth="1"/>
    <col min="1798" max="1798" width="12.140625" style="3" customWidth="1"/>
    <col min="1799" max="1801" width="9.85546875" style="3" bestFit="1" customWidth="1"/>
    <col min="1802" max="1802" width="10.140625" style="3" customWidth="1"/>
    <col min="1803" max="1803" width="12.140625" style="3" customWidth="1"/>
    <col min="1804" max="1804" width="10.140625" style="3" customWidth="1"/>
    <col min="1805" max="1805" width="12" style="3" customWidth="1"/>
    <col min="1806" max="2040" width="9.140625" style="3"/>
    <col min="2041" max="2041" width="6.28515625" style="3" customWidth="1"/>
    <col min="2042" max="2042" width="20.5703125" style="3" customWidth="1"/>
    <col min="2043" max="2043" width="30.7109375" style="3" customWidth="1"/>
    <col min="2044" max="2044" width="12" style="3" customWidth="1"/>
    <col min="2045" max="2045" width="13" style="3" customWidth="1"/>
    <col min="2046" max="2046" width="9.85546875" style="3" bestFit="1" customWidth="1"/>
    <col min="2047" max="2048" width="9.5703125" style="3" customWidth="1"/>
    <col min="2049" max="2049" width="9.85546875" style="3" bestFit="1" customWidth="1"/>
    <col min="2050" max="2050" width="14.140625" style="3" customWidth="1"/>
    <col min="2051" max="2052" width="11.140625" style="3" customWidth="1"/>
    <col min="2053" max="2053" width="13.28515625" style="3" customWidth="1"/>
    <col min="2054" max="2054" width="12.140625" style="3" customWidth="1"/>
    <col min="2055" max="2057" width="9.85546875" style="3" bestFit="1" customWidth="1"/>
    <col min="2058" max="2058" width="10.140625" style="3" customWidth="1"/>
    <col min="2059" max="2059" width="12.140625" style="3" customWidth="1"/>
    <col min="2060" max="2060" width="10.140625" style="3" customWidth="1"/>
    <col min="2061" max="2061" width="12" style="3" customWidth="1"/>
    <col min="2062" max="2296" width="9.140625" style="3"/>
    <col min="2297" max="2297" width="6.28515625" style="3" customWidth="1"/>
    <col min="2298" max="2298" width="20.5703125" style="3" customWidth="1"/>
    <col min="2299" max="2299" width="30.7109375" style="3" customWidth="1"/>
    <col min="2300" max="2300" width="12" style="3" customWidth="1"/>
    <col min="2301" max="2301" width="13" style="3" customWidth="1"/>
    <col min="2302" max="2302" width="9.85546875" style="3" bestFit="1" customWidth="1"/>
    <col min="2303" max="2304" width="9.5703125" style="3" customWidth="1"/>
    <col min="2305" max="2305" width="9.85546875" style="3" bestFit="1" customWidth="1"/>
    <col min="2306" max="2306" width="14.140625" style="3" customWidth="1"/>
    <col min="2307" max="2308" width="11.140625" style="3" customWidth="1"/>
    <col min="2309" max="2309" width="13.28515625" style="3" customWidth="1"/>
    <col min="2310" max="2310" width="12.140625" style="3" customWidth="1"/>
    <col min="2311" max="2313" width="9.85546875" style="3" bestFit="1" customWidth="1"/>
    <col min="2314" max="2314" width="10.140625" style="3" customWidth="1"/>
    <col min="2315" max="2315" width="12.140625" style="3" customWidth="1"/>
    <col min="2316" max="2316" width="10.140625" style="3" customWidth="1"/>
    <col min="2317" max="2317" width="12" style="3" customWidth="1"/>
    <col min="2318" max="2552" width="9.140625" style="3"/>
    <col min="2553" max="2553" width="6.28515625" style="3" customWidth="1"/>
    <col min="2554" max="2554" width="20.5703125" style="3" customWidth="1"/>
    <col min="2555" max="2555" width="30.7109375" style="3" customWidth="1"/>
    <col min="2556" max="2556" width="12" style="3" customWidth="1"/>
    <col min="2557" max="2557" width="13" style="3" customWidth="1"/>
    <col min="2558" max="2558" width="9.85546875" style="3" bestFit="1" customWidth="1"/>
    <col min="2559" max="2560" width="9.5703125" style="3" customWidth="1"/>
    <col min="2561" max="2561" width="9.85546875" style="3" bestFit="1" customWidth="1"/>
    <col min="2562" max="2562" width="14.140625" style="3" customWidth="1"/>
    <col min="2563" max="2564" width="11.140625" style="3" customWidth="1"/>
    <col min="2565" max="2565" width="13.28515625" style="3" customWidth="1"/>
    <col min="2566" max="2566" width="12.140625" style="3" customWidth="1"/>
    <col min="2567" max="2569" width="9.85546875" style="3" bestFit="1" customWidth="1"/>
    <col min="2570" max="2570" width="10.140625" style="3" customWidth="1"/>
    <col min="2571" max="2571" width="12.140625" style="3" customWidth="1"/>
    <col min="2572" max="2572" width="10.140625" style="3" customWidth="1"/>
    <col min="2573" max="2573" width="12" style="3" customWidth="1"/>
    <col min="2574" max="2808" width="9.140625" style="3"/>
    <col min="2809" max="2809" width="6.28515625" style="3" customWidth="1"/>
    <col min="2810" max="2810" width="20.5703125" style="3" customWidth="1"/>
    <col min="2811" max="2811" width="30.7109375" style="3" customWidth="1"/>
    <col min="2812" max="2812" width="12" style="3" customWidth="1"/>
    <col min="2813" max="2813" width="13" style="3" customWidth="1"/>
    <col min="2814" max="2814" width="9.85546875" style="3" bestFit="1" customWidth="1"/>
    <col min="2815" max="2816" width="9.5703125" style="3" customWidth="1"/>
    <col min="2817" max="2817" width="9.85546875" style="3" bestFit="1" customWidth="1"/>
    <col min="2818" max="2818" width="14.140625" style="3" customWidth="1"/>
    <col min="2819" max="2820" width="11.140625" style="3" customWidth="1"/>
    <col min="2821" max="2821" width="13.28515625" style="3" customWidth="1"/>
    <col min="2822" max="2822" width="12.140625" style="3" customWidth="1"/>
    <col min="2823" max="2825" width="9.85546875" style="3" bestFit="1" customWidth="1"/>
    <col min="2826" max="2826" width="10.140625" style="3" customWidth="1"/>
    <col min="2827" max="2827" width="12.140625" style="3" customWidth="1"/>
    <col min="2828" max="2828" width="10.140625" style="3" customWidth="1"/>
    <col min="2829" max="2829" width="12" style="3" customWidth="1"/>
    <col min="2830" max="3064" width="9.140625" style="3"/>
    <col min="3065" max="3065" width="6.28515625" style="3" customWidth="1"/>
    <col min="3066" max="3066" width="20.5703125" style="3" customWidth="1"/>
    <col min="3067" max="3067" width="30.7109375" style="3" customWidth="1"/>
    <col min="3068" max="3068" width="12" style="3" customWidth="1"/>
    <col min="3069" max="3069" width="13" style="3" customWidth="1"/>
    <col min="3070" max="3070" width="9.85546875" style="3" bestFit="1" customWidth="1"/>
    <col min="3071" max="3072" width="9.5703125" style="3" customWidth="1"/>
    <col min="3073" max="3073" width="9.85546875" style="3" bestFit="1" customWidth="1"/>
    <col min="3074" max="3074" width="14.140625" style="3" customWidth="1"/>
    <col min="3075" max="3076" width="11.140625" style="3" customWidth="1"/>
    <col min="3077" max="3077" width="13.28515625" style="3" customWidth="1"/>
    <col min="3078" max="3078" width="12.140625" style="3" customWidth="1"/>
    <col min="3079" max="3081" width="9.85546875" style="3" bestFit="1" customWidth="1"/>
    <col min="3082" max="3082" width="10.140625" style="3" customWidth="1"/>
    <col min="3083" max="3083" width="12.140625" style="3" customWidth="1"/>
    <col min="3084" max="3084" width="10.140625" style="3" customWidth="1"/>
    <col min="3085" max="3085" width="12" style="3" customWidth="1"/>
    <col min="3086" max="3320" width="9.140625" style="3"/>
    <col min="3321" max="3321" width="6.28515625" style="3" customWidth="1"/>
    <col min="3322" max="3322" width="20.5703125" style="3" customWidth="1"/>
    <col min="3323" max="3323" width="30.7109375" style="3" customWidth="1"/>
    <col min="3324" max="3324" width="12" style="3" customWidth="1"/>
    <col min="3325" max="3325" width="13" style="3" customWidth="1"/>
    <col min="3326" max="3326" width="9.85546875" style="3" bestFit="1" customWidth="1"/>
    <col min="3327" max="3328" width="9.5703125" style="3" customWidth="1"/>
    <col min="3329" max="3329" width="9.85546875" style="3" bestFit="1" customWidth="1"/>
    <col min="3330" max="3330" width="14.140625" style="3" customWidth="1"/>
    <col min="3331" max="3332" width="11.140625" style="3" customWidth="1"/>
    <col min="3333" max="3333" width="13.28515625" style="3" customWidth="1"/>
    <col min="3334" max="3334" width="12.140625" style="3" customWidth="1"/>
    <col min="3335" max="3337" width="9.85546875" style="3" bestFit="1" customWidth="1"/>
    <col min="3338" max="3338" width="10.140625" style="3" customWidth="1"/>
    <col min="3339" max="3339" width="12.140625" style="3" customWidth="1"/>
    <col min="3340" max="3340" width="10.140625" style="3" customWidth="1"/>
    <col min="3341" max="3341" width="12" style="3" customWidth="1"/>
    <col min="3342" max="3576" width="9.140625" style="3"/>
    <col min="3577" max="3577" width="6.28515625" style="3" customWidth="1"/>
    <col min="3578" max="3578" width="20.5703125" style="3" customWidth="1"/>
    <col min="3579" max="3579" width="30.7109375" style="3" customWidth="1"/>
    <col min="3580" max="3580" width="12" style="3" customWidth="1"/>
    <col min="3581" max="3581" width="13" style="3" customWidth="1"/>
    <col min="3582" max="3582" width="9.85546875" style="3" bestFit="1" customWidth="1"/>
    <col min="3583" max="3584" width="9.5703125" style="3" customWidth="1"/>
    <col min="3585" max="3585" width="9.85546875" style="3" bestFit="1" customWidth="1"/>
    <col min="3586" max="3586" width="14.140625" style="3" customWidth="1"/>
    <col min="3587" max="3588" width="11.140625" style="3" customWidth="1"/>
    <col min="3589" max="3589" width="13.28515625" style="3" customWidth="1"/>
    <col min="3590" max="3590" width="12.140625" style="3" customWidth="1"/>
    <col min="3591" max="3593" width="9.85546875" style="3" bestFit="1" customWidth="1"/>
    <col min="3594" max="3594" width="10.140625" style="3" customWidth="1"/>
    <col min="3595" max="3595" width="12.140625" style="3" customWidth="1"/>
    <col min="3596" max="3596" width="10.140625" style="3" customWidth="1"/>
    <col min="3597" max="3597" width="12" style="3" customWidth="1"/>
    <col min="3598" max="3832" width="9.140625" style="3"/>
    <col min="3833" max="3833" width="6.28515625" style="3" customWidth="1"/>
    <col min="3834" max="3834" width="20.5703125" style="3" customWidth="1"/>
    <col min="3835" max="3835" width="30.7109375" style="3" customWidth="1"/>
    <col min="3836" max="3836" width="12" style="3" customWidth="1"/>
    <col min="3837" max="3837" width="13" style="3" customWidth="1"/>
    <col min="3838" max="3838" width="9.85546875" style="3" bestFit="1" customWidth="1"/>
    <col min="3839" max="3840" width="9.5703125" style="3" customWidth="1"/>
    <col min="3841" max="3841" width="9.85546875" style="3" bestFit="1" customWidth="1"/>
    <col min="3842" max="3842" width="14.140625" style="3" customWidth="1"/>
    <col min="3843" max="3844" width="11.140625" style="3" customWidth="1"/>
    <col min="3845" max="3845" width="13.28515625" style="3" customWidth="1"/>
    <col min="3846" max="3846" width="12.140625" style="3" customWidth="1"/>
    <col min="3847" max="3849" width="9.85546875" style="3" bestFit="1" customWidth="1"/>
    <col min="3850" max="3850" width="10.140625" style="3" customWidth="1"/>
    <col min="3851" max="3851" width="12.140625" style="3" customWidth="1"/>
    <col min="3852" max="3852" width="10.140625" style="3" customWidth="1"/>
    <col min="3853" max="3853" width="12" style="3" customWidth="1"/>
    <col min="3854" max="4088" width="9.140625" style="3"/>
    <col min="4089" max="4089" width="6.28515625" style="3" customWidth="1"/>
    <col min="4090" max="4090" width="20.5703125" style="3" customWidth="1"/>
    <col min="4091" max="4091" width="30.7109375" style="3" customWidth="1"/>
    <col min="4092" max="4092" width="12" style="3" customWidth="1"/>
    <col min="4093" max="4093" width="13" style="3" customWidth="1"/>
    <col min="4094" max="4094" width="9.85546875" style="3" bestFit="1" customWidth="1"/>
    <col min="4095" max="4096" width="9.5703125" style="3" customWidth="1"/>
    <col min="4097" max="4097" width="9.85546875" style="3" bestFit="1" customWidth="1"/>
    <col min="4098" max="4098" width="14.140625" style="3" customWidth="1"/>
    <col min="4099" max="4100" width="11.140625" style="3" customWidth="1"/>
    <col min="4101" max="4101" width="13.28515625" style="3" customWidth="1"/>
    <col min="4102" max="4102" width="12.140625" style="3" customWidth="1"/>
    <col min="4103" max="4105" width="9.85546875" style="3" bestFit="1" customWidth="1"/>
    <col min="4106" max="4106" width="10.140625" style="3" customWidth="1"/>
    <col min="4107" max="4107" width="12.140625" style="3" customWidth="1"/>
    <col min="4108" max="4108" width="10.140625" style="3" customWidth="1"/>
    <col min="4109" max="4109" width="12" style="3" customWidth="1"/>
    <col min="4110" max="4344" width="9.140625" style="3"/>
    <col min="4345" max="4345" width="6.28515625" style="3" customWidth="1"/>
    <col min="4346" max="4346" width="20.5703125" style="3" customWidth="1"/>
    <col min="4347" max="4347" width="30.7109375" style="3" customWidth="1"/>
    <col min="4348" max="4348" width="12" style="3" customWidth="1"/>
    <col min="4349" max="4349" width="13" style="3" customWidth="1"/>
    <col min="4350" max="4350" width="9.85546875" style="3" bestFit="1" customWidth="1"/>
    <col min="4351" max="4352" width="9.5703125" style="3" customWidth="1"/>
    <col min="4353" max="4353" width="9.85546875" style="3" bestFit="1" customWidth="1"/>
    <col min="4354" max="4354" width="14.140625" style="3" customWidth="1"/>
    <col min="4355" max="4356" width="11.140625" style="3" customWidth="1"/>
    <col min="4357" max="4357" width="13.28515625" style="3" customWidth="1"/>
    <col min="4358" max="4358" width="12.140625" style="3" customWidth="1"/>
    <col min="4359" max="4361" width="9.85546875" style="3" bestFit="1" customWidth="1"/>
    <col min="4362" max="4362" width="10.140625" style="3" customWidth="1"/>
    <col min="4363" max="4363" width="12.140625" style="3" customWidth="1"/>
    <col min="4364" max="4364" width="10.140625" style="3" customWidth="1"/>
    <col min="4365" max="4365" width="12" style="3" customWidth="1"/>
    <col min="4366" max="4600" width="9.140625" style="3"/>
    <col min="4601" max="4601" width="6.28515625" style="3" customWidth="1"/>
    <col min="4602" max="4602" width="20.5703125" style="3" customWidth="1"/>
    <col min="4603" max="4603" width="30.7109375" style="3" customWidth="1"/>
    <col min="4604" max="4604" width="12" style="3" customWidth="1"/>
    <col min="4605" max="4605" width="13" style="3" customWidth="1"/>
    <col min="4606" max="4606" width="9.85546875" style="3" bestFit="1" customWidth="1"/>
    <col min="4607" max="4608" width="9.5703125" style="3" customWidth="1"/>
    <col min="4609" max="4609" width="9.85546875" style="3" bestFit="1" customWidth="1"/>
    <col min="4610" max="4610" width="14.140625" style="3" customWidth="1"/>
    <col min="4611" max="4612" width="11.140625" style="3" customWidth="1"/>
    <col min="4613" max="4613" width="13.28515625" style="3" customWidth="1"/>
    <col min="4614" max="4614" width="12.140625" style="3" customWidth="1"/>
    <col min="4615" max="4617" width="9.85546875" style="3" bestFit="1" customWidth="1"/>
    <col min="4618" max="4618" width="10.140625" style="3" customWidth="1"/>
    <col min="4619" max="4619" width="12.140625" style="3" customWidth="1"/>
    <col min="4620" max="4620" width="10.140625" style="3" customWidth="1"/>
    <col min="4621" max="4621" width="12" style="3" customWidth="1"/>
    <col min="4622" max="4856" width="9.140625" style="3"/>
    <col min="4857" max="4857" width="6.28515625" style="3" customWidth="1"/>
    <col min="4858" max="4858" width="20.5703125" style="3" customWidth="1"/>
    <col min="4859" max="4859" width="30.7109375" style="3" customWidth="1"/>
    <col min="4860" max="4860" width="12" style="3" customWidth="1"/>
    <col min="4861" max="4861" width="13" style="3" customWidth="1"/>
    <col min="4862" max="4862" width="9.85546875" style="3" bestFit="1" customWidth="1"/>
    <col min="4863" max="4864" width="9.5703125" style="3" customWidth="1"/>
    <col min="4865" max="4865" width="9.85546875" style="3" bestFit="1" customWidth="1"/>
    <col min="4866" max="4866" width="14.140625" style="3" customWidth="1"/>
    <col min="4867" max="4868" width="11.140625" style="3" customWidth="1"/>
    <col min="4869" max="4869" width="13.28515625" style="3" customWidth="1"/>
    <col min="4870" max="4870" width="12.140625" style="3" customWidth="1"/>
    <col min="4871" max="4873" width="9.85546875" style="3" bestFit="1" customWidth="1"/>
    <col min="4874" max="4874" width="10.140625" style="3" customWidth="1"/>
    <col min="4875" max="4875" width="12.140625" style="3" customWidth="1"/>
    <col min="4876" max="4876" width="10.140625" style="3" customWidth="1"/>
    <col min="4877" max="4877" width="12" style="3" customWidth="1"/>
    <col min="4878" max="5112" width="9.140625" style="3"/>
    <col min="5113" max="5113" width="6.28515625" style="3" customWidth="1"/>
    <col min="5114" max="5114" width="20.5703125" style="3" customWidth="1"/>
    <col min="5115" max="5115" width="30.7109375" style="3" customWidth="1"/>
    <col min="5116" max="5116" width="12" style="3" customWidth="1"/>
    <col min="5117" max="5117" width="13" style="3" customWidth="1"/>
    <col min="5118" max="5118" width="9.85546875" style="3" bestFit="1" customWidth="1"/>
    <col min="5119" max="5120" width="9.5703125" style="3" customWidth="1"/>
    <col min="5121" max="5121" width="9.85546875" style="3" bestFit="1" customWidth="1"/>
    <col min="5122" max="5122" width="14.140625" style="3" customWidth="1"/>
    <col min="5123" max="5124" width="11.140625" style="3" customWidth="1"/>
    <col min="5125" max="5125" width="13.28515625" style="3" customWidth="1"/>
    <col min="5126" max="5126" width="12.140625" style="3" customWidth="1"/>
    <col min="5127" max="5129" width="9.85546875" style="3" bestFit="1" customWidth="1"/>
    <col min="5130" max="5130" width="10.140625" style="3" customWidth="1"/>
    <col min="5131" max="5131" width="12.140625" style="3" customWidth="1"/>
    <col min="5132" max="5132" width="10.140625" style="3" customWidth="1"/>
    <col min="5133" max="5133" width="12" style="3" customWidth="1"/>
    <col min="5134" max="5368" width="9.140625" style="3"/>
    <col min="5369" max="5369" width="6.28515625" style="3" customWidth="1"/>
    <col min="5370" max="5370" width="20.5703125" style="3" customWidth="1"/>
    <col min="5371" max="5371" width="30.7109375" style="3" customWidth="1"/>
    <col min="5372" max="5372" width="12" style="3" customWidth="1"/>
    <col min="5373" max="5373" width="13" style="3" customWidth="1"/>
    <col min="5374" max="5374" width="9.85546875" style="3" bestFit="1" customWidth="1"/>
    <col min="5375" max="5376" width="9.5703125" style="3" customWidth="1"/>
    <col min="5377" max="5377" width="9.85546875" style="3" bestFit="1" customWidth="1"/>
    <col min="5378" max="5378" width="14.140625" style="3" customWidth="1"/>
    <col min="5379" max="5380" width="11.140625" style="3" customWidth="1"/>
    <col min="5381" max="5381" width="13.28515625" style="3" customWidth="1"/>
    <col min="5382" max="5382" width="12.140625" style="3" customWidth="1"/>
    <col min="5383" max="5385" width="9.85546875" style="3" bestFit="1" customWidth="1"/>
    <col min="5386" max="5386" width="10.140625" style="3" customWidth="1"/>
    <col min="5387" max="5387" width="12.140625" style="3" customWidth="1"/>
    <col min="5388" max="5388" width="10.140625" style="3" customWidth="1"/>
    <col min="5389" max="5389" width="12" style="3" customWidth="1"/>
    <col min="5390" max="5624" width="9.140625" style="3"/>
    <col min="5625" max="5625" width="6.28515625" style="3" customWidth="1"/>
    <col min="5626" max="5626" width="20.5703125" style="3" customWidth="1"/>
    <col min="5627" max="5627" width="30.7109375" style="3" customWidth="1"/>
    <col min="5628" max="5628" width="12" style="3" customWidth="1"/>
    <col min="5629" max="5629" width="13" style="3" customWidth="1"/>
    <col min="5630" max="5630" width="9.85546875" style="3" bestFit="1" customWidth="1"/>
    <col min="5631" max="5632" width="9.5703125" style="3" customWidth="1"/>
    <col min="5633" max="5633" width="9.85546875" style="3" bestFit="1" customWidth="1"/>
    <col min="5634" max="5634" width="14.140625" style="3" customWidth="1"/>
    <col min="5635" max="5636" width="11.140625" style="3" customWidth="1"/>
    <col min="5637" max="5637" width="13.28515625" style="3" customWidth="1"/>
    <col min="5638" max="5638" width="12.140625" style="3" customWidth="1"/>
    <col min="5639" max="5641" width="9.85546875" style="3" bestFit="1" customWidth="1"/>
    <col min="5642" max="5642" width="10.140625" style="3" customWidth="1"/>
    <col min="5643" max="5643" width="12.140625" style="3" customWidth="1"/>
    <col min="5644" max="5644" width="10.140625" style="3" customWidth="1"/>
    <col min="5645" max="5645" width="12" style="3" customWidth="1"/>
    <col min="5646" max="5880" width="9.140625" style="3"/>
    <col min="5881" max="5881" width="6.28515625" style="3" customWidth="1"/>
    <col min="5882" max="5882" width="20.5703125" style="3" customWidth="1"/>
    <col min="5883" max="5883" width="30.7109375" style="3" customWidth="1"/>
    <col min="5884" max="5884" width="12" style="3" customWidth="1"/>
    <col min="5885" max="5885" width="13" style="3" customWidth="1"/>
    <col min="5886" max="5886" width="9.85546875" style="3" bestFit="1" customWidth="1"/>
    <col min="5887" max="5888" width="9.5703125" style="3" customWidth="1"/>
    <col min="5889" max="5889" width="9.85546875" style="3" bestFit="1" customWidth="1"/>
    <col min="5890" max="5890" width="14.140625" style="3" customWidth="1"/>
    <col min="5891" max="5892" width="11.140625" style="3" customWidth="1"/>
    <col min="5893" max="5893" width="13.28515625" style="3" customWidth="1"/>
    <col min="5894" max="5894" width="12.140625" style="3" customWidth="1"/>
    <col min="5895" max="5897" width="9.85546875" style="3" bestFit="1" customWidth="1"/>
    <col min="5898" max="5898" width="10.140625" style="3" customWidth="1"/>
    <col min="5899" max="5899" width="12.140625" style="3" customWidth="1"/>
    <col min="5900" max="5900" width="10.140625" style="3" customWidth="1"/>
    <col min="5901" max="5901" width="12" style="3" customWidth="1"/>
    <col min="5902" max="6136" width="9.140625" style="3"/>
    <col min="6137" max="6137" width="6.28515625" style="3" customWidth="1"/>
    <col min="6138" max="6138" width="20.5703125" style="3" customWidth="1"/>
    <col min="6139" max="6139" width="30.7109375" style="3" customWidth="1"/>
    <col min="6140" max="6140" width="12" style="3" customWidth="1"/>
    <col min="6141" max="6141" width="13" style="3" customWidth="1"/>
    <col min="6142" max="6142" width="9.85546875" style="3" bestFit="1" customWidth="1"/>
    <col min="6143" max="6144" width="9.5703125" style="3" customWidth="1"/>
    <col min="6145" max="6145" width="9.85546875" style="3" bestFit="1" customWidth="1"/>
    <col min="6146" max="6146" width="14.140625" style="3" customWidth="1"/>
    <col min="6147" max="6148" width="11.140625" style="3" customWidth="1"/>
    <col min="6149" max="6149" width="13.28515625" style="3" customWidth="1"/>
    <col min="6150" max="6150" width="12.140625" style="3" customWidth="1"/>
    <col min="6151" max="6153" width="9.85546875" style="3" bestFit="1" customWidth="1"/>
    <col min="6154" max="6154" width="10.140625" style="3" customWidth="1"/>
    <col min="6155" max="6155" width="12.140625" style="3" customWidth="1"/>
    <col min="6156" max="6156" width="10.140625" style="3" customWidth="1"/>
    <col min="6157" max="6157" width="12" style="3" customWidth="1"/>
    <col min="6158" max="6392" width="9.140625" style="3"/>
    <col min="6393" max="6393" width="6.28515625" style="3" customWidth="1"/>
    <col min="6394" max="6394" width="20.5703125" style="3" customWidth="1"/>
    <col min="6395" max="6395" width="30.7109375" style="3" customWidth="1"/>
    <col min="6396" max="6396" width="12" style="3" customWidth="1"/>
    <col min="6397" max="6397" width="13" style="3" customWidth="1"/>
    <col min="6398" max="6398" width="9.85546875" style="3" bestFit="1" customWidth="1"/>
    <col min="6399" max="6400" width="9.5703125" style="3" customWidth="1"/>
    <col min="6401" max="6401" width="9.85546875" style="3" bestFit="1" customWidth="1"/>
    <col min="6402" max="6402" width="14.140625" style="3" customWidth="1"/>
    <col min="6403" max="6404" width="11.140625" style="3" customWidth="1"/>
    <col min="6405" max="6405" width="13.28515625" style="3" customWidth="1"/>
    <col min="6406" max="6406" width="12.140625" style="3" customWidth="1"/>
    <col min="6407" max="6409" width="9.85546875" style="3" bestFit="1" customWidth="1"/>
    <col min="6410" max="6410" width="10.140625" style="3" customWidth="1"/>
    <col min="6411" max="6411" width="12.140625" style="3" customWidth="1"/>
    <col min="6412" max="6412" width="10.140625" style="3" customWidth="1"/>
    <col min="6413" max="6413" width="12" style="3" customWidth="1"/>
    <col min="6414" max="6648" width="9.140625" style="3"/>
    <col min="6649" max="6649" width="6.28515625" style="3" customWidth="1"/>
    <col min="6650" max="6650" width="20.5703125" style="3" customWidth="1"/>
    <col min="6651" max="6651" width="30.7109375" style="3" customWidth="1"/>
    <col min="6652" max="6652" width="12" style="3" customWidth="1"/>
    <col min="6653" max="6653" width="13" style="3" customWidth="1"/>
    <col min="6654" max="6654" width="9.85546875" style="3" bestFit="1" customWidth="1"/>
    <col min="6655" max="6656" width="9.5703125" style="3" customWidth="1"/>
    <col min="6657" max="6657" width="9.85546875" style="3" bestFit="1" customWidth="1"/>
    <col min="6658" max="6658" width="14.140625" style="3" customWidth="1"/>
    <col min="6659" max="6660" width="11.140625" style="3" customWidth="1"/>
    <col min="6661" max="6661" width="13.28515625" style="3" customWidth="1"/>
    <col min="6662" max="6662" width="12.140625" style="3" customWidth="1"/>
    <col min="6663" max="6665" width="9.85546875" style="3" bestFit="1" customWidth="1"/>
    <col min="6666" max="6666" width="10.140625" style="3" customWidth="1"/>
    <col min="6667" max="6667" width="12.140625" style="3" customWidth="1"/>
    <col min="6668" max="6668" width="10.140625" style="3" customWidth="1"/>
    <col min="6669" max="6669" width="12" style="3" customWidth="1"/>
    <col min="6670" max="6904" width="9.140625" style="3"/>
    <col min="6905" max="6905" width="6.28515625" style="3" customWidth="1"/>
    <col min="6906" max="6906" width="20.5703125" style="3" customWidth="1"/>
    <col min="6907" max="6907" width="30.7109375" style="3" customWidth="1"/>
    <col min="6908" max="6908" width="12" style="3" customWidth="1"/>
    <col min="6909" max="6909" width="13" style="3" customWidth="1"/>
    <col min="6910" max="6910" width="9.85546875" style="3" bestFit="1" customWidth="1"/>
    <col min="6911" max="6912" width="9.5703125" style="3" customWidth="1"/>
    <col min="6913" max="6913" width="9.85546875" style="3" bestFit="1" customWidth="1"/>
    <col min="6914" max="6914" width="14.140625" style="3" customWidth="1"/>
    <col min="6915" max="6916" width="11.140625" style="3" customWidth="1"/>
    <col min="6917" max="6917" width="13.28515625" style="3" customWidth="1"/>
    <col min="6918" max="6918" width="12.140625" style="3" customWidth="1"/>
    <col min="6919" max="6921" width="9.85546875" style="3" bestFit="1" customWidth="1"/>
    <col min="6922" max="6922" width="10.140625" style="3" customWidth="1"/>
    <col min="6923" max="6923" width="12.140625" style="3" customWidth="1"/>
    <col min="6924" max="6924" width="10.140625" style="3" customWidth="1"/>
    <col min="6925" max="6925" width="12" style="3" customWidth="1"/>
    <col min="6926" max="7160" width="9.140625" style="3"/>
    <col min="7161" max="7161" width="6.28515625" style="3" customWidth="1"/>
    <col min="7162" max="7162" width="20.5703125" style="3" customWidth="1"/>
    <col min="7163" max="7163" width="30.7109375" style="3" customWidth="1"/>
    <col min="7164" max="7164" width="12" style="3" customWidth="1"/>
    <col min="7165" max="7165" width="13" style="3" customWidth="1"/>
    <col min="7166" max="7166" width="9.85546875" style="3" bestFit="1" customWidth="1"/>
    <col min="7167" max="7168" width="9.5703125" style="3" customWidth="1"/>
    <col min="7169" max="7169" width="9.85546875" style="3" bestFit="1" customWidth="1"/>
    <col min="7170" max="7170" width="14.140625" style="3" customWidth="1"/>
    <col min="7171" max="7172" width="11.140625" style="3" customWidth="1"/>
    <col min="7173" max="7173" width="13.28515625" style="3" customWidth="1"/>
    <col min="7174" max="7174" width="12.140625" style="3" customWidth="1"/>
    <col min="7175" max="7177" width="9.85546875" style="3" bestFit="1" customWidth="1"/>
    <col min="7178" max="7178" width="10.140625" style="3" customWidth="1"/>
    <col min="7179" max="7179" width="12.140625" style="3" customWidth="1"/>
    <col min="7180" max="7180" width="10.140625" style="3" customWidth="1"/>
    <col min="7181" max="7181" width="12" style="3" customWidth="1"/>
    <col min="7182" max="7416" width="9.140625" style="3"/>
    <col min="7417" max="7417" width="6.28515625" style="3" customWidth="1"/>
    <col min="7418" max="7418" width="20.5703125" style="3" customWidth="1"/>
    <col min="7419" max="7419" width="30.7109375" style="3" customWidth="1"/>
    <col min="7420" max="7420" width="12" style="3" customWidth="1"/>
    <col min="7421" max="7421" width="13" style="3" customWidth="1"/>
    <col min="7422" max="7422" width="9.85546875" style="3" bestFit="1" customWidth="1"/>
    <col min="7423" max="7424" width="9.5703125" style="3" customWidth="1"/>
    <col min="7425" max="7425" width="9.85546875" style="3" bestFit="1" customWidth="1"/>
    <col min="7426" max="7426" width="14.140625" style="3" customWidth="1"/>
    <col min="7427" max="7428" width="11.140625" style="3" customWidth="1"/>
    <col min="7429" max="7429" width="13.28515625" style="3" customWidth="1"/>
    <col min="7430" max="7430" width="12.140625" style="3" customWidth="1"/>
    <col min="7431" max="7433" width="9.85546875" style="3" bestFit="1" customWidth="1"/>
    <col min="7434" max="7434" width="10.140625" style="3" customWidth="1"/>
    <col min="7435" max="7435" width="12.140625" style="3" customWidth="1"/>
    <col min="7436" max="7436" width="10.140625" style="3" customWidth="1"/>
    <col min="7437" max="7437" width="12" style="3" customWidth="1"/>
    <col min="7438" max="7672" width="9.140625" style="3"/>
    <col min="7673" max="7673" width="6.28515625" style="3" customWidth="1"/>
    <col min="7674" max="7674" width="20.5703125" style="3" customWidth="1"/>
    <col min="7675" max="7675" width="30.7109375" style="3" customWidth="1"/>
    <col min="7676" max="7676" width="12" style="3" customWidth="1"/>
    <col min="7677" max="7677" width="13" style="3" customWidth="1"/>
    <col min="7678" max="7678" width="9.85546875" style="3" bestFit="1" customWidth="1"/>
    <col min="7679" max="7680" width="9.5703125" style="3" customWidth="1"/>
    <col min="7681" max="7681" width="9.85546875" style="3" bestFit="1" customWidth="1"/>
    <col min="7682" max="7682" width="14.140625" style="3" customWidth="1"/>
    <col min="7683" max="7684" width="11.140625" style="3" customWidth="1"/>
    <col min="7685" max="7685" width="13.28515625" style="3" customWidth="1"/>
    <col min="7686" max="7686" width="12.140625" style="3" customWidth="1"/>
    <col min="7687" max="7689" width="9.85546875" style="3" bestFit="1" customWidth="1"/>
    <col min="7690" max="7690" width="10.140625" style="3" customWidth="1"/>
    <col min="7691" max="7691" width="12.140625" style="3" customWidth="1"/>
    <col min="7692" max="7692" width="10.140625" style="3" customWidth="1"/>
    <col min="7693" max="7693" width="12" style="3" customWidth="1"/>
    <col min="7694" max="7928" width="9.140625" style="3"/>
    <col min="7929" max="7929" width="6.28515625" style="3" customWidth="1"/>
    <col min="7930" max="7930" width="20.5703125" style="3" customWidth="1"/>
    <col min="7931" max="7931" width="30.7109375" style="3" customWidth="1"/>
    <col min="7932" max="7932" width="12" style="3" customWidth="1"/>
    <col min="7933" max="7933" width="13" style="3" customWidth="1"/>
    <col min="7934" max="7934" width="9.85546875" style="3" bestFit="1" customWidth="1"/>
    <col min="7935" max="7936" width="9.5703125" style="3" customWidth="1"/>
    <col min="7937" max="7937" width="9.85546875" style="3" bestFit="1" customWidth="1"/>
    <col min="7938" max="7938" width="14.140625" style="3" customWidth="1"/>
    <col min="7939" max="7940" width="11.140625" style="3" customWidth="1"/>
    <col min="7941" max="7941" width="13.28515625" style="3" customWidth="1"/>
    <col min="7942" max="7942" width="12.140625" style="3" customWidth="1"/>
    <col min="7943" max="7945" width="9.85546875" style="3" bestFit="1" customWidth="1"/>
    <col min="7946" max="7946" width="10.140625" style="3" customWidth="1"/>
    <col min="7947" max="7947" width="12.140625" style="3" customWidth="1"/>
    <col min="7948" max="7948" width="10.140625" style="3" customWidth="1"/>
    <col min="7949" max="7949" width="12" style="3" customWidth="1"/>
    <col min="7950" max="8184" width="9.140625" style="3"/>
    <col min="8185" max="8185" width="6.28515625" style="3" customWidth="1"/>
    <col min="8186" max="8186" width="20.5703125" style="3" customWidth="1"/>
    <col min="8187" max="8187" width="30.7109375" style="3" customWidth="1"/>
    <col min="8188" max="8188" width="12" style="3" customWidth="1"/>
    <col min="8189" max="8189" width="13" style="3" customWidth="1"/>
    <col min="8190" max="8190" width="9.85546875" style="3" bestFit="1" customWidth="1"/>
    <col min="8191" max="8192" width="9.5703125" style="3" customWidth="1"/>
    <col min="8193" max="8193" width="9.85546875" style="3" bestFit="1" customWidth="1"/>
    <col min="8194" max="8194" width="14.140625" style="3" customWidth="1"/>
    <col min="8195" max="8196" width="11.140625" style="3" customWidth="1"/>
    <col min="8197" max="8197" width="13.28515625" style="3" customWidth="1"/>
    <col min="8198" max="8198" width="12.140625" style="3" customWidth="1"/>
    <col min="8199" max="8201" width="9.85546875" style="3" bestFit="1" customWidth="1"/>
    <col min="8202" max="8202" width="10.140625" style="3" customWidth="1"/>
    <col min="8203" max="8203" width="12.140625" style="3" customWidth="1"/>
    <col min="8204" max="8204" width="10.140625" style="3" customWidth="1"/>
    <col min="8205" max="8205" width="12" style="3" customWidth="1"/>
    <col min="8206" max="8440" width="9.140625" style="3"/>
    <col min="8441" max="8441" width="6.28515625" style="3" customWidth="1"/>
    <col min="8442" max="8442" width="20.5703125" style="3" customWidth="1"/>
    <col min="8443" max="8443" width="30.7109375" style="3" customWidth="1"/>
    <col min="8444" max="8444" width="12" style="3" customWidth="1"/>
    <col min="8445" max="8445" width="13" style="3" customWidth="1"/>
    <col min="8446" max="8446" width="9.85546875" style="3" bestFit="1" customWidth="1"/>
    <col min="8447" max="8448" width="9.5703125" style="3" customWidth="1"/>
    <col min="8449" max="8449" width="9.85546875" style="3" bestFit="1" customWidth="1"/>
    <col min="8450" max="8450" width="14.140625" style="3" customWidth="1"/>
    <col min="8451" max="8452" width="11.140625" style="3" customWidth="1"/>
    <col min="8453" max="8453" width="13.28515625" style="3" customWidth="1"/>
    <col min="8454" max="8454" width="12.140625" style="3" customWidth="1"/>
    <col min="8455" max="8457" width="9.85546875" style="3" bestFit="1" customWidth="1"/>
    <col min="8458" max="8458" width="10.140625" style="3" customWidth="1"/>
    <col min="8459" max="8459" width="12.140625" style="3" customWidth="1"/>
    <col min="8460" max="8460" width="10.140625" style="3" customWidth="1"/>
    <col min="8461" max="8461" width="12" style="3" customWidth="1"/>
    <col min="8462" max="8696" width="9.140625" style="3"/>
    <col min="8697" max="8697" width="6.28515625" style="3" customWidth="1"/>
    <col min="8698" max="8698" width="20.5703125" style="3" customWidth="1"/>
    <col min="8699" max="8699" width="30.7109375" style="3" customWidth="1"/>
    <col min="8700" max="8700" width="12" style="3" customWidth="1"/>
    <col min="8701" max="8701" width="13" style="3" customWidth="1"/>
    <col min="8702" max="8702" width="9.85546875" style="3" bestFit="1" customWidth="1"/>
    <col min="8703" max="8704" width="9.5703125" style="3" customWidth="1"/>
    <col min="8705" max="8705" width="9.85546875" style="3" bestFit="1" customWidth="1"/>
    <col min="8706" max="8706" width="14.140625" style="3" customWidth="1"/>
    <col min="8707" max="8708" width="11.140625" style="3" customWidth="1"/>
    <col min="8709" max="8709" width="13.28515625" style="3" customWidth="1"/>
    <col min="8710" max="8710" width="12.140625" style="3" customWidth="1"/>
    <col min="8711" max="8713" width="9.85546875" style="3" bestFit="1" customWidth="1"/>
    <col min="8714" max="8714" width="10.140625" style="3" customWidth="1"/>
    <col min="8715" max="8715" width="12.140625" style="3" customWidth="1"/>
    <col min="8716" max="8716" width="10.140625" style="3" customWidth="1"/>
    <col min="8717" max="8717" width="12" style="3" customWidth="1"/>
    <col min="8718" max="8952" width="9.140625" style="3"/>
    <col min="8953" max="8953" width="6.28515625" style="3" customWidth="1"/>
    <col min="8954" max="8954" width="20.5703125" style="3" customWidth="1"/>
    <col min="8955" max="8955" width="30.7109375" style="3" customWidth="1"/>
    <col min="8956" max="8956" width="12" style="3" customWidth="1"/>
    <col min="8957" max="8957" width="13" style="3" customWidth="1"/>
    <col min="8958" max="8958" width="9.85546875" style="3" bestFit="1" customWidth="1"/>
    <col min="8959" max="8960" width="9.5703125" style="3" customWidth="1"/>
    <col min="8961" max="8961" width="9.85546875" style="3" bestFit="1" customWidth="1"/>
    <col min="8962" max="8962" width="14.140625" style="3" customWidth="1"/>
    <col min="8963" max="8964" width="11.140625" style="3" customWidth="1"/>
    <col min="8965" max="8965" width="13.28515625" style="3" customWidth="1"/>
    <col min="8966" max="8966" width="12.140625" style="3" customWidth="1"/>
    <col min="8967" max="8969" width="9.85546875" style="3" bestFit="1" customWidth="1"/>
    <col min="8970" max="8970" width="10.140625" style="3" customWidth="1"/>
    <col min="8971" max="8971" width="12.140625" style="3" customWidth="1"/>
    <col min="8972" max="8972" width="10.140625" style="3" customWidth="1"/>
    <col min="8973" max="8973" width="12" style="3" customWidth="1"/>
    <col min="8974" max="9208" width="9.140625" style="3"/>
    <col min="9209" max="9209" width="6.28515625" style="3" customWidth="1"/>
    <col min="9210" max="9210" width="20.5703125" style="3" customWidth="1"/>
    <col min="9211" max="9211" width="30.7109375" style="3" customWidth="1"/>
    <col min="9212" max="9212" width="12" style="3" customWidth="1"/>
    <col min="9213" max="9213" width="13" style="3" customWidth="1"/>
    <col min="9214" max="9214" width="9.85546875" style="3" bestFit="1" customWidth="1"/>
    <col min="9215" max="9216" width="9.5703125" style="3" customWidth="1"/>
    <col min="9217" max="9217" width="9.85546875" style="3" bestFit="1" customWidth="1"/>
    <col min="9218" max="9218" width="14.140625" style="3" customWidth="1"/>
    <col min="9219" max="9220" width="11.140625" style="3" customWidth="1"/>
    <col min="9221" max="9221" width="13.28515625" style="3" customWidth="1"/>
    <col min="9222" max="9222" width="12.140625" style="3" customWidth="1"/>
    <col min="9223" max="9225" width="9.85546875" style="3" bestFit="1" customWidth="1"/>
    <col min="9226" max="9226" width="10.140625" style="3" customWidth="1"/>
    <col min="9227" max="9227" width="12.140625" style="3" customWidth="1"/>
    <col min="9228" max="9228" width="10.140625" style="3" customWidth="1"/>
    <col min="9229" max="9229" width="12" style="3" customWidth="1"/>
    <col min="9230" max="9464" width="9.140625" style="3"/>
    <col min="9465" max="9465" width="6.28515625" style="3" customWidth="1"/>
    <col min="9466" max="9466" width="20.5703125" style="3" customWidth="1"/>
    <col min="9467" max="9467" width="30.7109375" style="3" customWidth="1"/>
    <col min="9468" max="9468" width="12" style="3" customWidth="1"/>
    <col min="9469" max="9469" width="13" style="3" customWidth="1"/>
    <col min="9470" max="9470" width="9.85546875" style="3" bestFit="1" customWidth="1"/>
    <col min="9471" max="9472" width="9.5703125" style="3" customWidth="1"/>
    <col min="9473" max="9473" width="9.85546875" style="3" bestFit="1" customWidth="1"/>
    <col min="9474" max="9474" width="14.140625" style="3" customWidth="1"/>
    <col min="9475" max="9476" width="11.140625" style="3" customWidth="1"/>
    <col min="9477" max="9477" width="13.28515625" style="3" customWidth="1"/>
    <col min="9478" max="9478" width="12.140625" style="3" customWidth="1"/>
    <col min="9479" max="9481" width="9.85546875" style="3" bestFit="1" customWidth="1"/>
    <col min="9482" max="9482" width="10.140625" style="3" customWidth="1"/>
    <col min="9483" max="9483" width="12.140625" style="3" customWidth="1"/>
    <col min="9484" max="9484" width="10.140625" style="3" customWidth="1"/>
    <col min="9485" max="9485" width="12" style="3" customWidth="1"/>
    <col min="9486" max="9720" width="9.140625" style="3"/>
    <col min="9721" max="9721" width="6.28515625" style="3" customWidth="1"/>
    <col min="9722" max="9722" width="20.5703125" style="3" customWidth="1"/>
    <col min="9723" max="9723" width="30.7109375" style="3" customWidth="1"/>
    <col min="9724" max="9724" width="12" style="3" customWidth="1"/>
    <col min="9725" max="9725" width="13" style="3" customWidth="1"/>
    <col min="9726" max="9726" width="9.85546875" style="3" bestFit="1" customWidth="1"/>
    <col min="9727" max="9728" width="9.5703125" style="3" customWidth="1"/>
    <col min="9729" max="9729" width="9.85546875" style="3" bestFit="1" customWidth="1"/>
    <col min="9730" max="9730" width="14.140625" style="3" customWidth="1"/>
    <col min="9731" max="9732" width="11.140625" style="3" customWidth="1"/>
    <col min="9733" max="9733" width="13.28515625" style="3" customWidth="1"/>
    <col min="9734" max="9734" width="12.140625" style="3" customWidth="1"/>
    <col min="9735" max="9737" width="9.85546875" style="3" bestFit="1" customWidth="1"/>
    <col min="9738" max="9738" width="10.140625" style="3" customWidth="1"/>
    <col min="9739" max="9739" width="12.140625" style="3" customWidth="1"/>
    <col min="9740" max="9740" width="10.140625" style="3" customWidth="1"/>
    <col min="9741" max="9741" width="12" style="3" customWidth="1"/>
    <col min="9742" max="9976" width="9.140625" style="3"/>
    <col min="9977" max="9977" width="6.28515625" style="3" customWidth="1"/>
    <col min="9978" max="9978" width="20.5703125" style="3" customWidth="1"/>
    <col min="9979" max="9979" width="30.7109375" style="3" customWidth="1"/>
    <col min="9980" max="9980" width="12" style="3" customWidth="1"/>
    <col min="9981" max="9981" width="13" style="3" customWidth="1"/>
    <col min="9982" max="9982" width="9.85546875" style="3" bestFit="1" customWidth="1"/>
    <col min="9983" max="9984" width="9.5703125" style="3" customWidth="1"/>
    <col min="9985" max="9985" width="9.85546875" style="3" bestFit="1" customWidth="1"/>
    <col min="9986" max="9986" width="14.140625" style="3" customWidth="1"/>
    <col min="9987" max="9988" width="11.140625" style="3" customWidth="1"/>
    <col min="9989" max="9989" width="13.28515625" style="3" customWidth="1"/>
    <col min="9990" max="9990" width="12.140625" style="3" customWidth="1"/>
    <col min="9991" max="9993" width="9.85546875" style="3" bestFit="1" customWidth="1"/>
    <col min="9994" max="9994" width="10.140625" style="3" customWidth="1"/>
    <col min="9995" max="9995" width="12.140625" style="3" customWidth="1"/>
    <col min="9996" max="9996" width="10.140625" style="3" customWidth="1"/>
    <col min="9997" max="9997" width="12" style="3" customWidth="1"/>
    <col min="9998" max="10232" width="9.140625" style="3"/>
    <col min="10233" max="10233" width="6.28515625" style="3" customWidth="1"/>
    <col min="10234" max="10234" width="20.5703125" style="3" customWidth="1"/>
    <col min="10235" max="10235" width="30.7109375" style="3" customWidth="1"/>
    <col min="10236" max="10236" width="12" style="3" customWidth="1"/>
    <col min="10237" max="10237" width="13" style="3" customWidth="1"/>
    <col min="10238" max="10238" width="9.85546875" style="3" bestFit="1" customWidth="1"/>
    <col min="10239" max="10240" width="9.5703125" style="3" customWidth="1"/>
    <col min="10241" max="10241" width="9.85546875" style="3" bestFit="1" customWidth="1"/>
    <col min="10242" max="10242" width="14.140625" style="3" customWidth="1"/>
    <col min="10243" max="10244" width="11.140625" style="3" customWidth="1"/>
    <col min="10245" max="10245" width="13.28515625" style="3" customWidth="1"/>
    <col min="10246" max="10246" width="12.140625" style="3" customWidth="1"/>
    <col min="10247" max="10249" width="9.85546875" style="3" bestFit="1" customWidth="1"/>
    <col min="10250" max="10250" width="10.140625" style="3" customWidth="1"/>
    <col min="10251" max="10251" width="12.140625" style="3" customWidth="1"/>
    <col min="10252" max="10252" width="10.140625" style="3" customWidth="1"/>
    <col min="10253" max="10253" width="12" style="3" customWidth="1"/>
    <col min="10254" max="10488" width="9.140625" style="3"/>
    <col min="10489" max="10489" width="6.28515625" style="3" customWidth="1"/>
    <col min="10490" max="10490" width="20.5703125" style="3" customWidth="1"/>
    <col min="10491" max="10491" width="30.7109375" style="3" customWidth="1"/>
    <col min="10492" max="10492" width="12" style="3" customWidth="1"/>
    <col min="10493" max="10493" width="13" style="3" customWidth="1"/>
    <col min="10494" max="10494" width="9.85546875" style="3" bestFit="1" customWidth="1"/>
    <col min="10495" max="10496" width="9.5703125" style="3" customWidth="1"/>
    <col min="10497" max="10497" width="9.85546875" style="3" bestFit="1" customWidth="1"/>
    <col min="10498" max="10498" width="14.140625" style="3" customWidth="1"/>
    <col min="10499" max="10500" width="11.140625" style="3" customWidth="1"/>
    <col min="10501" max="10501" width="13.28515625" style="3" customWidth="1"/>
    <col min="10502" max="10502" width="12.140625" style="3" customWidth="1"/>
    <col min="10503" max="10505" width="9.85546875" style="3" bestFit="1" customWidth="1"/>
    <col min="10506" max="10506" width="10.140625" style="3" customWidth="1"/>
    <col min="10507" max="10507" width="12.140625" style="3" customWidth="1"/>
    <col min="10508" max="10508" width="10.140625" style="3" customWidth="1"/>
    <col min="10509" max="10509" width="12" style="3" customWidth="1"/>
    <col min="10510" max="10744" width="9.140625" style="3"/>
    <col min="10745" max="10745" width="6.28515625" style="3" customWidth="1"/>
    <col min="10746" max="10746" width="20.5703125" style="3" customWidth="1"/>
    <col min="10747" max="10747" width="30.7109375" style="3" customWidth="1"/>
    <col min="10748" max="10748" width="12" style="3" customWidth="1"/>
    <col min="10749" max="10749" width="13" style="3" customWidth="1"/>
    <col min="10750" max="10750" width="9.85546875" style="3" bestFit="1" customWidth="1"/>
    <col min="10751" max="10752" width="9.5703125" style="3" customWidth="1"/>
    <col min="10753" max="10753" width="9.85546875" style="3" bestFit="1" customWidth="1"/>
    <col min="10754" max="10754" width="14.140625" style="3" customWidth="1"/>
    <col min="10755" max="10756" width="11.140625" style="3" customWidth="1"/>
    <col min="10757" max="10757" width="13.28515625" style="3" customWidth="1"/>
    <col min="10758" max="10758" width="12.140625" style="3" customWidth="1"/>
    <col min="10759" max="10761" width="9.85546875" style="3" bestFit="1" customWidth="1"/>
    <col min="10762" max="10762" width="10.140625" style="3" customWidth="1"/>
    <col min="10763" max="10763" width="12.140625" style="3" customWidth="1"/>
    <col min="10764" max="10764" width="10.140625" style="3" customWidth="1"/>
    <col min="10765" max="10765" width="12" style="3" customWidth="1"/>
    <col min="10766" max="11000" width="9.140625" style="3"/>
    <col min="11001" max="11001" width="6.28515625" style="3" customWidth="1"/>
    <col min="11002" max="11002" width="20.5703125" style="3" customWidth="1"/>
    <col min="11003" max="11003" width="30.7109375" style="3" customWidth="1"/>
    <col min="11004" max="11004" width="12" style="3" customWidth="1"/>
    <col min="11005" max="11005" width="13" style="3" customWidth="1"/>
    <col min="11006" max="11006" width="9.85546875" style="3" bestFit="1" customWidth="1"/>
    <col min="11007" max="11008" width="9.5703125" style="3" customWidth="1"/>
    <col min="11009" max="11009" width="9.85546875" style="3" bestFit="1" customWidth="1"/>
    <col min="11010" max="11010" width="14.140625" style="3" customWidth="1"/>
    <col min="11011" max="11012" width="11.140625" style="3" customWidth="1"/>
    <col min="11013" max="11013" width="13.28515625" style="3" customWidth="1"/>
    <col min="11014" max="11014" width="12.140625" style="3" customWidth="1"/>
    <col min="11015" max="11017" width="9.85546875" style="3" bestFit="1" customWidth="1"/>
    <col min="11018" max="11018" width="10.140625" style="3" customWidth="1"/>
    <col min="11019" max="11019" width="12.140625" style="3" customWidth="1"/>
    <col min="11020" max="11020" width="10.140625" style="3" customWidth="1"/>
    <col min="11021" max="11021" width="12" style="3" customWidth="1"/>
    <col min="11022" max="11256" width="9.140625" style="3"/>
    <col min="11257" max="11257" width="6.28515625" style="3" customWidth="1"/>
    <col min="11258" max="11258" width="20.5703125" style="3" customWidth="1"/>
    <col min="11259" max="11259" width="30.7109375" style="3" customWidth="1"/>
    <col min="11260" max="11260" width="12" style="3" customWidth="1"/>
    <col min="11261" max="11261" width="13" style="3" customWidth="1"/>
    <col min="11262" max="11262" width="9.85546875" style="3" bestFit="1" customWidth="1"/>
    <col min="11263" max="11264" width="9.5703125" style="3" customWidth="1"/>
    <col min="11265" max="11265" width="9.85546875" style="3" bestFit="1" customWidth="1"/>
    <col min="11266" max="11266" width="14.140625" style="3" customWidth="1"/>
    <col min="11267" max="11268" width="11.140625" style="3" customWidth="1"/>
    <col min="11269" max="11269" width="13.28515625" style="3" customWidth="1"/>
    <col min="11270" max="11270" width="12.140625" style="3" customWidth="1"/>
    <col min="11271" max="11273" width="9.85546875" style="3" bestFit="1" customWidth="1"/>
    <col min="11274" max="11274" width="10.140625" style="3" customWidth="1"/>
    <col min="11275" max="11275" width="12.140625" style="3" customWidth="1"/>
    <col min="11276" max="11276" width="10.140625" style="3" customWidth="1"/>
    <col min="11277" max="11277" width="12" style="3" customWidth="1"/>
    <col min="11278" max="11512" width="9.140625" style="3"/>
    <col min="11513" max="11513" width="6.28515625" style="3" customWidth="1"/>
    <col min="11514" max="11514" width="20.5703125" style="3" customWidth="1"/>
    <col min="11515" max="11515" width="30.7109375" style="3" customWidth="1"/>
    <col min="11516" max="11516" width="12" style="3" customWidth="1"/>
    <col min="11517" max="11517" width="13" style="3" customWidth="1"/>
    <col min="11518" max="11518" width="9.85546875" style="3" bestFit="1" customWidth="1"/>
    <col min="11519" max="11520" width="9.5703125" style="3" customWidth="1"/>
    <col min="11521" max="11521" width="9.85546875" style="3" bestFit="1" customWidth="1"/>
    <col min="11522" max="11522" width="14.140625" style="3" customWidth="1"/>
    <col min="11523" max="11524" width="11.140625" style="3" customWidth="1"/>
    <col min="11525" max="11525" width="13.28515625" style="3" customWidth="1"/>
    <col min="11526" max="11526" width="12.140625" style="3" customWidth="1"/>
    <col min="11527" max="11529" width="9.85546875" style="3" bestFit="1" customWidth="1"/>
    <col min="11530" max="11530" width="10.140625" style="3" customWidth="1"/>
    <col min="11531" max="11531" width="12.140625" style="3" customWidth="1"/>
    <col min="11532" max="11532" width="10.140625" style="3" customWidth="1"/>
    <col min="11533" max="11533" width="12" style="3" customWidth="1"/>
    <col min="11534" max="11768" width="9.140625" style="3"/>
    <col min="11769" max="11769" width="6.28515625" style="3" customWidth="1"/>
    <col min="11770" max="11770" width="20.5703125" style="3" customWidth="1"/>
    <col min="11771" max="11771" width="30.7109375" style="3" customWidth="1"/>
    <col min="11772" max="11772" width="12" style="3" customWidth="1"/>
    <col min="11773" max="11773" width="13" style="3" customWidth="1"/>
    <col min="11774" max="11774" width="9.85546875" style="3" bestFit="1" customWidth="1"/>
    <col min="11775" max="11776" width="9.5703125" style="3" customWidth="1"/>
    <col min="11777" max="11777" width="9.85546875" style="3" bestFit="1" customWidth="1"/>
    <col min="11778" max="11778" width="14.140625" style="3" customWidth="1"/>
    <col min="11779" max="11780" width="11.140625" style="3" customWidth="1"/>
    <col min="11781" max="11781" width="13.28515625" style="3" customWidth="1"/>
    <col min="11782" max="11782" width="12.140625" style="3" customWidth="1"/>
    <col min="11783" max="11785" width="9.85546875" style="3" bestFit="1" customWidth="1"/>
    <col min="11786" max="11786" width="10.140625" style="3" customWidth="1"/>
    <col min="11787" max="11787" width="12.140625" style="3" customWidth="1"/>
    <col min="11788" max="11788" width="10.140625" style="3" customWidth="1"/>
    <col min="11789" max="11789" width="12" style="3" customWidth="1"/>
    <col min="11790" max="12024" width="9.140625" style="3"/>
    <col min="12025" max="12025" width="6.28515625" style="3" customWidth="1"/>
    <col min="12026" max="12026" width="20.5703125" style="3" customWidth="1"/>
    <col min="12027" max="12027" width="30.7109375" style="3" customWidth="1"/>
    <col min="12028" max="12028" width="12" style="3" customWidth="1"/>
    <col min="12029" max="12029" width="13" style="3" customWidth="1"/>
    <col min="12030" max="12030" width="9.85546875" style="3" bestFit="1" customWidth="1"/>
    <col min="12031" max="12032" width="9.5703125" style="3" customWidth="1"/>
    <col min="12033" max="12033" width="9.85546875" style="3" bestFit="1" customWidth="1"/>
    <col min="12034" max="12034" width="14.140625" style="3" customWidth="1"/>
    <col min="12035" max="12036" width="11.140625" style="3" customWidth="1"/>
    <col min="12037" max="12037" width="13.28515625" style="3" customWidth="1"/>
    <col min="12038" max="12038" width="12.140625" style="3" customWidth="1"/>
    <col min="12039" max="12041" width="9.85546875" style="3" bestFit="1" customWidth="1"/>
    <col min="12042" max="12042" width="10.140625" style="3" customWidth="1"/>
    <col min="12043" max="12043" width="12.140625" style="3" customWidth="1"/>
    <col min="12044" max="12044" width="10.140625" style="3" customWidth="1"/>
    <col min="12045" max="12045" width="12" style="3" customWidth="1"/>
    <col min="12046" max="12280" width="9.140625" style="3"/>
    <col min="12281" max="12281" width="6.28515625" style="3" customWidth="1"/>
    <col min="12282" max="12282" width="20.5703125" style="3" customWidth="1"/>
    <col min="12283" max="12283" width="30.7109375" style="3" customWidth="1"/>
    <col min="12284" max="12284" width="12" style="3" customWidth="1"/>
    <col min="12285" max="12285" width="13" style="3" customWidth="1"/>
    <col min="12286" max="12286" width="9.85546875" style="3" bestFit="1" customWidth="1"/>
    <col min="12287" max="12288" width="9.5703125" style="3" customWidth="1"/>
    <col min="12289" max="12289" width="9.85546875" style="3" bestFit="1" customWidth="1"/>
    <col min="12290" max="12290" width="14.140625" style="3" customWidth="1"/>
    <col min="12291" max="12292" width="11.140625" style="3" customWidth="1"/>
    <col min="12293" max="12293" width="13.28515625" style="3" customWidth="1"/>
    <col min="12294" max="12294" width="12.140625" style="3" customWidth="1"/>
    <col min="12295" max="12297" width="9.85546875" style="3" bestFit="1" customWidth="1"/>
    <col min="12298" max="12298" width="10.140625" style="3" customWidth="1"/>
    <col min="12299" max="12299" width="12.140625" style="3" customWidth="1"/>
    <col min="12300" max="12300" width="10.140625" style="3" customWidth="1"/>
    <col min="12301" max="12301" width="12" style="3" customWidth="1"/>
    <col min="12302" max="12536" width="9.140625" style="3"/>
    <col min="12537" max="12537" width="6.28515625" style="3" customWidth="1"/>
    <col min="12538" max="12538" width="20.5703125" style="3" customWidth="1"/>
    <col min="12539" max="12539" width="30.7109375" style="3" customWidth="1"/>
    <col min="12540" max="12540" width="12" style="3" customWidth="1"/>
    <col min="12541" max="12541" width="13" style="3" customWidth="1"/>
    <col min="12542" max="12542" width="9.85546875" style="3" bestFit="1" customWidth="1"/>
    <col min="12543" max="12544" width="9.5703125" style="3" customWidth="1"/>
    <col min="12545" max="12545" width="9.85546875" style="3" bestFit="1" customWidth="1"/>
    <col min="12546" max="12546" width="14.140625" style="3" customWidth="1"/>
    <col min="12547" max="12548" width="11.140625" style="3" customWidth="1"/>
    <col min="12549" max="12549" width="13.28515625" style="3" customWidth="1"/>
    <col min="12550" max="12550" width="12.140625" style="3" customWidth="1"/>
    <col min="12551" max="12553" width="9.85546875" style="3" bestFit="1" customWidth="1"/>
    <col min="12554" max="12554" width="10.140625" style="3" customWidth="1"/>
    <col min="12555" max="12555" width="12.140625" style="3" customWidth="1"/>
    <col min="12556" max="12556" width="10.140625" style="3" customWidth="1"/>
    <col min="12557" max="12557" width="12" style="3" customWidth="1"/>
    <col min="12558" max="12792" width="9.140625" style="3"/>
    <col min="12793" max="12793" width="6.28515625" style="3" customWidth="1"/>
    <col min="12794" max="12794" width="20.5703125" style="3" customWidth="1"/>
    <col min="12795" max="12795" width="30.7109375" style="3" customWidth="1"/>
    <col min="12796" max="12796" width="12" style="3" customWidth="1"/>
    <col min="12797" max="12797" width="13" style="3" customWidth="1"/>
    <col min="12798" max="12798" width="9.85546875" style="3" bestFit="1" customWidth="1"/>
    <col min="12799" max="12800" width="9.5703125" style="3" customWidth="1"/>
    <col min="12801" max="12801" width="9.85546875" style="3" bestFit="1" customWidth="1"/>
    <col min="12802" max="12802" width="14.140625" style="3" customWidth="1"/>
    <col min="12803" max="12804" width="11.140625" style="3" customWidth="1"/>
    <col min="12805" max="12805" width="13.28515625" style="3" customWidth="1"/>
    <col min="12806" max="12806" width="12.140625" style="3" customWidth="1"/>
    <col min="12807" max="12809" width="9.85546875" style="3" bestFit="1" customWidth="1"/>
    <col min="12810" max="12810" width="10.140625" style="3" customWidth="1"/>
    <col min="12811" max="12811" width="12.140625" style="3" customWidth="1"/>
    <col min="12812" max="12812" width="10.140625" style="3" customWidth="1"/>
    <col min="12813" max="12813" width="12" style="3" customWidth="1"/>
    <col min="12814" max="13048" width="9.140625" style="3"/>
    <col min="13049" max="13049" width="6.28515625" style="3" customWidth="1"/>
    <col min="13050" max="13050" width="20.5703125" style="3" customWidth="1"/>
    <col min="13051" max="13051" width="30.7109375" style="3" customWidth="1"/>
    <col min="13052" max="13052" width="12" style="3" customWidth="1"/>
    <col min="13053" max="13053" width="13" style="3" customWidth="1"/>
    <col min="13054" max="13054" width="9.85546875" style="3" bestFit="1" customWidth="1"/>
    <col min="13055" max="13056" width="9.5703125" style="3" customWidth="1"/>
    <col min="13057" max="13057" width="9.85546875" style="3" bestFit="1" customWidth="1"/>
    <col min="13058" max="13058" width="14.140625" style="3" customWidth="1"/>
    <col min="13059" max="13060" width="11.140625" style="3" customWidth="1"/>
    <col min="13061" max="13061" width="13.28515625" style="3" customWidth="1"/>
    <col min="13062" max="13062" width="12.140625" style="3" customWidth="1"/>
    <col min="13063" max="13065" width="9.85546875" style="3" bestFit="1" customWidth="1"/>
    <col min="13066" max="13066" width="10.140625" style="3" customWidth="1"/>
    <col min="13067" max="13067" width="12.140625" style="3" customWidth="1"/>
    <col min="13068" max="13068" width="10.140625" style="3" customWidth="1"/>
    <col min="13069" max="13069" width="12" style="3" customWidth="1"/>
    <col min="13070" max="13304" width="9.140625" style="3"/>
    <col min="13305" max="13305" width="6.28515625" style="3" customWidth="1"/>
    <col min="13306" max="13306" width="20.5703125" style="3" customWidth="1"/>
    <col min="13307" max="13307" width="30.7109375" style="3" customWidth="1"/>
    <col min="13308" max="13308" width="12" style="3" customWidth="1"/>
    <col min="13309" max="13309" width="13" style="3" customWidth="1"/>
    <col min="13310" max="13310" width="9.85546875" style="3" bestFit="1" customWidth="1"/>
    <col min="13311" max="13312" width="9.5703125" style="3" customWidth="1"/>
    <col min="13313" max="13313" width="9.85546875" style="3" bestFit="1" customWidth="1"/>
    <col min="13314" max="13314" width="14.140625" style="3" customWidth="1"/>
    <col min="13315" max="13316" width="11.140625" style="3" customWidth="1"/>
    <col min="13317" max="13317" width="13.28515625" style="3" customWidth="1"/>
    <col min="13318" max="13318" width="12.140625" style="3" customWidth="1"/>
    <col min="13319" max="13321" width="9.85546875" style="3" bestFit="1" customWidth="1"/>
    <col min="13322" max="13322" width="10.140625" style="3" customWidth="1"/>
    <col min="13323" max="13323" width="12.140625" style="3" customWidth="1"/>
    <col min="13324" max="13324" width="10.140625" style="3" customWidth="1"/>
    <col min="13325" max="13325" width="12" style="3" customWidth="1"/>
    <col min="13326" max="13560" width="9.140625" style="3"/>
    <col min="13561" max="13561" width="6.28515625" style="3" customWidth="1"/>
    <col min="13562" max="13562" width="20.5703125" style="3" customWidth="1"/>
    <col min="13563" max="13563" width="30.7109375" style="3" customWidth="1"/>
    <col min="13564" max="13564" width="12" style="3" customWidth="1"/>
    <col min="13565" max="13565" width="13" style="3" customWidth="1"/>
    <col min="13566" max="13566" width="9.85546875" style="3" bestFit="1" customWidth="1"/>
    <col min="13567" max="13568" width="9.5703125" style="3" customWidth="1"/>
    <col min="13569" max="13569" width="9.85546875" style="3" bestFit="1" customWidth="1"/>
    <col min="13570" max="13570" width="14.140625" style="3" customWidth="1"/>
    <col min="13571" max="13572" width="11.140625" style="3" customWidth="1"/>
    <col min="13573" max="13573" width="13.28515625" style="3" customWidth="1"/>
    <col min="13574" max="13574" width="12.140625" style="3" customWidth="1"/>
    <col min="13575" max="13577" width="9.85546875" style="3" bestFit="1" customWidth="1"/>
    <col min="13578" max="13578" width="10.140625" style="3" customWidth="1"/>
    <col min="13579" max="13579" width="12.140625" style="3" customWidth="1"/>
    <col min="13580" max="13580" width="10.140625" style="3" customWidth="1"/>
    <col min="13581" max="13581" width="12" style="3" customWidth="1"/>
    <col min="13582" max="13816" width="9.140625" style="3"/>
    <col min="13817" max="13817" width="6.28515625" style="3" customWidth="1"/>
    <col min="13818" max="13818" width="20.5703125" style="3" customWidth="1"/>
    <col min="13819" max="13819" width="30.7109375" style="3" customWidth="1"/>
    <col min="13820" max="13820" width="12" style="3" customWidth="1"/>
    <col min="13821" max="13821" width="13" style="3" customWidth="1"/>
    <col min="13822" max="13822" width="9.85546875" style="3" bestFit="1" customWidth="1"/>
    <col min="13823" max="13824" width="9.5703125" style="3" customWidth="1"/>
    <col min="13825" max="13825" width="9.85546875" style="3" bestFit="1" customWidth="1"/>
    <col min="13826" max="13826" width="14.140625" style="3" customWidth="1"/>
    <col min="13827" max="13828" width="11.140625" style="3" customWidth="1"/>
    <col min="13829" max="13829" width="13.28515625" style="3" customWidth="1"/>
    <col min="13830" max="13830" width="12.140625" style="3" customWidth="1"/>
    <col min="13831" max="13833" width="9.85546875" style="3" bestFit="1" customWidth="1"/>
    <col min="13834" max="13834" width="10.140625" style="3" customWidth="1"/>
    <col min="13835" max="13835" width="12.140625" style="3" customWidth="1"/>
    <col min="13836" max="13836" width="10.140625" style="3" customWidth="1"/>
    <col min="13837" max="13837" width="12" style="3" customWidth="1"/>
    <col min="13838" max="14072" width="9.140625" style="3"/>
    <col min="14073" max="14073" width="6.28515625" style="3" customWidth="1"/>
    <col min="14074" max="14074" width="20.5703125" style="3" customWidth="1"/>
    <col min="14075" max="14075" width="30.7109375" style="3" customWidth="1"/>
    <col min="14076" max="14076" width="12" style="3" customWidth="1"/>
    <col min="14077" max="14077" width="13" style="3" customWidth="1"/>
    <col min="14078" max="14078" width="9.85546875" style="3" bestFit="1" customWidth="1"/>
    <col min="14079" max="14080" width="9.5703125" style="3" customWidth="1"/>
    <col min="14081" max="14081" width="9.85546875" style="3" bestFit="1" customWidth="1"/>
    <col min="14082" max="14082" width="14.140625" style="3" customWidth="1"/>
    <col min="14083" max="14084" width="11.140625" style="3" customWidth="1"/>
    <col min="14085" max="14085" width="13.28515625" style="3" customWidth="1"/>
    <col min="14086" max="14086" width="12.140625" style="3" customWidth="1"/>
    <col min="14087" max="14089" width="9.85546875" style="3" bestFit="1" customWidth="1"/>
    <col min="14090" max="14090" width="10.140625" style="3" customWidth="1"/>
    <col min="14091" max="14091" width="12.140625" style="3" customWidth="1"/>
    <col min="14092" max="14092" width="10.140625" style="3" customWidth="1"/>
    <col min="14093" max="14093" width="12" style="3" customWidth="1"/>
    <col min="14094" max="14328" width="9.140625" style="3"/>
    <col min="14329" max="14329" width="6.28515625" style="3" customWidth="1"/>
    <col min="14330" max="14330" width="20.5703125" style="3" customWidth="1"/>
    <col min="14331" max="14331" width="30.7109375" style="3" customWidth="1"/>
    <col min="14332" max="14332" width="12" style="3" customWidth="1"/>
    <col min="14333" max="14333" width="13" style="3" customWidth="1"/>
    <col min="14334" max="14334" width="9.85546875" style="3" bestFit="1" customWidth="1"/>
    <col min="14335" max="14336" width="9.5703125" style="3" customWidth="1"/>
    <col min="14337" max="14337" width="9.85546875" style="3" bestFit="1" customWidth="1"/>
    <col min="14338" max="14338" width="14.140625" style="3" customWidth="1"/>
    <col min="14339" max="14340" width="11.140625" style="3" customWidth="1"/>
    <col min="14341" max="14341" width="13.28515625" style="3" customWidth="1"/>
    <col min="14342" max="14342" width="12.140625" style="3" customWidth="1"/>
    <col min="14343" max="14345" width="9.85546875" style="3" bestFit="1" customWidth="1"/>
    <col min="14346" max="14346" width="10.140625" style="3" customWidth="1"/>
    <col min="14347" max="14347" width="12.140625" style="3" customWidth="1"/>
    <col min="14348" max="14348" width="10.140625" style="3" customWidth="1"/>
    <col min="14349" max="14349" width="12" style="3" customWidth="1"/>
    <col min="14350" max="14584" width="9.140625" style="3"/>
    <col min="14585" max="14585" width="6.28515625" style="3" customWidth="1"/>
    <col min="14586" max="14586" width="20.5703125" style="3" customWidth="1"/>
    <col min="14587" max="14587" width="30.7109375" style="3" customWidth="1"/>
    <col min="14588" max="14588" width="12" style="3" customWidth="1"/>
    <col min="14589" max="14589" width="13" style="3" customWidth="1"/>
    <col min="14590" max="14590" width="9.85546875" style="3" bestFit="1" customWidth="1"/>
    <col min="14591" max="14592" width="9.5703125" style="3" customWidth="1"/>
    <col min="14593" max="14593" width="9.85546875" style="3" bestFit="1" customWidth="1"/>
    <col min="14594" max="14594" width="14.140625" style="3" customWidth="1"/>
    <col min="14595" max="14596" width="11.140625" style="3" customWidth="1"/>
    <col min="14597" max="14597" width="13.28515625" style="3" customWidth="1"/>
    <col min="14598" max="14598" width="12.140625" style="3" customWidth="1"/>
    <col min="14599" max="14601" width="9.85546875" style="3" bestFit="1" customWidth="1"/>
    <col min="14602" max="14602" width="10.140625" style="3" customWidth="1"/>
    <col min="14603" max="14603" width="12.140625" style="3" customWidth="1"/>
    <col min="14604" max="14604" width="10.140625" style="3" customWidth="1"/>
    <col min="14605" max="14605" width="12" style="3" customWidth="1"/>
    <col min="14606" max="14840" width="9.140625" style="3"/>
    <col min="14841" max="14841" width="6.28515625" style="3" customWidth="1"/>
    <col min="14842" max="14842" width="20.5703125" style="3" customWidth="1"/>
    <col min="14843" max="14843" width="30.7109375" style="3" customWidth="1"/>
    <col min="14844" max="14844" width="12" style="3" customWidth="1"/>
    <col min="14845" max="14845" width="13" style="3" customWidth="1"/>
    <col min="14846" max="14846" width="9.85546875" style="3" bestFit="1" customWidth="1"/>
    <col min="14847" max="14848" width="9.5703125" style="3" customWidth="1"/>
    <col min="14849" max="14849" width="9.85546875" style="3" bestFit="1" customWidth="1"/>
    <col min="14850" max="14850" width="14.140625" style="3" customWidth="1"/>
    <col min="14851" max="14852" width="11.140625" style="3" customWidth="1"/>
    <col min="14853" max="14853" width="13.28515625" style="3" customWidth="1"/>
    <col min="14854" max="14854" width="12.140625" style="3" customWidth="1"/>
    <col min="14855" max="14857" width="9.85546875" style="3" bestFit="1" customWidth="1"/>
    <col min="14858" max="14858" width="10.140625" style="3" customWidth="1"/>
    <col min="14859" max="14859" width="12.140625" style="3" customWidth="1"/>
    <col min="14860" max="14860" width="10.140625" style="3" customWidth="1"/>
    <col min="14861" max="14861" width="12" style="3" customWidth="1"/>
    <col min="14862" max="15096" width="9.140625" style="3"/>
    <col min="15097" max="15097" width="6.28515625" style="3" customWidth="1"/>
    <col min="15098" max="15098" width="20.5703125" style="3" customWidth="1"/>
    <col min="15099" max="15099" width="30.7109375" style="3" customWidth="1"/>
    <col min="15100" max="15100" width="12" style="3" customWidth="1"/>
    <col min="15101" max="15101" width="13" style="3" customWidth="1"/>
    <col min="15102" max="15102" width="9.85546875" style="3" bestFit="1" customWidth="1"/>
    <col min="15103" max="15104" width="9.5703125" style="3" customWidth="1"/>
    <col min="15105" max="15105" width="9.85546875" style="3" bestFit="1" customWidth="1"/>
    <col min="15106" max="15106" width="14.140625" style="3" customWidth="1"/>
    <col min="15107" max="15108" width="11.140625" style="3" customWidth="1"/>
    <col min="15109" max="15109" width="13.28515625" style="3" customWidth="1"/>
    <col min="15110" max="15110" width="12.140625" style="3" customWidth="1"/>
    <col min="15111" max="15113" width="9.85546875" style="3" bestFit="1" customWidth="1"/>
    <col min="15114" max="15114" width="10.140625" style="3" customWidth="1"/>
    <col min="15115" max="15115" width="12.140625" style="3" customWidth="1"/>
    <col min="15116" max="15116" width="10.140625" style="3" customWidth="1"/>
    <col min="15117" max="15117" width="12" style="3" customWidth="1"/>
    <col min="15118" max="15352" width="9.140625" style="3"/>
    <col min="15353" max="15353" width="6.28515625" style="3" customWidth="1"/>
    <col min="15354" max="15354" width="20.5703125" style="3" customWidth="1"/>
    <col min="15355" max="15355" width="30.7109375" style="3" customWidth="1"/>
    <col min="15356" max="15356" width="12" style="3" customWidth="1"/>
    <col min="15357" max="15357" width="13" style="3" customWidth="1"/>
    <col min="15358" max="15358" width="9.85546875" style="3" bestFit="1" customWidth="1"/>
    <col min="15359" max="15360" width="9.5703125" style="3" customWidth="1"/>
    <col min="15361" max="15361" width="9.85546875" style="3" bestFit="1" customWidth="1"/>
    <col min="15362" max="15362" width="14.140625" style="3" customWidth="1"/>
    <col min="15363" max="15364" width="11.140625" style="3" customWidth="1"/>
    <col min="15365" max="15365" width="13.28515625" style="3" customWidth="1"/>
    <col min="15366" max="15366" width="12.140625" style="3" customWidth="1"/>
    <col min="15367" max="15369" width="9.85546875" style="3" bestFit="1" customWidth="1"/>
    <col min="15370" max="15370" width="10.140625" style="3" customWidth="1"/>
    <col min="15371" max="15371" width="12.140625" style="3" customWidth="1"/>
    <col min="15372" max="15372" width="10.140625" style="3" customWidth="1"/>
    <col min="15373" max="15373" width="12" style="3" customWidth="1"/>
    <col min="15374" max="15608" width="9.140625" style="3"/>
    <col min="15609" max="15609" width="6.28515625" style="3" customWidth="1"/>
    <col min="15610" max="15610" width="20.5703125" style="3" customWidth="1"/>
    <col min="15611" max="15611" width="30.7109375" style="3" customWidth="1"/>
    <col min="15612" max="15612" width="12" style="3" customWidth="1"/>
    <col min="15613" max="15613" width="13" style="3" customWidth="1"/>
    <col min="15614" max="15614" width="9.85546875" style="3" bestFit="1" customWidth="1"/>
    <col min="15615" max="15616" width="9.5703125" style="3" customWidth="1"/>
    <col min="15617" max="15617" width="9.85546875" style="3" bestFit="1" customWidth="1"/>
    <col min="15618" max="15618" width="14.140625" style="3" customWidth="1"/>
    <col min="15619" max="15620" width="11.140625" style="3" customWidth="1"/>
    <col min="15621" max="15621" width="13.28515625" style="3" customWidth="1"/>
    <col min="15622" max="15622" width="12.140625" style="3" customWidth="1"/>
    <col min="15623" max="15625" width="9.85546875" style="3" bestFit="1" customWidth="1"/>
    <col min="15626" max="15626" width="10.140625" style="3" customWidth="1"/>
    <col min="15627" max="15627" width="12.140625" style="3" customWidth="1"/>
    <col min="15628" max="15628" width="10.140625" style="3" customWidth="1"/>
    <col min="15629" max="15629" width="12" style="3" customWidth="1"/>
    <col min="15630" max="15864" width="9.140625" style="3"/>
    <col min="15865" max="15865" width="6.28515625" style="3" customWidth="1"/>
    <col min="15866" max="15866" width="20.5703125" style="3" customWidth="1"/>
    <col min="15867" max="15867" width="30.7109375" style="3" customWidth="1"/>
    <col min="15868" max="15868" width="12" style="3" customWidth="1"/>
    <col min="15869" max="15869" width="13" style="3" customWidth="1"/>
    <col min="15870" max="15870" width="9.85546875" style="3" bestFit="1" customWidth="1"/>
    <col min="15871" max="15872" width="9.5703125" style="3" customWidth="1"/>
    <col min="15873" max="15873" width="9.85546875" style="3" bestFit="1" customWidth="1"/>
    <col min="15874" max="15874" width="14.140625" style="3" customWidth="1"/>
    <col min="15875" max="15876" width="11.140625" style="3" customWidth="1"/>
    <col min="15877" max="15877" width="13.28515625" style="3" customWidth="1"/>
    <col min="15878" max="15878" width="12.140625" style="3" customWidth="1"/>
    <col min="15879" max="15881" width="9.85546875" style="3" bestFit="1" customWidth="1"/>
    <col min="15882" max="15882" width="10.140625" style="3" customWidth="1"/>
    <col min="15883" max="15883" width="12.140625" style="3" customWidth="1"/>
    <col min="15884" max="15884" width="10.140625" style="3" customWidth="1"/>
    <col min="15885" max="15885" width="12" style="3" customWidth="1"/>
    <col min="15886" max="16120" width="9.140625" style="3"/>
    <col min="16121" max="16121" width="6.28515625" style="3" customWidth="1"/>
    <col min="16122" max="16122" width="20.5703125" style="3" customWidth="1"/>
    <col min="16123" max="16123" width="30.7109375" style="3" customWidth="1"/>
    <col min="16124" max="16124" width="12" style="3" customWidth="1"/>
    <col min="16125" max="16125" width="13" style="3" customWidth="1"/>
    <col min="16126" max="16126" width="9.85546875" style="3" bestFit="1" customWidth="1"/>
    <col min="16127" max="16128" width="9.5703125" style="3" customWidth="1"/>
    <col min="16129" max="16129" width="9.85546875" style="3" bestFit="1" customWidth="1"/>
    <col min="16130" max="16130" width="14.140625" style="3" customWidth="1"/>
    <col min="16131" max="16132" width="11.140625" style="3" customWidth="1"/>
    <col min="16133" max="16133" width="13.28515625" style="3" customWidth="1"/>
    <col min="16134" max="16134" width="12.140625" style="3" customWidth="1"/>
    <col min="16135" max="16137" width="9.85546875" style="3" bestFit="1" customWidth="1"/>
    <col min="16138" max="16138" width="10.140625" style="3" customWidth="1"/>
    <col min="16139" max="16139" width="12.140625" style="3" customWidth="1"/>
    <col min="16140" max="16140" width="10.140625" style="3" customWidth="1"/>
    <col min="16141" max="16141" width="12" style="3" customWidth="1"/>
    <col min="16142" max="16384" width="9.140625" style="3"/>
  </cols>
  <sheetData>
    <row r="1" spans="1:52" s="199" customFormat="1" ht="34.5" customHeight="1" thickBot="1">
      <c r="A1" s="434" t="s">
        <v>103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</row>
    <row r="2" spans="1:52" ht="29.25" customHeight="1" thickBot="1">
      <c r="A2" s="520" t="s">
        <v>102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2"/>
      <c r="AA2" s="1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18" customHeight="1">
      <c r="A3" s="523" t="s">
        <v>0</v>
      </c>
      <c r="B3" s="526" t="s">
        <v>1</v>
      </c>
      <c r="C3" s="526" t="s">
        <v>2</v>
      </c>
      <c r="D3" s="528" t="s">
        <v>3</v>
      </c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  <c r="T3" s="528"/>
      <c r="U3" s="528"/>
      <c r="V3" s="528"/>
      <c r="W3" s="528"/>
      <c r="X3" s="528"/>
      <c r="Y3" s="528"/>
      <c r="Z3" s="529"/>
      <c r="AA3" s="508" t="s">
        <v>4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ht="18" customHeight="1">
      <c r="A4" s="524"/>
      <c r="B4" s="478"/>
      <c r="C4" s="478"/>
      <c r="D4" s="4"/>
      <c r="E4" s="478" t="s">
        <v>5</v>
      </c>
      <c r="F4" s="478"/>
      <c r="G4" s="478"/>
      <c r="H4" s="478"/>
      <c r="I4" s="478"/>
      <c r="J4" s="478"/>
      <c r="K4" s="478"/>
      <c r="L4" s="478" t="s">
        <v>6</v>
      </c>
      <c r="M4" s="478"/>
      <c r="N4" s="478"/>
      <c r="O4" s="478"/>
      <c r="P4" s="478"/>
      <c r="Q4" s="478"/>
      <c r="R4" s="478"/>
      <c r="S4" s="478" t="s">
        <v>7</v>
      </c>
      <c r="T4" s="478"/>
      <c r="U4" s="478"/>
      <c r="V4" s="478"/>
      <c r="W4" s="478"/>
      <c r="X4" s="478"/>
      <c r="Y4" s="478"/>
      <c r="Z4" s="5" t="s">
        <v>8</v>
      </c>
      <c r="AA4" s="509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ht="18" customHeight="1" thickBot="1">
      <c r="A5" s="525"/>
      <c r="B5" s="527"/>
      <c r="C5" s="527"/>
      <c r="D5" s="6"/>
      <c r="E5" s="6" t="s">
        <v>9</v>
      </c>
      <c r="F5" s="6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6" t="s">
        <v>9</v>
      </c>
      <c r="M5" s="6" t="s">
        <v>10</v>
      </c>
      <c r="N5" s="7" t="s">
        <v>11</v>
      </c>
      <c r="O5" s="7" t="s">
        <v>12</v>
      </c>
      <c r="P5" s="7" t="s">
        <v>13</v>
      </c>
      <c r="Q5" s="7" t="s">
        <v>14</v>
      </c>
      <c r="R5" s="7" t="s">
        <v>15</v>
      </c>
      <c r="S5" s="6" t="s">
        <v>9</v>
      </c>
      <c r="T5" s="6" t="s">
        <v>10</v>
      </c>
      <c r="U5" s="7" t="s">
        <v>11</v>
      </c>
      <c r="V5" s="7" t="s">
        <v>12</v>
      </c>
      <c r="W5" s="7" t="s">
        <v>13</v>
      </c>
      <c r="X5" s="7" t="s">
        <v>14</v>
      </c>
      <c r="Y5" s="7" t="s">
        <v>15</v>
      </c>
      <c r="Z5" s="8" t="s">
        <v>16</v>
      </c>
      <c r="AA5" s="509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ht="18" customHeight="1" thickBot="1">
      <c r="A6" s="9">
        <v>1</v>
      </c>
      <c r="B6" s="10">
        <v>2</v>
      </c>
      <c r="C6" s="10">
        <v>3</v>
      </c>
      <c r="D6" s="11">
        <v>4</v>
      </c>
      <c r="E6" s="511">
        <v>5</v>
      </c>
      <c r="F6" s="512"/>
      <c r="G6" s="512"/>
      <c r="H6" s="512"/>
      <c r="I6" s="512"/>
      <c r="J6" s="512"/>
      <c r="K6" s="513"/>
      <c r="L6" s="515">
        <v>6</v>
      </c>
      <c r="M6" s="512"/>
      <c r="N6" s="512"/>
      <c r="O6" s="512"/>
      <c r="P6" s="512"/>
      <c r="Q6" s="512"/>
      <c r="R6" s="516"/>
      <c r="S6" s="511">
        <v>7</v>
      </c>
      <c r="T6" s="512"/>
      <c r="U6" s="512"/>
      <c r="V6" s="512"/>
      <c r="W6" s="512"/>
      <c r="X6" s="512"/>
      <c r="Y6" s="516"/>
      <c r="Z6" s="12" t="s">
        <v>17</v>
      </c>
      <c r="AA6" s="510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16.5" customHeight="1" thickBot="1">
      <c r="A7" s="13"/>
      <c r="B7" s="517" t="s">
        <v>18</v>
      </c>
      <c r="C7" s="518"/>
      <c r="D7" s="519"/>
      <c r="E7" s="14"/>
      <c r="F7" s="15"/>
      <c r="G7" s="15"/>
      <c r="H7" s="15"/>
      <c r="I7" s="15"/>
      <c r="J7" s="15"/>
      <c r="K7" s="16"/>
      <c r="L7" s="17"/>
      <c r="M7" s="15"/>
      <c r="N7" s="15"/>
      <c r="O7" s="15"/>
      <c r="P7" s="15"/>
      <c r="Q7" s="15"/>
      <c r="R7" s="18"/>
      <c r="S7" s="19"/>
      <c r="T7" s="15"/>
      <c r="U7" s="15"/>
      <c r="V7" s="15"/>
      <c r="W7" s="15"/>
      <c r="X7" s="20"/>
      <c r="Y7" s="21"/>
      <c r="Z7" s="22"/>
      <c r="AA7" s="23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s="2" customFormat="1" ht="23.25" customHeight="1">
      <c r="A8" s="460">
        <v>1</v>
      </c>
      <c r="B8" s="480" t="s">
        <v>19</v>
      </c>
      <c r="C8" s="472" t="s">
        <v>20</v>
      </c>
      <c r="D8" s="24" t="s">
        <v>21</v>
      </c>
      <c r="E8" s="25">
        <v>2</v>
      </c>
      <c r="F8" s="26">
        <v>0</v>
      </c>
      <c r="G8" s="26">
        <v>0</v>
      </c>
      <c r="H8" s="26">
        <v>0</v>
      </c>
      <c r="I8" s="26">
        <v>0</v>
      </c>
      <c r="J8" s="27">
        <v>0</v>
      </c>
      <c r="K8" s="28">
        <f t="shared" ref="K8:K84" si="0">SUM(E8:J8)</f>
        <v>2</v>
      </c>
      <c r="L8" s="29">
        <v>0</v>
      </c>
      <c r="M8" s="26">
        <v>0</v>
      </c>
      <c r="N8" s="26">
        <v>0</v>
      </c>
      <c r="O8" s="26">
        <v>0</v>
      </c>
      <c r="P8" s="26">
        <v>0</v>
      </c>
      <c r="Q8" s="30">
        <v>0</v>
      </c>
      <c r="R8" s="28">
        <f t="shared" ref="R8:R84" si="1">SUM(L8:Q8)</f>
        <v>0</v>
      </c>
      <c r="S8" s="31">
        <f t="shared" ref="S8:X50" si="2">E8-L8</f>
        <v>2</v>
      </c>
      <c r="T8" s="32">
        <f t="shared" si="2"/>
        <v>0</v>
      </c>
      <c r="U8" s="32">
        <f t="shared" si="2"/>
        <v>0</v>
      </c>
      <c r="V8" s="32">
        <f t="shared" si="2"/>
        <v>0</v>
      </c>
      <c r="W8" s="32">
        <f t="shared" si="2"/>
        <v>0</v>
      </c>
      <c r="X8" s="33">
        <f t="shared" si="2"/>
        <v>0</v>
      </c>
      <c r="Y8" s="34">
        <f t="shared" ref="Y8:Y83" si="3">SUM(S8:X8)</f>
        <v>2</v>
      </c>
      <c r="Z8" s="35">
        <f>K8+K9+K10</f>
        <v>16</v>
      </c>
      <c r="AA8" s="475">
        <f>Z10/Z8*100</f>
        <v>100</v>
      </c>
    </row>
    <row r="9" spans="1:52" s="2" customFormat="1" ht="23.25" customHeight="1">
      <c r="A9" s="461"/>
      <c r="B9" s="481"/>
      <c r="C9" s="473"/>
      <c r="D9" s="36" t="s">
        <v>22</v>
      </c>
      <c r="E9" s="37">
        <v>4</v>
      </c>
      <c r="F9" s="38">
        <v>0</v>
      </c>
      <c r="G9" s="38">
        <v>0</v>
      </c>
      <c r="H9" s="38">
        <v>1</v>
      </c>
      <c r="I9" s="38">
        <v>0</v>
      </c>
      <c r="J9" s="39">
        <v>0</v>
      </c>
      <c r="K9" s="40">
        <f t="shared" si="0"/>
        <v>5</v>
      </c>
      <c r="L9" s="41">
        <v>0</v>
      </c>
      <c r="M9" s="38">
        <v>0</v>
      </c>
      <c r="N9" s="38">
        <v>0</v>
      </c>
      <c r="O9" s="38">
        <v>0</v>
      </c>
      <c r="P9" s="38">
        <v>0</v>
      </c>
      <c r="Q9" s="42">
        <v>0</v>
      </c>
      <c r="R9" s="40">
        <f t="shared" si="1"/>
        <v>0</v>
      </c>
      <c r="S9" s="43">
        <f t="shared" si="2"/>
        <v>4</v>
      </c>
      <c r="T9" s="44">
        <f t="shared" si="2"/>
        <v>0</v>
      </c>
      <c r="U9" s="44">
        <f t="shared" si="2"/>
        <v>0</v>
      </c>
      <c r="V9" s="44">
        <f t="shared" si="2"/>
        <v>1</v>
      </c>
      <c r="W9" s="44">
        <f t="shared" si="2"/>
        <v>0</v>
      </c>
      <c r="X9" s="45">
        <f t="shared" si="2"/>
        <v>0</v>
      </c>
      <c r="Y9" s="46">
        <f t="shared" si="3"/>
        <v>5</v>
      </c>
      <c r="Z9" s="47">
        <f>R8+R9+R10</f>
        <v>0</v>
      </c>
      <c r="AA9" s="476"/>
    </row>
    <row r="10" spans="1:52" s="2" customFormat="1" ht="23.25" customHeight="1" thickBot="1">
      <c r="A10" s="461"/>
      <c r="B10" s="481"/>
      <c r="C10" s="474"/>
      <c r="D10" s="48" t="s">
        <v>23</v>
      </c>
      <c r="E10" s="49">
        <v>6</v>
      </c>
      <c r="F10" s="50">
        <v>1</v>
      </c>
      <c r="G10" s="50">
        <v>0</v>
      </c>
      <c r="H10" s="50">
        <v>2</v>
      </c>
      <c r="I10" s="50">
        <v>0</v>
      </c>
      <c r="J10" s="51">
        <v>0</v>
      </c>
      <c r="K10" s="52">
        <f t="shared" si="0"/>
        <v>9</v>
      </c>
      <c r="L10" s="53">
        <v>0</v>
      </c>
      <c r="M10" s="50">
        <v>0</v>
      </c>
      <c r="N10" s="50">
        <v>0</v>
      </c>
      <c r="O10" s="50">
        <v>0</v>
      </c>
      <c r="P10" s="50">
        <v>0</v>
      </c>
      <c r="Q10" s="54">
        <v>0</v>
      </c>
      <c r="R10" s="52">
        <f t="shared" si="1"/>
        <v>0</v>
      </c>
      <c r="S10" s="55">
        <f t="shared" si="2"/>
        <v>6</v>
      </c>
      <c r="T10" s="56">
        <f t="shared" si="2"/>
        <v>1</v>
      </c>
      <c r="U10" s="56">
        <f t="shared" si="2"/>
        <v>0</v>
      </c>
      <c r="V10" s="56">
        <f t="shared" si="2"/>
        <v>2</v>
      </c>
      <c r="W10" s="56">
        <f t="shared" si="2"/>
        <v>0</v>
      </c>
      <c r="X10" s="57">
        <f t="shared" si="2"/>
        <v>0</v>
      </c>
      <c r="Y10" s="58">
        <f t="shared" si="3"/>
        <v>9</v>
      </c>
      <c r="Z10" s="59">
        <f>Y8+Y9+Y10</f>
        <v>16</v>
      </c>
      <c r="AA10" s="477"/>
    </row>
    <row r="11" spans="1:52" s="2" customFormat="1" ht="23.25" customHeight="1">
      <c r="A11" s="460">
        <v>2</v>
      </c>
      <c r="B11" s="481"/>
      <c r="C11" s="499" t="s">
        <v>24</v>
      </c>
      <c r="D11" s="60" t="s">
        <v>21</v>
      </c>
      <c r="E11" s="61">
        <v>3</v>
      </c>
      <c r="F11" s="62">
        <v>0</v>
      </c>
      <c r="G11" s="62">
        <v>0</v>
      </c>
      <c r="H11" s="62">
        <v>0</v>
      </c>
      <c r="I11" s="62">
        <v>0</v>
      </c>
      <c r="J11" s="63">
        <v>0</v>
      </c>
      <c r="K11" s="64">
        <f t="shared" si="0"/>
        <v>3</v>
      </c>
      <c r="L11" s="65">
        <v>3</v>
      </c>
      <c r="M11" s="62">
        <v>0</v>
      </c>
      <c r="N11" s="62">
        <v>0</v>
      </c>
      <c r="O11" s="62">
        <v>0</v>
      </c>
      <c r="P11" s="62">
        <v>0</v>
      </c>
      <c r="Q11" s="66">
        <v>0</v>
      </c>
      <c r="R11" s="67">
        <f t="shared" si="1"/>
        <v>3</v>
      </c>
      <c r="S11" s="68">
        <f t="shared" si="2"/>
        <v>0</v>
      </c>
      <c r="T11" s="69">
        <f t="shared" si="2"/>
        <v>0</v>
      </c>
      <c r="U11" s="69">
        <f t="shared" si="2"/>
        <v>0</v>
      </c>
      <c r="V11" s="69">
        <f t="shared" si="2"/>
        <v>0</v>
      </c>
      <c r="W11" s="69">
        <f t="shared" si="2"/>
        <v>0</v>
      </c>
      <c r="X11" s="69">
        <f t="shared" si="2"/>
        <v>0</v>
      </c>
      <c r="Y11" s="70">
        <f t="shared" si="3"/>
        <v>0</v>
      </c>
      <c r="Z11" s="71">
        <f>K11+K12+K13</f>
        <v>18</v>
      </c>
      <c r="AA11" s="502">
        <f>Z13/Z11*100</f>
        <v>0</v>
      </c>
    </row>
    <row r="12" spans="1:52" s="2" customFormat="1" ht="23.25" customHeight="1">
      <c r="A12" s="461"/>
      <c r="B12" s="481"/>
      <c r="C12" s="499"/>
      <c r="D12" s="36" t="s">
        <v>22</v>
      </c>
      <c r="E12" s="61">
        <v>3</v>
      </c>
      <c r="F12" s="62">
        <v>0</v>
      </c>
      <c r="G12" s="62">
        <v>0</v>
      </c>
      <c r="H12" s="62">
        <v>1</v>
      </c>
      <c r="I12" s="62">
        <v>0</v>
      </c>
      <c r="J12" s="63">
        <v>1</v>
      </c>
      <c r="K12" s="40">
        <f t="shared" si="0"/>
        <v>5</v>
      </c>
      <c r="L12" s="65">
        <v>3</v>
      </c>
      <c r="M12" s="62">
        <v>0</v>
      </c>
      <c r="N12" s="62">
        <v>0</v>
      </c>
      <c r="O12" s="62">
        <v>1</v>
      </c>
      <c r="P12" s="62">
        <v>0</v>
      </c>
      <c r="Q12" s="66">
        <v>1</v>
      </c>
      <c r="R12" s="72">
        <f t="shared" si="1"/>
        <v>5</v>
      </c>
      <c r="S12" s="43">
        <f t="shared" si="2"/>
        <v>0</v>
      </c>
      <c r="T12" s="44">
        <f t="shared" si="2"/>
        <v>0</v>
      </c>
      <c r="U12" s="44">
        <f t="shared" si="2"/>
        <v>0</v>
      </c>
      <c r="V12" s="44">
        <f t="shared" si="2"/>
        <v>0</v>
      </c>
      <c r="W12" s="44">
        <f t="shared" si="2"/>
        <v>0</v>
      </c>
      <c r="X12" s="44">
        <f t="shared" si="2"/>
        <v>0</v>
      </c>
      <c r="Y12" s="73">
        <f t="shared" si="3"/>
        <v>0</v>
      </c>
      <c r="Z12" s="74">
        <f>R11+R12+R13</f>
        <v>18</v>
      </c>
      <c r="AA12" s="502"/>
    </row>
    <row r="13" spans="1:52" s="2" customFormat="1" ht="23.25" customHeight="1" thickBot="1">
      <c r="A13" s="461"/>
      <c r="B13" s="481"/>
      <c r="C13" s="499"/>
      <c r="D13" s="75" t="s">
        <v>23</v>
      </c>
      <c r="E13" s="61">
        <v>6</v>
      </c>
      <c r="F13" s="62">
        <v>1</v>
      </c>
      <c r="G13" s="62">
        <v>0</v>
      </c>
      <c r="H13" s="62">
        <v>2</v>
      </c>
      <c r="I13" s="62">
        <v>1</v>
      </c>
      <c r="J13" s="63">
        <v>0</v>
      </c>
      <c r="K13" s="72">
        <f t="shared" si="0"/>
        <v>10</v>
      </c>
      <c r="L13" s="65">
        <v>6</v>
      </c>
      <c r="M13" s="62">
        <v>1</v>
      </c>
      <c r="N13" s="62">
        <v>0</v>
      </c>
      <c r="O13" s="62">
        <v>2</v>
      </c>
      <c r="P13" s="62">
        <v>1</v>
      </c>
      <c r="Q13" s="66">
        <v>0</v>
      </c>
      <c r="R13" s="72">
        <f t="shared" si="1"/>
        <v>10</v>
      </c>
      <c r="S13" s="76">
        <f t="shared" si="2"/>
        <v>0</v>
      </c>
      <c r="T13" s="77">
        <f t="shared" si="2"/>
        <v>0</v>
      </c>
      <c r="U13" s="77">
        <f t="shared" si="2"/>
        <v>0</v>
      </c>
      <c r="V13" s="77">
        <f t="shared" si="2"/>
        <v>0</v>
      </c>
      <c r="W13" s="77">
        <f t="shared" si="2"/>
        <v>0</v>
      </c>
      <c r="X13" s="77">
        <f t="shared" si="2"/>
        <v>0</v>
      </c>
      <c r="Y13" s="73">
        <f t="shared" si="3"/>
        <v>0</v>
      </c>
      <c r="Z13" s="78">
        <f>Y11+Y12+Y13</f>
        <v>0</v>
      </c>
      <c r="AA13" s="502"/>
    </row>
    <row r="14" spans="1:52" s="2" customFormat="1" ht="23.25" customHeight="1">
      <c r="A14" s="460">
        <v>3</v>
      </c>
      <c r="B14" s="481"/>
      <c r="C14" s="498" t="s">
        <v>25</v>
      </c>
      <c r="D14" s="24" t="s">
        <v>21</v>
      </c>
      <c r="E14" s="25">
        <v>5</v>
      </c>
      <c r="F14" s="26">
        <v>1</v>
      </c>
      <c r="G14" s="26">
        <v>0</v>
      </c>
      <c r="H14" s="26">
        <v>1</v>
      </c>
      <c r="I14" s="26">
        <v>0</v>
      </c>
      <c r="J14" s="27">
        <v>0</v>
      </c>
      <c r="K14" s="28">
        <f t="shared" si="0"/>
        <v>7</v>
      </c>
      <c r="L14" s="29">
        <v>5</v>
      </c>
      <c r="M14" s="26">
        <v>1</v>
      </c>
      <c r="N14" s="26">
        <v>0</v>
      </c>
      <c r="O14" s="26">
        <v>0</v>
      </c>
      <c r="P14" s="26">
        <v>0</v>
      </c>
      <c r="Q14" s="30">
        <v>0</v>
      </c>
      <c r="R14" s="79">
        <f t="shared" si="1"/>
        <v>6</v>
      </c>
      <c r="S14" s="31">
        <f t="shared" si="2"/>
        <v>0</v>
      </c>
      <c r="T14" s="32">
        <f t="shared" si="2"/>
        <v>0</v>
      </c>
      <c r="U14" s="32">
        <f t="shared" si="2"/>
        <v>0</v>
      </c>
      <c r="V14" s="32">
        <f t="shared" si="2"/>
        <v>1</v>
      </c>
      <c r="W14" s="32">
        <f t="shared" si="2"/>
        <v>0</v>
      </c>
      <c r="X14" s="32">
        <f t="shared" si="2"/>
        <v>0</v>
      </c>
      <c r="Y14" s="80">
        <f t="shared" si="3"/>
        <v>1</v>
      </c>
      <c r="Z14" s="81">
        <f>K14+K15+K16</f>
        <v>109</v>
      </c>
      <c r="AA14" s="501">
        <f>Z16/Z14*100</f>
        <v>8.2568807339449553</v>
      </c>
    </row>
    <row r="15" spans="1:52" s="2" customFormat="1" ht="23.25" customHeight="1">
      <c r="A15" s="461"/>
      <c r="B15" s="481"/>
      <c r="C15" s="499"/>
      <c r="D15" s="36" t="s">
        <v>22</v>
      </c>
      <c r="E15" s="37">
        <v>14</v>
      </c>
      <c r="F15" s="38">
        <v>2</v>
      </c>
      <c r="G15" s="38">
        <v>1</v>
      </c>
      <c r="H15" s="38">
        <v>1</v>
      </c>
      <c r="I15" s="38">
        <v>0</v>
      </c>
      <c r="J15" s="39">
        <v>0</v>
      </c>
      <c r="K15" s="40">
        <f t="shared" si="0"/>
        <v>18</v>
      </c>
      <c r="L15" s="41">
        <v>11</v>
      </c>
      <c r="M15" s="38">
        <v>2</v>
      </c>
      <c r="N15" s="38">
        <v>1</v>
      </c>
      <c r="O15" s="38">
        <v>0</v>
      </c>
      <c r="P15" s="38">
        <v>0</v>
      </c>
      <c r="Q15" s="42">
        <v>0</v>
      </c>
      <c r="R15" s="72">
        <f t="shared" si="1"/>
        <v>14</v>
      </c>
      <c r="S15" s="43">
        <f t="shared" si="2"/>
        <v>3</v>
      </c>
      <c r="T15" s="44">
        <f t="shared" si="2"/>
        <v>0</v>
      </c>
      <c r="U15" s="44">
        <f t="shared" si="2"/>
        <v>0</v>
      </c>
      <c r="V15" s="44">
        <f t="shared" si="2"/>
        <v>1</v>
      </c>
      <c r="W15" s="44">
        <f t="shared" si="2"/>
        <v>0</v>
      </c>
      <c r="X15" s="44">
        <f t="shared" si="2"/>
        <v>0</v>
      </c>
      <c r="Y15" s="73">
        <f t="shared" si="3"/>
        <v>4</v>
      </c>
      <c r="Z15" s="74">
        <f>R14+R15+R16</f>
        <v>100</v>
      </c>
      <c r="AA15" s="502"/>
    </row>
    <row r="16" spans="1:52" s="2" customFormat="1" ht="23.25" customHeight="1" thickBot="1">
      <c r="A16" s="468"/>
      <c r="B16" s="482"/>
      <c r="C16" s="500"/>
      <c r="D16" s="48" t="s">
        <v>23</v>
      </c>
      <c r="E16" s="49">
        <v>48</v>
      </c>
      <c r="F16" s="50">
        <v>12</v>
      </c>
      <c r="G16" s="50">
        <v>6</v>
      </c>
      <c r="H16" s="50">
        <v>15</v>
      </c>
      <c r="I16" s="50">
        <v>3</v>
      </c>
      <c r="J16" s="51">
        <v>0</v>
      </c>
      <c r="K16" s="52">
        <f t="shared" si="0"/>
        <v>84</v>
      </c>
      <c r="L16" s="53">
        <v>43</v>
      </c>
      <c r="M16" s="50">
        <v>12</v>
      </c>
      <c r="N16" s="50">
        <v>6</v>
      </c>
      <c r="O16" s="50">
        <v>13</v>
      </c>
      <c r="P16" s="50">
        <v>3</v>
      </c>
      <c r="Q16" s="54">
        <v>3</v>
      </c>
      <c r="R16" s="52">
        <f t="shared" si="1"/>
        <v>80</v>
      </c>
      <c r="S16" s="55">
        <f t="shared" si="2"/>
        <v>5</v>
      </c>
      <c r="T16" s="56">
        <f t="shared" si="2"/>
        <v>0</v>
      </c>
      <c r="U16" s="56">
        <f t="shared" si="2"/>
        <v>0</v>
      </c>
      <c r="V16" s="56">
        <f t="shared" si="2"/>
        <v>2</v>
      </c>
      <c r="W16" s="56">
        <f t="shared" si="2"/>
        <v>0</v>
      </c>
      <c r="X16" s="56">
        <f t="shared" si="2"/>
        <v>-3</v>
      </c>
      <c r="Y16" s="58">
        <f t="shared" si="3"/>
        <v>4</v>
      </c>
      <c r="Z16" s="82">
        <f>Y14+Y15+Y16</f>
        <v>9</v>
      </c>
      <c r="AA16" s="503"/>
    </row>
    <row r="17" spans="1:52" s="83" customFormat="1" ht="23.25" customHeight="1">
      <c r="A17" s="493">
        <v>4</v>
      </c>
      <c r="B17" s="480" t="s">
        <v>26</v>
      </c>
      <c r="C17" s="484" t="s">
        <v>27</v>
      </c>
      <c r="D17" s="60" t="s">
        <v>21</v>
      </c>
      <c r="E17" s="61">
        <v>12</v>
      </c>
      <c r="F17" s="62">
        <v>4</v>
      </c>
      <c r="G17" s="62">
        <v>1</v>
      </c>
      <c r="H17" s="62">
        <v>7</v>
      </c>
      <c r="I17" s="62">
        <v>2</v>
      </c>
      <c r="J17" s="63">
        <v>1</v>
      </c>
      <c r="K17" s="64">
        <f t="shared" si="0"/>
        <v>27</v>
      </c>
      <c r="L17" s="65">
        <v>13</v>
      </c>
      <c r="M17" s="62">
        <v>3</v>
      </c>
      <c r="N17" s="62">
        <v>0</v>
      </c>
      <c r="O17" s="62">
        <v>1</v>
      </c>
      <c r="P17" s="62">
        <v>0</v>
      </c>
      <c r="Q17" s="66">
        <v>0</v>
      </c>
      <c r="R17" s="67">
        <f t="shared" si="1"/>
        <v>17</v>
      </c>
      <c r="S17" s="68">
        <f t="shared" si="2"/>
        <v>-1</v>
      </c>
      <c r="T17" s="69">
        <f t="shared" si="2"/>
        <v>1</v>
      </c>
      <c r="U17" s="69">
        <f t="shared" si="2"/>
        <v>1</v>
      </c>
      <c r="V17" s="69">
        <f t="shared" si="2"/>
        <v>6</v>
      </c>
      <c r="W17" s="69">
        <f t="shared" si="2"/>
        <v>2</v>
      </c>
      <c r="X17" s="69">
        <f t="shared" si="2"/>
        <v>1</v>
      </c>
      <c r="Y17" s="70">
        <f t="shared" si="3"/>
        <v>10</v>
      </c>
      <c r="Z17" s="71">
        <f>K17+K18+K19</f>
        <v>214</v>
      </c>
      <c r="AA17" s="502">
        <f>Z19/Z17*100</f>
        <v>16.355140186915886</v>
      </c>
    </row>
    <row r="18" spans="1:52" s="83" customFormat="1" ht="23.25" customHeight="1">
      <c r="A18" s="493"/>
      <c r="B18" s="481"/>
      <c r="C18" s="473"/>
      <c r="D18" s="36" t="s">
        <v>22</v>
      </c>
      <c r="E18" s="37">
        <v>22</v>
      </c>
      <c r="F18" s="38">
        <v>7</v>
      </c>
      <c r="G18" s="38">
        <v>3</v>
      </c>
      <c r="H18" s="38">
        <v>14</v>
      </c>
      <c r="I18" s="38">
        <v>5</v>
      </c>
      <c r="J18" s="39">
        <v>2</v>
      </c>
      <c r="K18" s="40">
        <f t="shared" si="0"/>
        <v>53</v>
      </c>
      <c r="L18" s="41">
        <v>34</v>
      </c>
      <c r="M18" s="38">
        <v>5</v>
      </c>
      <c r="N18" s="38">
        <v>0</v>
      </c>
      <c r="O18" s="38">
        <v>4</v>
      </c>
      <c r="P18" s="38">
        <v>0</v>
      </c>
      <c r="Q18" s="42">
        <v>0</v>
      </c>
      <c r="R18" s="72">
        <f t="shared" si="1"/>
        <v>43</v>
      </c>
      <c r="S18" s="43">
        <f t="shared" si="2"/>
        <v>-12</v>
      </c>
      <c r="T18" s="44">
        <f t="shared" si="2"/>
        <v>2</v>
      </c>
      <c r="U18" s="44">
        <f t="shared" si="2"/>
        <v>3</v>
      </c>
      <c r="V18" s="44">
        <f t="shared" si="2"/>
        <v>10</v>
      </c>
      <c r="W18" s="44">
        <f t="shared" si="2"/>
        <v>5</v>
      </c>
      <c r="X18" s="44">
        <f t="shared" si="2"/>
        <v>2</v>
      </c>
      <c r="Y18" s="73">
        <f t="shared" si="3"/>
        <v>10</v>
      </c>
      <c r="Z18" s="74">
        <f>R17+R18+R19</f>
        <v>179</v>
      </c>
      <c r="AA18" s="502"/>
    </row>
    <row r="19" spans="1:52" s="83" customFormat="1" ht="23.25" customHeight="1" thickBot="1">
      <c r="A19" s="514"/>
      <c r="B19" s="481"/>
      <c r="C19" s="497"/>
      <c r="D19" s="75" t="s">
        <v>23</v>
      </c>
      <c r="E19" s="84">
        <v>52</v>
      </c>
      <c r="F19" s="85">
        <v>19</v>
      </c>
      <c r="G19" s="85">
        <v>9</v>
      </c>
      <c r="H19" s="85">
        <v>36</v>
      </c>
      <c r="I19" s="85">
        <v>13</v>
      </c>
      <c r="J19" s="86">
        <v>5</v>
      </c>
      <c r="K19" s="72">
        <f t="shared" si="0"/>
        <v>134</v>
      </c>
      <c r="L19" s="87">
        <v>44</v>
      </c>
      <c r="M19" s="85">
        <v>17</v>
      </c>
      <c r="N19" s="85">
        <v>7</v>
      </c>
      <c r="O19" s="85">
        <v>35</v>
      </c>
      <c r="P19" s="85">
        <v>10</v>
      </c>
      <c r="Q19" s="88">
        <v>6</v>
      </c>
      <c r="R19" s="72">
        <f t="shared" si="1"/>
        <v>119</v>
      </c>
      <c r="S19" s="76">
        <f t="shared" si="2"/>
        <v>8</v>
      </c>
      <c r="T19" s="77">
        <f t="shared" si="2"/>
        <v>2</v>
      </c>
      <c r="U19" s="77">
        <f t="shared" si="2"/>
        <v>2</v>
      </c>
      <c r="V19" s="77">
        <f t="shared" si="2"/>
        <v>1</v>
      </c>
      <c r="W19" s="77">
        <f t="shared" si="2"/>
        <v>3</v>
      </c>
      <c r="X19" s="77">
        <f t="shared" si="2"/>
        <v>-1</v>
      </c>
      <c r="Y19" s="73">
        <f t="shared" si="3"/>
        <v>15</v>
      </c>
      <c r="Z19" s="78">
        <f>Y17+Y18+Y19</f>
        <v>35</v>
      </c>
      <c r="AA19" s="502"/>
    </row>
    <row r="20" spans="1:52" s="2" customFormat="1" ht="23.25" customHeight="1">
      <c r="A20" s="460">
        <v>5</v>
      </c>
      <c r="B20" s="481"/>
      <c r="C20" s="472" t="s">
        <v>28</v>
      </c>
      <c r="D20" s="24" t="s">
        <v>21</v>
      </c>
      <c r="E20" s="89">
        <v>11</v>
      </c>
      <c r="F20" s="90">
        <v>3</v>
      </c>
      <c r="G20" s="90">
        <v>1</v>
      </c>
      <c r="H20" s="90">
        <v>4</v>
      </c>
      <c r="I20" s="90">
        <v>1</v>
      </c>
      <c r="J20" s="91">
        <v>0</v>
      </c>
      <c r="K20" s="28">
        <f t="shared" si="0"/>
        <v>20</v>
      </c>
      <c r="L20" s="29">
        <v>7</v>
      </c>
      <c r="M20" s="26">
        <v>2</v>
      </c>
      <c r="N20" s="26">
        <v>0</v>
      </c>
      <c r="O20" s="26">
        <v>2</v>
      </c>
      <c r="P20" s="26">
        <v>0</v>
      </c>
      <c r="Q20" s="30">
        <v>0</v>
      </c>
      <c r="R20" s="79">
        <f t="shared" si="1"/>
        <v>11</v>
      </c>
      <c r="S20" s="31">
        <f t="shared" si="2"/>
        <v>4</v>
      </c>
      <c r="T20" s="32">
        <f t="shared" si="2"/>
        <v>1</v>
      </c>
      <c r="U20" s="32">
        <f t="shared" si="2"/>
        <v>1</v>
      </c>
      <c r="V20" s="32">
        <f t="shared" si="2"/>
        <v>2</v>
      </c>
      <c r="W20" s="32">
        <f t="shared" si="2"/>
        <v>1</v>
      </c>
      <c r="X20" s="32">
        <f t="shared" si="2"/>
        <v>0</v>
      </c>
      <c r="Y20" s="80">
        <f t="shared" si="3"/>
        <v>9</v>
      </c>
      <c r="Z20" s="81">
        <f>K20+K21+K22</f>
        <v>140</v>
      </c>
      <c r="AA20" s="475">
        <f>Z22/Z20*100</f>
        <v>20</v>
      </c>
    </row>
    <row r="21" spans="1:52" s="2" customFormat="1" ht="23.25" customHeight="1">
      <c r="A21" s="461"/>
      <c r="B21" s="481"/>
      <c r="C21" s="473"/>
      <c r="D21" s="36" t="s">
        <v>22</v>
      </c>
      <c r="E21" s="92">
        <v>24</v>
      </c>
      <c r="F21" s="93">
        <v>5</v>
      </c>
      <c r="G21" s="93">
        <v>3</v>
      </c>
      <c r="H21" s="93">
        <v>6</v>
      </c>
      <c r="I21" s="93">
        <v>2</v>
      </c>
      <c r="J21" s="94">
        <v>0</v>
      </c>
      <c r="K21" s="40">
        <f t="shared" si="0"/>
        <v>40</v>
      </c>
      <c r="L21" s="41">
        <v>22</v>
      </c>
      <c r="M21" s="38">
        <v>3</v>
      </c>
      <c r="N21" s="38">
        <v>1</v>
      </c>
      <c r="O21" s="38">
        <v>4</v>
      </c>
      <c r="P21" s="38">
        <v>0</v>
      </c>
      <c r="Q21" s="42">
        <v>0</v>
      </c>
      <c r="R21" s="40">
        <f t="shared" si="1"/>
        <v>30</v>
      </c>
      <c r="S21" s="43">
        <f t="shared" si="2"/>
        <v>2</v>
      </c>
      <c r="T21" s="44">
        <f t="shared" si="2"/>
        <v>2</v>
      </c>
      <c r="U21" s="44">
        <f t="shared" si="2"/>
        <v>2</v>
      </c>
      <c r="V21" s="44">
        <f t="shared" si="2"/>
        <v>2</v>
      </c>
      <c r="W21" s="44">
        <f t="shared" si="2"/>
        <v>2</v>
      </c>
      <c r="X21" s="44">
        <f t="shared" si="2"/>
        <v>0</v>
      </c>
      <c r="Y21" s="73">
        <f t="shared" si="3"/>
        <v>10</v>
      </c>
      <c r="Z21" s="74">
        <f>R20+R21+R22</f>
        <v>112</v>
      </c>
      <c r="AA21" s="476"/>
    </row>
    <row r="22" spans="1:52" s="2" customFormat="1" ht="23.25" customHeight="1" thickBot="1">
      <c r="A22" s="461"/>
      <c r="B22" s="483"/>
      <c r="C22" s="474"/>
      <c r="D22" s="48" t="s">
        <v>23</v>
      </c>
      <c r="E22" s="95">
        <v>40</v>
      </c>
      <c r="F22" s="96">
        <v>11</v>
      </c>
      <c r="G22" s="96">
        <v>6</v>
      </c>
      <c r="H22" s="96">
        <v>21</v>
      </c>
      <c r="I22" s="96">
        <v>2</v>
      </c>
      <c r="J22" s="97">
        <v>0</v>
      </c>
      <c r="K22" s="52">
        <f t="shared" si="0"/>
        <v>80</v>
      </c>
      <c r="L22" s="53">
        <v>36</v>
      </c>
      <c r="M22" s="50">
        <v>11</v>
      </c>
      <c r="N22" s="50">
        <v>5</v>
      </c>
      <c r="O22" s="50">
        <v>19</v>
      </c>
      <c r="P22" s="50">
        <v>0</v>
      </c>
      <c r="Q22" s="54">
        <v>0</v>
      </c>
      <c r="R22" s="52">
        <f t="shared" si="1"/>
        <v>71</v>
      </c>
      <c r="S22" s="55">
        <f t="shared" si="2"/>
        <v>4</v>
      </c>
      <c r="T22" s="56">
        <f t="shared" si="2"/>
        <v>0</v>
      </c>
      <c r="U22" s="56">
        <f t="shared" si="2"/>
        <v>1</v>
      </c>
      <c r="V22" s="56">
        <f t="shared" si="2"/>
        <v>2</v>
      </c>
      <c r="W22" s="56">
        <f t="shared" si="2"/>
        <v>2</v>
      </c>
      <c r="X22" s="56">
        <f t="shared" si="2"/>
        <v>0</v>
      </c>
      <c r="Y22" s="58">
        <f t="shared" si="3"/>
        <v>9</v>
      </c>
      <c r="Z22" s="82">
        <f>Y20+Y21+Y22</f>
        <v>28</v>
      </c>
      <c r="AA22" s="477"/>
    </row>
    <row r="23" spans="1:52" s="99" customFormat="1" ht="23.25" customHeight="1">
      <c r="A23" s="460">
        <v>6</v>
      </c>
      <c r="B23" s="479" t="s">
        <v>29</v>
      </c>
      <c r="C23" s="507" t="s">
        <v>30</v>
      </c>
      <c r="D23" s="60" t="s">
        <v>21</v>
      </c>
      <c r="E23" s="25">
        <v>25</v>
      </c>
      <c r="F23" s="26">
        <v>8</v>
      </c>
      <c r="G23" s="26">
        <v>4</v>
      </c>
      <c r="H23" s="26">
        <v>15</v>
      </c>
      <c r="I23" s="26">
        <v>5</v>
      </c>
      <c r="J23" s="27">
        <v>1</v>
      </c>
      <c r="K23" s="28">
        <f t="shared" ref="K23:K25" si="4">SUM(E23:J23)</f>
        <v>58</v>
      </c>
      <c r="L23" s="29">
        <v>8</v>
      </c>
      <c r="M23" s="26">
        <v>1</v>
      </c>
      <c r="N23" s="26">
        <v>1</v>
      </c>
      <c r="O23" s="26">
        <v>7</v>
      </c>
      <c r="P23" s="26">
        <v>2</v>
      </c>
      <c r="Q23" s="30">
        <v>0</v>
      </c>
      <c r="R23" s="28">
        <f t="shared" si="1"/>
        <v>19</v>
      </c>
      <c r="S23" s="31">
        <f t="shared" si="2"/>
        <v>17</v>
      </c>
      <c r="T23" s="32">
        <f t="shared" si="2"/>
        <v>7</v>
      </c>
      <c r="U23" s="32">
        <f t="shared" si="2"/>
        <v>3</v>
      </c>
      <c r="V23" s="32">
        <f t="shared" si="2"/>
        <v>8</v>
      </c>
      <c r="W23" s="32">
        <f t="shared" si="2"/>
        <v>3</v>
      </c>
      <c r="X23" s="33">
        <f t="shared" si="2"/>
        <v>1</v>
      </c>
      <c r="Y23" s="80">
        <f t="shared" si="3"/>
        <v>39</v>
      </c>
      <c r="Z23" s="35">
        <f>K23+K24+K25</f>
        <v>434</v>
      </c>
      <c r="AA23" s="475">
        <f>Z25/Z23*100</f>
        <v>24.654377880184331</v>
      </c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</row>
    <row r="24" spans="1:52" s="99" customFormat="1" ht="23.25" customHeight="1">
      <c r="A24" s="461"/>
      <c r="B24" s="479"/>
      <c r="C24" s="491"/>
      <c r="D24" s="36" t="s">
        <v>22</v>
      </c>
      <c r="E24" s="37">
        <v>41</v>
      </c>
      <c r="F24" s="38">
        <v>16</v>
      </c>
      <c r="G24" s="38">
        <v>8</v>
      </c>
      <c r="H24" s="38">
        <v>28</v>
      </c>
      <c r="I24" s="38">
        <v>10</v>
      </c>
      <c r="J24" s="39">
        <v>4</v>
      </c>
      <c r="K24" s="40">
        <f t="shared" si="4"/>
        <v>107</v>
      </c>
      <c r="L24" s="41">
        <v>31</v>
      </c>
      <c r="M24" s="38">
        <v>6</v>
      </c>
      <c r="N24" s="38">
        <v>0</v>
      </c>
      <c r="O24" s="38">
        <v>20</v>
      </c>
      <c r="P24" s="38">
        <v>3</v>
      </c>
      <c r="Q24" s="42">
        <v>0</v>
      </c>
      <c r="R24" s="40">
        <f t="shared" si="1"/>
        <v>60</v>
      </c>
      <c r="S24" s="43">
        <f t="shared" si="2"/>
        <v>10</v>
      </c>
      <c r="T24" s="44">
        <f t="shared" si="2"/>
        <v>10</v>
      </c>
      <c r="U24" s="44">
        <f t="shared" si="2"/>
        <v>8</v>
      </c>
      <c r="V24" s="44">
        <f t="shared" si="2"/>
        <v>8</v>
      </c>
      <c r="W24" s="44">
        <f t="shared" si="2"/>
        <v>7</v>
      </c>
      <c r="X24" s="45">
        <f t="shared" si="2"/>
        <v>4</v>
      </c>
      <c r="Y24" s="73">
        <f t="shared" si="3"/>
        <v>47</v>
      </c>
      <c r="Z24" s="47">
        <f>R23+R24+R25</f>
        <v>327</v>
      </c>
      <c r="AA24" s="476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</row>
    <row r="25" spans="1:52" s="99" customFormat="1" ht="23.25" customHeight="1" thickBot="1">
      <c r="A25" s="461"/>
      <c r="B25" s="479"/>
      <c r="C25" s="491"/>
      <c r="D25" s="75" t="s">
        <v>23</v>
      </c>
      <c r="E25" s="49">
        <v>97</v>
      </c>
      <c r="F25" s="50">
        <v>40</v>
      </c>
      <c r="G25" s="50">
        <v>20</v>
      </c>
      <c r="H25" s="50">
        <v>72</v>
      </c>
      <c r="I25" s="50">
        <v>26</v>
      </c>
      <c r="J25" s="51">
        <v>14</v>
      </c>
      <c r="K25" s="52">
        <f t="shared" si="4"/>
        <v>269</v>
      </c>
      <c r="L25" s="53">
        <v>89</v>
      </c>
      <c r="M25" s="50">
        <v>38</v>
      </c>
      <c r="N25" s="50">
        <v>18</v>
      </c>
      <c r="O25" s="50">
        <v>66</v>
      </c>
      <c r="P25" s="50">
        <v>25</v>
      </c>
      <c r="Q25" s="54">
        <v>12</v>
      </c>
      <c r="R25" s="52">
        <f t="shared" si="1"/>
        <v>248</v>
      </c>
      <c r="S25" s="55">
        <f t="shared" si="2"/>
        <v>8</v>
      </c>
      <c r="T25" s="56">
        <f t="shared" si="2"/>
        <v>2</v>
      </c>
      <c r="U25" s="56">
        <f t="shared" si="2"/>
        <v>2</v>
      </c>
      <c r="V25" s="56">
        <f t="shared" si="2"/>
        <v>6</v>
      </c>
      <c r="W25" s="56">
        <f t="shared" si="2"/>
        <v>1</v>
      </c>
      <c r="X25" s="57">
        <f t="shared" si="2"/>
        <v>2</v>
      </c>
      <c r="Y25" s="58">
        <f t="shared" si="3"/>
        <v>21</v>
      </c>
      <c r="Z25" s="59">
        <f>Y23+Y24+Y25</f>
        <v>107</v>
      </c>
      <c r="AA25" s="477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</row>
    <row r="26" spans="1:52" s="102" customFormat="1" ht="23.25" customHeight="1">
      <c r="A26" s="460">
        <v>7</v>
      </c>
      <c r="B26" s="496" t="s">
        <v>31</v>
      </c>
      <c r="C26" s="472" t="s">
        <v>32</v>
      </c>
      <c r="D26" s="24" t="s">
        <v>21</v>
      </c>
      <c r="E26" s="61">
        <v>100</v>
      </c>
      <c r="F26" s="62">
        <v>39</v>
      </c>
      <c r="G26" s="62">
        <v>18</v>
      </c>
      <c r="H26" s="62">
        <v>67</v>
      </c>
      <c r="I26" s="62">
        <v>26</v>
      </c>
      <c r="J26" s="63">
        <v>10</v>
      </c>
      <c r="K26" s="64">
        <f t="shared" si="0"/>
        <v>260</v>
      </c>
      <c r="L26" s="65">
        <v>35</v>
      </c>
      <c r="M26" s="62">
        <v>6</v>
      </c>
      <c r="N26" s="62">
        <v>5</v>
      </c>
      <c r="O26" s="62">
        <v>16</v>
      </c>
      <c r="P26" s="62">
        <v>6</v>
      </c>
      <c r="Q26" s="66">
        <v>0</v>
      </c>
      <c r="R26" s="64">
        <f t="shared" si="1"/>
        <v>68</v>
      </c>
      <c r="S26" s="68">
        <f t="shared" si="2"/>
        <v>65</v>
      </c>
      <c r="T26" s="69">
        <f t="shared" si="2"/>
        <v>33</v>
      </c>
      <c r="U26" s="69">
        <f t="shared" si="2"/>
        <v>13</v>
      </c>
      <c r="V26" s="69">
        <f t="shared" si="2"/>
        <v>51</v>
      </c>
      <c r="W26" s="69">
        <f t="shared" si="2"/>
        <v>20</v>
      </c>
      <c r="X26" s="100">
        <f t="shared" si="2"/>
        <v>10</v>
      </c>
      <c r="Y26" s="70">
        <f t="shared" si="3"/>
        <v>192</v>
      </c>
      <c r="Z26" s="101">
        <f>K26+K27+K28</f>
        <v>1706</v>
      </c>
      <c r="AA26" s="476">
        <f>Z28/Z26*100</f>
        <v>46.424384525205156</v>
      </c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</row>
    <row r="27" spans="1:52" s="98" customFormat="1" ht="23.25" customHeight="1">
      <c r="A27" s="461"/>
      <c r="B27" s="481"/>
      <c r="C27" s="473"/>
      <c r="D27" s="36" t="s">
        <v>22</v>
      </c>
      <c r="E27" s="37">
        <v>238</v>
      </c>
      <c r="F27" s="38">
        <v>96</v>
      </c>
      <c r="G27" s="38">
        <v>48</v>
      </c>
      <c r="H27" s="38">
        <v>173</v>
      </c>
      <c r="I27" s="38">
        <v>64</v>
      </c>
      <c r="J27" s="39">
        <v>24</v>
      </c>
      <c r="K27" s="40">
        <f t="shared" si="0"/>
        <v>643</v>
      </c>
      <c r="L27" s="41">
        <v>87</v>
      </c>
      <c r="M27" s="38">
        <v>29</v>
      </c>
      <c r="N27" s="38">
        <v>11</v>
      </c>
      <c r="O27" s="38">
        <v>51</v>
      </c>
      <c r="P27" s="38">
        <v>15</v>
      </c>
      <c r="Q27" s="42">
        <v>0</v>
      </c>
      <c r="R27" s="40">
        <f t="shared" si="1"/>
        <v>193</v>
      </c>
      <c r="S27" s="43">
        <f t="shared" si="2"/>
        <v>151</v>
      </c>
      <c r="T27" s="44">
        <f t="shared" si="2"/>
        <v>67</v>
      </c>
      <c r="U27" s="44">
        <f t="shared" si="2"/>
        <v>37</v>
      </c>
      <c r="V27" s="44">
        <f t="shared" si="2"/>
        <v>122</v>
      </c>
      <c r="W27" s="44">
        <f t="shared" si="2"/>
        <v>49</v>
      </c>
      <c r="X27" s="45">
        <f t="shared" si="2"/>
        <v>24</v>
      </c>
      <c r="Y27" s="73">
        <f t="shared" si="3"/>
        <v>450</v>
      </c>
      <c r="Z27" s="47">
        <f>R26+R27+R28</f>
        <v>914</v>
      </c>
      <c r="AA27" s="476"/>
    </row>
    <row r="28" spans="1:52" s="105" customFormat="1" ht="23.25" customHeight="1" thickBot="1">
      <c r="A28" s="461"/>
      <c r="B28" s="481"/>
      <c r="C28" s="474"/>
      <c r="D28" s="48" t="s">
        <v>23</v>
      </c>
      <c r="E28" s="49">
        <v>306</v>
      </c>
      <c r="F28" s="50">
        <v>120</v>
      </c>
      <c r="G28" s="50">
        <v>60</v>
      </c>
      <c r="H28" s="50">
        <v>215</v>
      </c>
      <c r="I28" s="50">
        <v>79</v>
      </c>
      <c r="J28" s="51">
        <v>23</v>
      </c>
      <c r="K28" s="52">
        <f t="shared" si="0"/>
        <v>803</v>
      </c>
      <c r="L28" s="53">
        <v>256</v>
      </c>
      <c r="M28" s="50">
        <v>97</v>
      </c>
      <c r="N28" s="50">
        <v>49</v>
      </c>
      <c r="O28" s="50">
        <v>176</v>
      </c>
      <c r="P28" s="50">
        <v>62</v>
      </c>
      <c r="Q28" s="54">
        <v>13</v>
      </c>
      <c r="R28" s="72">
        <f t="shared" si="1"/>
        <v>653</v>
      </c>
      <c r="S28" s="76">
        <f t="shared" si="2"/>
        <v>50</v>
      </c>
      <c r="T28" s="77">
        <f t="shared" si="2"/>
        <v>23</v>
      </c>
      <c r="U28" s="77">
        <f t="shared" si="2"/>
        <v>11</v>
      </c>
      <c r="V28" s="77">
        <f t="shared" si="2"/>
        <v>39</v>
      </c>
      <c r="W28" s="77">
        <f t="shared" si="2"/>
        <v>17</v>
      </c>
      <c r="X28" s="103">
        <f t="shared" si="2"/>
        <v>10</v>
      </c>
      <c r="Y28" s="73">
        <f t="shared" si="3"/>
        <v>150</v>
      </c>
      <c r="Z28" s="104">
        <f>Y26+Y27+Y28</f>
        <v>792</v>
      </c>
      <c r="AA28" s="476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</row>
    <row r="29" spans="1:52" ht="23.25" customHeight="1">
      <c r="A29" s="460">
        <v>8</v>
      </c>
      <c r="B29" s="481"/>
      <c r="C29" s="473" t="s">
        <v>33</v>
      </c>
      <c r="D29" s="60" t="s">
        <v>21</v>
      </c>
      <c r="E29" s="25">
        <v>125</v>
      </c>
      <c r="F29" s="26">
        <v>0</v>
      </c>
      <c r="G29" s="26">
        <v>0</v>
      </c>
      <c r="H29" s="26">
        <v>0</v>
      </c>
      <c r="I29" s="26">
        <v>0</v>
      </c>
      <c r="J29" s="27">
        <v>2</v>
      </c>
      <c r="K29" s="64">
        <f t="shared" si="0"/>
        <v>127</v>
      </c>
      <c r="L29" s="29">
        <v>55</v>
      </c>
      <c r="M29" s="26">
        <v>0</v>
      </c>
      <c r="N29" s="26">
        <v>0</v>
      </c>
      <c r="O29" s="26">
        <v>0</v>
      </c>
      <c r="P29" s="26">
        <v>0</v>
      </c>
      <c r="Q29" s="30">
        <v>1</v>
      </c>
      <c r="R29" s="28">
        <f t="shared" si="1"/>
        <v>56</v>
      </c>
      <c r="S29" s="31">
        <f t="shared" si="2"/>
        <v>70</v>
      </c>
      <c r="T29" s="32">
        <f t="shared" si="2"/>
        <v>0</v>
      </c>
      <c r="U29" s="32">
        <f t="shared" si="2"/>
        <v>0</v>
      </c>
      <c r="V29" s="32">
        <f t="shared" si="2"/>
        <v>0</v>
      </c>
      <c r="W29" s="32">
        <f t="shared" si="2"/>
        <v>0</v>
      </c>
      <c r="X29" s="33">
        <f t="shared" si="2"/>
        <v>1</v>
      </c>
      <c r="Y29" s="73">
        <f t="shared" si="3"/>
        <v>71</v>
      </c>
      <c r="Z29" s="35">
        <f>K29+K30+K31</f>
        <v>859</v>
      </c>
      <c r="AA29" s="475">
        <f>Z31/Z29*100</f>
        <v>25.611175785797442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ht="23.25" customHeight="1">
      <c r="A30" s="461"/>
      <c r="B30" s="481"/>
      <c r="C30" s="473"/>
      <c r="D30" s="36" t="s">
        <v>22</v>
      </c>
      <c r="E30" s="37">
        <v>204</v>
      </c>
      <c r="F30" s="38">
        <v>0</v>
      </c>
      <c r="G30" s="38">
        <v>0</v>
      </c>
      <c r="H30" s="38">
        <v>0</v>
      </c>
      <c r="I30" s="38">
        <v>0</v>
      </c>
      <c r="J30" s="39">
        <v>2</v>
      </c>
      <c r="K30" s="40">
        <f t="shared" si="0"/>
        <v>206</v>
      </c>
      <c r="L30" s="41">
        <v>146</v>
      </c>
      <c r="M30" s="38">
        <v>0</v>
      </c>
      <c r="N30" s="38">
        <v>0</v>
      </c>
      <c r="O30" s="38">
        <v>0</v>
      </c>
      <c r="P30" s="38">
        <v>0</v>
      </c>
      <c r="Q30" s="42">
        <v>0</v>
      </c>
      <c r="R30" s="40">
        <f t="shared" si="1"/>
        <v>146</v>
      </c>
      <c r="S30" s="43">
        <f t="shared" si="2"/>
        <v>58</v>
      </c>
      <c r="T30" s="44">
        <f t="shared" si="2"/>
        <v>0</v>
      </c>
      <c r="U30" s="44">
        <f t="shared" si="2"/>
        <v>0</v>
      </c>
      <c r="V30" s="44">
        <f t="shared" si="2"/>
        <v>0</v>
      </c>
      <c r="W30" s="44">
        <f t="shared" si="2"/>
        <v>0</v>
      </c>
      <c r="X30" s="45">
        <f t="shared" si="2"/>
        <v>2</v>
      </c>
      <c r="Y30" s="73">
        <f t="shared" si="3"/>
        <v>60</v>
      </c>
      <c r="Z30" s="47">
        <f>R29+R30+R31</f>
        <v>639</v>
      </c>
      <c r="AA30" s="476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ht="23.25" customHeight="1" thickBot="1">
      <c r="A31" s="461"/>
      <c r="B31" s="481"/>
      <c r="C31" s="497"/>
      <c r="D31" s="75" t="s">
        <v>23</v>
      </c>
      <c r="E31" s="84">
        <v>512</v>
      </c>
      <c r="F31" s="85">
        <v>0</v>
      </c>
      <c r="G31" s="85">
        <v>0</v>
      </c>
      <c r="H31" s="85">
        <v>0</v>
      </c>
      <c r="I31" s="85">
        <v>0</v>
      </c>
      <c r="J31" s="86">
        <v>14</v>
      </c>
      <c r="K31" s="72">
        <f t="shared" si="0"/>
        <v>526</v>
      </c>
      <c r="L31" s="87">
        <v>428</v>
      </c>
      <c r="M31" s="85">
        <v>0</v>
      </c>
      <c r="N31" s="85">
        <v>0</v>
      </c>
      <c r="O31" s="85">
        <v>0</v>
      </c>
      <c r="P31" s="85">
        <v>0</v>
      </c>
      <c r="Q31" s="88">
        <v>9</v>
      </c>
      <c r="R31" s="72">
        <f t="shared" si="1"/>
        <v>437</v>
      </c>
      <c r="S31" s="76">
        <f t="shared" si="2"/>
        <v>84</v>
      </c>
      <c r="T31" s="77">
        <f t="shared" si="2"/>
        <v>0</v>
      </c>
      <c r="U31" s="77">
        <f t="shared" si="2"/>
        <v>0</v>
      </c>
      <c r="V31" s="77">
        <f t="shared" si="2"/>
        <v>0</v>
      </c>
      <c r="W31" s="77">
        <f t="shared" si="2"/>
        <v>0</v>
      </c>
      <c r="X31" s="103">
        <f t="shared" si="2"/>
        <v>5</v>
      </c>
      <c r="Y31" s="73">
        <f t="shared" si="3"/>
        <v>89</v>
      </c>
      <c r="Z31" s="104">
        <f>Y29+Y30+Y31</f>
        <v>220</v>
      </c>
      <c r="AA31" s="476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s="106" customFormat="1" ht="23.25" customHeight="1">
      <c r="A32" s="460">
        <v>9</v>
      </c>
      <c r="B32" s="481"/>
      <c r="C32" s="472" t="s">
        <v>34</v>
      </c>
      <c r="D32" s="24" t="s">
        <v>21</v>
      </c>
      <c r="E32" s="25">
        <v>148</v>
      </c>
      <c r="F32" s="26">
        <v>30</v>
      </c>
      <c r="G32" s="26">
        <v>15</v>
      </c>
      <c r="H32" s="26">
        <v>0</v>
      </c>
      <c r="I32" s="26">
        <v>0</v>
      </c>
      <c r="J32" s="27">
        <v>8</v>
      </c>
      <c r="K32" s="28">
        <f t="shared" si="0"/>
        <v>201</v>
      </c>
      <c r="L32" s="29">
        <v>69</v>
      </c>
      <c r="M32" s="26">
        <v>14</v>
      </c>
      <c r="N32" s="26">
        <v>0</v>
      </c>
      <c r="O32" s="26">
        <v>2</v>
      </c>
      <c r="P32" s="26">
        <v>0</v>
      </c>
      <c r="Q32" s="30">
        <v>4</v>
      </c>
      <c r="R32" s="28">
        <f t="shared" si="1"/>
        <v>89</v>
      </c>
      <c r="S32" s="31">
        <f t="shared" si="2"/>
        <v>79</v>
      </c>
      <c r="T32" s="32">
        <f t="shared" si="2"/>
        <v>16</v>
      </c>
      <c r="U32" s="32">
        <f t="shared" si="2"/>
        <v>15</v>
      </c>
      <c r="V32" s="32">
        <f t="shared" si="2"/>
        <v>-2</v>
      </c>
      <c r="W32" s="32">
        <f t="shared" si="2"/>
        <v>0</v>
      </c>
      <c r="X32" s="33">
        <f t="shared" si="2"/>
        <v>4</v>
      </c>
      <c r="Y32" s="80">
        <f t="shared" si="3"/>
        <v>112</v>
      </c>
      <c r="Z32" s="35">
        <f>K32+K33+K34</f>
        <v>926</v>
      </c>
      <c r="AA32" s="475">
        <f>Z34/Z32*100</f>
        <v>34.665226781857449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s="2" customFormat="1" ht="23.25" customHeight="1">
      <c r="A33" s="461"/>
      <c r="B33" s="481"/>
      <c r="C33" s="473"/>
      <c r="D33" s="36" t="s">
        <v>22</v>
      </c>
      <c r="E33" s="37">
        <v>282</v>
      </c>
      <c r="F33" s="38">
        <v>55</v>
      </c>
      <c r="G33" s="38">
        <v>27</v>
      </c>
      <c r="H33" s="38">
        <v>0</v>
      </c>
      <c r="I33" s="38">
        <v>0</v>
      </c>
      <c r="J33" s="39">
        <v>8</v>
      </c>
      <c r="K33" s="40">
        <f t="shared" si="0"/>
        <v>372</v>
      </c>
      <c r="L33" s="41">
        <v>177</v>
      </c>
      <c r="M33" s="38">
        <v>19</v>
      </c>
      <c r="N33" s="38">
        <v>10</v>
      </c>
      <c r="O33" s="38">
        <v>6</v>
      </c>
      <c r="P33" s="38">
        <v>0</v>
      </c>
      <c r="Q33" s="42">
        <v>1</v>
      </c>
      <c r="R33" s="40">
        <f t="shared" si="1"/>
        <v>213</v>
      </c>
      <c r="S33" s="43">
        <f t="shared" si="2"/>
        <v>105</v>
      </c>
      <c r="T33" s="44">
        <f t="shared" si="2"/>
        <v>36</v>
      </c>
      <c r="U33" s="44">
        <f t="shared" si="2"/>
        <v>17</v>
      </c>
      <c r="V33" s="44">
        <f t="shared" si="2"/>
        <v>-6</v>
      </c>
      <c r="W33" s="44">
        <f t="shared" si="2"/>
        <v>0</v>
      </c>
      <c r="X33" s="45">
        <f t="shared" si="2"/>
        <v>7</v>
      </c>
      <c r="Y33" s="73">
        <f t="shared" si="3"/>
        <v>159</v>
      </c>
      <c r="Z33" s="47">
        <f>R32+R33+R34</f>
        <v>605</v>
      </c>
      <c r="AA33" s="476"/>
    </row>
    <row r="34" spans="1:52" s="107" customFormat="1" ht="23.25" customHeight="1" thickBot="1">
      <c r="A34" s="461"/>
      <c r="B34" s="481"/>
      <c r="C34" s="474"/>
      <c r="D34" s="48" t="s">
        <v>23</v>
      </c>
      <c r="E34" s="49">
        <v>166</v>
      </c>
      <c r="F34" s="50">
        <v>52</v>
      </c>
      <c r="G34" s="50">
        <v>26</v>
      </c>
      <c r="H34" s="50">
        <v>95</v>
      </c>
      <c r="I34" s="50">
        <v>0</v>
      </c>
      <c r="J34" s="51">
        <v>14</v>
      </c>
      <c r="K34" s="52">
        <f t="shared" si="0"/>
        <v>353</v>
      </c>
      <c r="L34" s="53">
        <v>165</v>
      </c>
      <c r="M34" s="50">
        <v>46</v>
      </c>
      <c r="N34" s="50">
        <v>22</v>
      </c>
      <c r="O34" s="50">
        <v>56</v>
      </c>
      <c r="P34" s="50">
        <v>3</v>
      </c>
      <c r="Q34" s="54">
        <v>11</v>
      </c>
      <c r="R34" s="52">
        <f t="shared" si="1"/>
        <v>303</v>
      </c>
      <c r="S34" s="55">
        <f t="shared" si="2"/>
        <v>1</v>
      </c>
      <c r="T34" s="56">
        <f t="shared" si="2"/>
        <v>6</v>
      </c>
      <c r="U34" s="56">
        <f t="shared" si="2"/>
        <v>4</v>
      </c>
      <c r="V34" s="56">
        <f t="shared" si="2"/>
        <v>39</v>
      </c>
      <c r="W34" s="56">
        <f t="shared" si="2"/>
        <v>-3</v>
      </c>
      <c r="X34" s="57">
        <f t="shared" si="2"/>
        <v>3</v>
      </c>
      <c r="Y34" s="58">
        <f t="shared" si="3"/>
        <v>50</v>
      </c>
      <c r="Z34" s="59">
        <f>Y32+Y33+Y34</f>
        <v>321</v>
      </c>
      <c r="AA34" s="477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s="2" customFormat="1" ht="23.25" customHeight="1">
      <c r="A35" s="460">
        <v>10</v>
      </c>
      <c r="B35" s="481"/>
      <c r="C35" s="504" t="s">
        <v>35</v>
      </c>
      <c r="D35" s="60" t="s">
        <v>21</v>
      </c>
      <c r="E35" s="25">
        <v>9</v>
      </c>
      <c r="F35" s="26">
        <v>1</v>
      </c>
      <c r="G35" s="26">
        <v>1</v>
      </c>
      <c r="H35" s="26">
        <v>0</v>
      </c>
      <c r="I35" s="26">
        <v>0</v>
      </c>
      <c r="J35" s="27">
        <v>0</v>
      </c>
      <c r="K35" s="64">
        <f t="shared" si="0"/>
        <v>11</v>
      </c>
      <c r="L35" s="65">
        <v>8</v>
      </c>
      <c r="M35" s="62">
        <v>1</v>
      </c>
      <c r="N35" s="62">
        <v>0</v>
      </c>
      <c r="O35" s="62">
        <v>0</v>
      </c>
      <c r="P35" s="62">
        <v>0</v>
      </c>
      <c r="Q35" s="66">
        <v>0</v>
      </c>
      <c r="R35" s="64">
        <f t="shared" si="1"/>
        <v>9</v>
      </c>
      <c r="S35" s="68">
        <f t="shared" si="2"/>
        <v>1</v>
      </c>
      <c r="T35" s="69">
        <f t="shared" si="2"/>
        <v>0</v>
      </c>
      <c r="U35" s="69">
        <f t="shared" si="2"/>
        <v>1</v>
      </c>
      <c r="V35" s="69">
        <f t="shared" si="2"/>
        <v>0</v>
      </c>
      <c r="W35" s="69">
        <f t="shared" si="2"/>
        <v>0</v>
      </c>
      <c r="X35" s="69">
        <f t="shared" si="2"/>
        <v>0</v>
      </c>
      <c r="Y35" s="108">
        <f t="shared" si="3"/>
        <v>2</v>
      </c>
      <c r="Z35" s="71">
        <f>K35+K36+K37</f>
        <v>139</v>
      </c>
      <c r="AA35" s="502">
        <f>Z37/Z35*100</f>
        <v>26.618705035971225</v>
      </c>
    </row>
    <row r="36" spans="1:52" s="2" customFormat="1" ht="23.25" customHeight="1">
      <c r="A36" s="461"/>
      <c r="B36" s="481"/>
      <c r="C36" s="505"/>
      <c r="D36" s="36" t="s">
        <v>22</v>
      </c>
      <c r="E36" s="37">
        <v>14</v>
      </c>
      <c r="F36" s="38">
        <v>3</v>
      </c>
      <c r="G36" s="38">
        <v>1</v>
      </c>
      <c r="H36" s="38">
        <v>5</v>
      </c>
      <c r="I36" s="38">
        <v>1</v>
      </c>
      <c r="J36" s="39">
        <v>0</v>
      </c>
      <c r="K36" s="40">
        <f t="shared" si="0"/>
        <v>24</v>
      </c>
      <c r="L36" s="65">
        <v>12</v>
      </c>
      <c r="M36" s="62">
        <v>0</v>
      </c>
      <c r="N36" s="62">
        <v>0</v>
      </c>
      <c r="O36" s="62">
        <v>0</v>
      </c>
      <c r="P36" s="62">
        <v>0</v>
      </c>
      <c r="Q36" s="66">
        <v>0</v>
      </c>
      <c r="R36" s="40">
        <f t="shared" si="1"/>
        <v>12</v>
      </c>
      <c r="S36" s="43">
        <f t="shared" si="2"/>
        <v>2</v>
      </c>
      <c r="T36" s="44">
        <f t="shared" si="2"/>
        <v>3</v>
      </c>
      <c r="U36" s="44">
        <f t="shared" si="2"/>
        <v>1</v>
      </c>
      <c r="V36" s="44">
        <f t="shared" si="2"/>
        <v>5</v>
      </c>
      <c r="W36" s="44">
        <f t="shared" si="2"/>
        <v>1</v>
      </c>
      <c r="X36" s="44">
        <f t="shared" si="2"/>
        <v>0</v>
      </c>
      <c r="Y36" s="109">
        <f t="shared" si="3"/>
        <v>12</v>
      </c>
      <c r="Z36" s="74">
        <f>R35+R36+R37</f>
        <v>102</v>
      </c>
      <c r="AA36" s="502"/>
    </row>
    <row r="37" spans="1:52" s="2" customFormat="1" ht="23.25" customHeight="1" thickBot="1">
      <c r="A37" s="468"/>
      <c r="B37" s="481"/>
      <c r="C37" s="506"/>
      <c r="D37" s="75" t="s">
        <v>23</v>
      </c>
      <c r="E37" s="49">
        <v>65</v>
      </c>
      <c r="F37" s="50">
        <v>14</v>
      </c>
      <c r="G37" s="50">
        <v>6</v>
      </c>
      <c r="H37" s="50">
        <v>14</v>
      </c>
      <c r="I37" s="50">
        <v>3</v>
      </c>
      <c r="J37" s="51">
        <v>2</v>
      </c>
      <c r="K37" s="72">
        <f t="shared" si="0"/>
        <v>104</v>
      </c>
      <c r="L37" s="65">
        <v>58</v>
      </c>
      <c r="M37" s="62">
        <v>7</v>
      </c>
      <c r="N37" s="62">
        <v>3</v>
      </c>
      <c r="O37" s="62">
        <v>11</v>
      </c>
      <c r="P37" s="62">
        <v>1</v>
      </c>
      <c r="Q37" s="66">
        <v>1</v>
      </c>
      <c r="R37" s="72">
        <f t="shared" si="1"/>
        <v>81</v>
      </c>
      <c r="S37" s="76">
        <f t="shared" si="2"/>
        <v>7</v>
      </c>
      <c r="T37" s="77">
        <f t="shared" si="2"/>
        <v>7</v>
      </c>
      <c r="U37" s="77">
        <f t="shared" si="2"/>
        <v>3</v>
      </c>
      <c r="V37" s="77">
        <f t="shared" si="2"/>
        <v>3</v>
      </c>
      <c r="W37" s="77">
        <f t="shared" si="2"/>
        <v>2</v>
      </c>
      <c r="X37" s="77">
        <f t="shared" si="2"/>
        <v>1</v>
      </c>
      <c r="Y37" s="110">
        <f t="shared" si="3"/>
        <v>23</v>
      </c>
      <c r="Z37" s="78">
        <f>Y35+Y36+Y37</f>
        <v>37</v>
      </c>
      <c r="AA37" s="502"/>
    </row>
    <row r="38" spans="1:52" s="2" customFormat="1" ht="23.25" customHeight="1">
      <c r="A38" s="461">
        <v>11</v>
      </c>
      <c r="B38" s="481"/>
      <c r="C38" s="498" t="s">
        <v>36</v>
      </c>
      <c r="D38" s="24" t="s">
        <v>21</v>
      </c>
      <c r="E38" s="25">
        <v>19</v>
      </c>
      <c r="F38" s="26">
        <v>4</v>
      </c>
      <c r="G38" s="26">
        <v>2</v>
      </c>
      <c r="H38" s="26">
        <v>4</v>
      </c>
      <c r="I38" s="26">
        <v>0</v>
      </c>
      <c r="J38" s="27">
        <v>0</v>
      </c>
      <c r="K38" s="28">
        <f t="shared" si="0"/>
        <v>29</v>
      </c>
      <c r="L38" s="29">
        <v>17</v>
      </c>
      <c r="M38" s="26">
        <v>4</v>
      </c>
      <c r="N38" s="26">
        <v>1</v>
      </c>
      <c r="O38" s="26">
        <v>4</v>
      </c>
      <c r="P38" s="26">
        <v>0</v>
      </c>
      <c r="Q38" s="30">
        <v>0</v>
      </c>
      <c r="R38" s="28">
        <f t="shared" si="1"/>
        <v>26</v>
      </c>
      <c r="S38" s="31">
        <f t="shared" si="2"/>
        <v>2</v>
      </c>
      <c r="T38" s="32">
        <f t="shared" si="2"/>
        <v>0</v>
      </c>
      <c r="U38" s="32">
        <f t="shared" si="2"/>
        <v>1</v>
      </c>
      <c r="V38" s="32">
        <f t="shared" si="2"/>
        <v>0</v>
      </c>
      <c r="W38" s="32">
        <f t="shared" si="2"/>
        <v>0</v>
      </c>
      <c r="X38" s="32">
        <f t="shared" si="2"/>
        <v>0</v>
      </c>
      <c r="Y38" s="111">
        <f t="shared" si="3"/>
        <v>3</v>
      </c>
      <c r="Z38" s="81">
        <f>K38+K39+K40</f>
        <v>258</v>
      </c>
      <c r="AA38" s="501">
        <f>Z40/Z38*100</f>
        <v>10.077519379844961</v>
      </c>
    </row>
    <row r="39" spans="1:52" s="2" customFormat="1" ht="23.25" customHeight="1">
      <c r="A39" s="461"/>
      <c r="B39" s="481"/>
      <c r="C39" s="499"/>
      <c r="D39" s="36" t="s">
        <v>22</v>
      </c>
      <c r="E39" s="37">
        <v>28</v>
      </c>
      <c r="F39" s="38">
        <v>3</v>
      </c>
      <c r="G39" s="38">
        <v>1</v>
      </c>
      <c r="H39" s="38">
        <v>3</v>
      </c>
      <c r="I39" s="38">
        <v>2</v>
      </c>
      <c r="J39" s="39">
        <v>0</v>
      </c>
      <c r="K39" s="40">
        <f t="shared" si="0"/>
        <v>37</v>
      </c>
      <c r="L39" s="41">
        <v>26</v>
      </c>
      <c r="M39" s="38">
        <v>2</v>
      </c>
      <c r="N39" s="38">
        <v>1</v>
      </c>
      <c r="O39" s="38">
        <v>2</v>
      </c>
      <c r="P39" s="38">
        <v>1</v>
      </c>
      <c r="Q39" s="42">
        <v>0</v>
      </c>
      <c r="R39" s="40">
        <f t="shared" si="1"/>
        <v>32</v>
      </c>
      <c r="S39" s="43">
        <f t="shared" si="2"/>
        <v>2</v>
      </c>
      <c r="T39" s="44">
        <f t="shared" si="2"/>
        <v>1</v>
      </c>
      <c r="U39" s="44">
        <f t="shared" si="2"/>
        <v>0</v>
      </c>
      <c r="V39" s="44">
        <f t="shared" si="2"/>
        <v>1</v>
      </c>
      <c r="W39" s="44">
        <f t="shared" si="2"/>
        <v>1</v>
      </c>
      <c r="X39" s="44">
        <f t="shared" si="2"/>
        <v>0</v>
      </c>
      <c r="Y39" s="109">
        <f t="shared" si="3"/>
        <v>5</v>
      </c>
      <c r="Z39" s="74">
        <f>R38+R39+R40</f>
        <v>232</v>
      </c>
      <c r="AA39" s="502"/>
    </row>
    <row r="40" spans="1:52" s="2" customFormat="1" ht="23.25" customHeight="1" thickBot="1">
      <c r="A40" s="468"/>
      <c r="B40" s="483"/>
      <c r="C40" s="500"/>
      <c r="D40" s="48" t="s">
        <v>23</v>
      </c>
      <c r="E40" s="49">
        <v>108</v>
      </c>
      <c r="F40" s="50">
        <v>23</v>
      </c>
      <c r="G40" s="50">
        <v>9</v>
      </c>
      <c r="H40" s="50">
        <v>33</v>
      </c>
      <c r="I40" s="50">
        <v>8</v>
      </c>
      <c r="J40" s="51">
        <v>11</v>
      </c>
      <c r="K40" s="52">
        <f t="shared" si="0"/>
        <v>192</v>
      </c>
      <c r="L40" s="53">
        <v>104</v>
      </c>
      <c r="M40" s="50">
        <v>20</v>
      </c>
      <c r="N40" s="50">
        <v>8</v>
      </c>
      <c r="O40" s="50">
        <v>28</v>
      </c>
      <c r="P40" s="50">
        <v>7</v>
      </c>
      <c r="Q40" s="54">
        <v>7</v>
      </c>
      <c r="R40" s="52">
        <f t="shared" si="1"/>
        <v>174</v>
      </c>
      <c r="S40" s="55">
        <f t="shared" si="2"/>
        <v>4</v>
      </c>
      <c r="T40" s="56">
        <f t="shared" si="2"/>
        <v>3</v>
      </c>
      <c r="U40" s="56">
        <f t="shared" si="2"/>
        <v>1</v>
      </c>
      <c r="V40" s="56">
        <f t="shared" si="2"/>
        <v>5</v>
      </c>
      <c r="W40" s="56">
        <f t="shared" si="2"/>
        <v>1</v>
      </c>
      <c r="X40" s="56">
        <f t="shared" si="2"/>
        <v>4</v>
      </c>
      <c r="Y40" s="112">
        <f t="shared" si="3"/>
        <v>18</v>
      </c>
      <c r="Z40" s="82">
        <f>Y38+Y39+Y40</f>
        <v>26</v>
      </c>
      <c r="AA40" s="503"/>
    </row>
    <row r="41" spans="1:52" s="2" customFormat="1" ht="23.25" customHeight="1">
      <c r="A41" s="460">
        <v>12</v>
      </c>
      <c r="B41" s="486" t="s">
        <v>37</v>
      </c>
      <c r="C41" s="484" t="s">
        <v>38</v>
      </c>
      <c r="D41" s="60" t="s">
        <v>21</v>
      </c>
      <c r="E41" s="113">
        <v>14</v>
      </c>
      <c r="F41" s="114">
        <v>3</v>
      </c>
      <c r="G41" s="114">
        <v>1</v>
      </c>
      <c r="H41" s="114">
        <v>5</v>
      </c>
      <c r="I41" s="114">
        <v>0</v>
      </c>
      <c r="J41" s="115">
        <v>1</v>
      </c>
      <c r="K41" s="64">
        <f t="shared" si="0"/>
        <v>24</v>
      </c>
      <c r="L41" s="65">
        <v>7</v>
      </c>
      <c r="M41" s="62">
        <v>1</v>
      </c>
      <c r="N41" s="62">
        <v>0</v>
      </c>
      <c r="O41" s="62">
        <v>1</v>
      </c>
      <c r="P41" s="62">
        <v>0</v>
      </c>
      <c r="Q41" s="66">
        <v>0</v>
      </c>
      <c r="R41" s="64">
        <f t="shared" si="1"/>
        <v>9</v>
      </c>
      <c r="S41" s="68">
        <f t="shared" si="2"/>
        <v>7</v>
      </c>
      <c r="T41" s="69">
        <f t="shared" si="2"/>
        <v>2</v>
      </c>
      <c r="U41" s="69">
        <f t="shared" si="2"/>
        <v>1</v>
      </c>
      <c r="V41" s="69">
        <f t="shared" si="2"/>
        <v>4</v>
      </c>
      <c r="W41" s="69">
        <f t="shared" si="2"/>
        <v>0</v>
      </c>
      <c r="X41" s="100">
        <f t="shared" si="2"/>
        <v>1</v>
      </c>
      <c r="Y41" s="70">
        <f t="shared" si="3"/>
        <v>15</v>
      </c>
      <c r="Z41" s="101">
        <f>K41+K42+K43</f>
        <v>162</v>
      </c>
      <c r="AA41" s="476">
        <f>Z43/Z41*100</f>
        <v>32.716049382716051</v>
      </c>
    </row>
    <row r="42" spans="1:52" s="2" customFormat="1" ht="23.25" customHeight="1">
      <c r="A42" s="461"/>
      <c r="B42" s="486"/>
      <c r="C42" s="473"/>
      <c r="D42" s="36" t="s">
        <v>22</v>
      </c>
      <c r="E42" s="92">
        <v>28</v>
      </c>
      <c r="F42" s="93">
        <v>6</v>
      </c>
      <c r="G42" s="93">
        <v>3</v>
      </c>
      <c r="H42" s="93">
        <v>6</v>
      </c>
      <c r="I42" s="93">
        <v>2</v>
      </c>
      <c r="J42" s="94">
        <v>1</v>
      </c>
      <c r="K42" s="40">
        <f t="shared" si="0"/>
        <v>46</v>
      </c>
      <c r="L42" s="41">
        <v>16</v>
      </c>
      <c r="M42" s="38">
        <v>1</v>
      </c>
      <c r="N42" s="38">
        <v>0</v>
      </c>
      <c r="O42" s="38">
        <v>2</v>
      </c>
      <c r="P42" s="38">
        <v>0</v>
      </c>
      <c r="Q42" s="42">
        <v>0</v>
      </c>
      <c r="R42" s="40">
        <f t="shared" si="1"/>
        <v>19</v>
      </c>
      <c r="S42" s="43">
        <f t="shared" si="2"/>
        <v>12</v>
      </c>
      <c r="T42" s="44">
        <f t="shared" si="2"/>
        <v>5</v>
      </c>
      <c r="U42" s="44">
        <f t="shared" si="2"/>
        <v>3</v>
      </c>
      <c r="V42" s="44">
        <f t="shared" si="2"/>
        <v>4</v>
      </c>
      <c r="W42" s="44">
        <f t="shared" si="2"/>
        <v>2</v>
      </c>
      <c r="X42" s="45">
        <f t="shared" si="2"/>
        <v>1</v>
      </c>
      <c r="Y42" s="73">
        <f t="shared" si="3"/>
        <v>27</v>
      </c>
      <c r="Z42" s="47">
        <f>R41+R42+R43</f>
        <v>109</v>
      </c>
      <c r="AA42" s="476"/>
    </row>
    <row r="43" spans="1:52" s="2" customFormat="1" ht="23.25" customHeight="1" thickBot="1">
      <c r="A43" s="468"/>
      <c r="B43" s="487"/>
      <c r="C43" s="474"/>
      <c r="D43" s="48" t="s">
        <v>23</v>
      </c>
      <c r="E43" s="95">
        <v>45</v>
      </c>
      <c r="F43" s="96">
        <v>13</v>
      </c>
      <c r="G43" s="96">
        <v>6</v>
      </c>
      <c r="H43" s="96">
        <v>23</v>
      </c>
      <c r="I43" s="96">
        <v>2</v>
      </c>
      <c r="J43" s="97">
        <v>3</v>
      </c>
      <c r="K43" s="52">
        <f t="shared" si="0"/>
        <v>92</v>
      </c>
      <c r="L43" s="53">
        <v>40</v>
      </c>
      <c r="M43" s="50">
        <v>11</v>
      </c>
      <c r="N43" s="50">
        <v>6</v>
      </c>
      <c r="O43" s="50">
        <v>21</v>
      </c>
      <c r="P43" s="50">
        <v>1</v>
      </c>
      <c r="Q43" s="54">
        <v>2</v>
      </c>
      <c r="R43" s="52">
        <f t="shared" si="1"/>
        <v>81</v>
      </c>
      <c r="S43" s="55">
        <f t="shared" si="2"/>
        <v>5</v>
      </c>
      <c r="T43" s="56">
        <f t="shared" si="2"/>
        <v>2</v>
      </c>
      <c r="U43" s="56">
        <f t="shared" si="2"/>
        <v>0</v>
      </c>
      <c r="V43" s="56">
        <f t="shared" si="2"/>
        <v>2</v>
      </c>
      <c r="W43" s="56">
        <f t="shared" si="2"/>
        <v>1</v>
      </c>
      <c r="X43" s="57">
        <f t="shared" si="2"/>
        <v>1</v>
      </c>
      <c r="Y43" s="58">
        <f t="shared" si="3"/>
        <v>11</v>
      </c>
      <c r="Z43" s="59">
        <f>Y41+Y42+Y43</f>
        <v>53</v>
      </c>
      <c r="AA43" s="477"/>
    </row>
    <row r="44" spans="1:52" s="2" customFormat="1" ht="23.25" customHeight="1">
      <c r="A44" s="461">
        <v>13</v>
      </c>
      <c r="B44" s="483" t="s">
        <v>39</v>
      </c>
      <c r="C44" s="484" t="s">
        <v>40</v>
      </c>
      <c r="D44" s="60" t="s">
        <v>21</v>
      </c>
      <c r="E44" s="61">
        <v>17</v>
      </c>
      <c r="F44" s="62">
        <v>3</v>
      </c>
      <c r="G44" s="62">
        <v>2</v>
      </c>
      <c r="H44" s="62">
        <v>7</v>
      </c>
      <c r="I44" s="62">
        <v>2</v>
      </c>
      <c r="J44" s="63">
        <v>2</v>
      </c>
      <c r="K44" s="64">
        <f t="shared" si="0"/>
        <v>33</v>
      </c>
      <c r="L44" s="65">
        <v>11</v>
      </c>
      <c r="M44" s="62">
        <v>0</v>
      </c>
      <c r="N44" s="62">
        <v>0</v>
      </c>
      <c r="O44" s="62">
        <v>3</v>
      </c>
      <c r="P44" s="62">
        <v>0</v>
      </c>
      <c r="Q44" s="66">
        <v>0</v>
      </c>
      <c r="R44" s="64">
        <f t="shared" si="1"/>
        <v>14</v>
      </c>
      <c r="S44" s="68">
        <f t="shared" si="2"/>
        <v>6</v>
      </c>
      <c r="T44" s="69">
        <f t="shared" si="2"/>
        <v>3</v>
      </c>
      <c r="U44" s="69">
        <f t="shared" si="2"/>
        <v>2</v>
      </c>
      <c r="V44" s="69">
        <f t="shared" si="2"/>
        <v>4</v>
      </c>
      <c r="W44" s="69">
        <f t="shared" si="2"/>
        <v>2</v>
      </c>
      <c r="X44" s="100">
        <f t="shared" si="2"/>
        <v>2</v>
      </c>
      <c r="Y44" s="116">
        <f t="shared" si="3"/>
        <v>19</v>
      </c>
      <c r="Z44" s="101">
        <f>K44+K45+K46</f>
        <v>266</v>
      </c>
      <c r="AA44" s="476">
        <f>Z46/Z44*100</f>
        <v>27.819548872180448</v>
      </c>
    </row>
    <row r="45" spans="1:52" s="2" customFormat="1" ht="23.25" customHeight="1">
      <c r="A45" s="461"/>
      <c r="B45" s="486"/>
      <c r="C45" s="473"/>
      <c r="D45" s="36" t="s">
        <v>22</v>
      </c>
      <c r="E45" s="37">
        <v>31</v>
      </c>
      <c r="F45" s="38">
        <v>9</v>
      </c>
      <c r="G45" s="38">
        <v>4</v>
      </c>
      <c r="H45" s="38">
        <v>18</v>
      </c>
      <c r="I45" s="38">
        <v>4</v>
      </c>
      <c r="J45" s="39">
        <v>3</v>
      </c>
      <c r="K45" s="40">
        <f t="shared" si="0"/>
        <v>69</v>
      </c>
      <c r="L45" s="41">
        <v>31</v>
      </c>
      <c r="M45" s="38">
        <v>5</v>
      </c>
      <c r="N45" s="38">
        <v>1</v>
      </c>
      <c r="O45" s="38">
        <v>8</v>
      </c>
      <c r="P45" s="38">
        <v>0</v>
      </c>
      <c r="Q45" s="42">
        <v>2</v>
      </c>
      <c r="R45" s="40">
        <f t="shared" si="1"/>
        <v>47</v>
      </c>
      <c r="S45" s="43">
        <f t="shared" si="2"/>
        <v>0</v>
      </c>
      <c r="T45" s="44">
        <f t="shared" si="2"/>
        <v>4</v>
      </c>
      <c r="U45" s="44">
        <f t="shared" si="2"/>
        <v>3</v>
      </c>
      <c r="V45" s="44">
        <f t="shared" si="2"/>
        <v>10</v>
      </c>
      <c r="W45" s="44">
        <f t="shared" si="2"/>
        <v>4</v>
      </c>
      <c r="X45" s="45">
        <f t="shared" si="2"/>
        <v>1</v>
      </c>
      <c r="Y45" s="46">
        <f t="shared" si="3"/>
        <v>22</v>
      </c>
      <c r="Z45" s="47">
        <f>R44+R45+R46</f>
        <v>192</v>
      </c>
      <c r="AA45" s="476"/>
    </row>
    <row r="46" spans="1:52" s="2" customFormat="1" ht="23.25" customHeight="1" thickBot="1">
      <c r="A46" s="461"/>
      <c r="B46" s="487"/>
      <c r="C46" s="474"/>
      <c r="D46" s="48" t="s">
        <v>23</v>
      </c>
      <c r="E46" s="84">
        <v>71</v>
      </c>
      <c r="F46" s="85">
        <v>22</v>
      </c>
      <c r="G46" s="85">
        <v>12</v>
      </c>
      <c r="H46" s="85">
        <v>42</v>
      </c>
      <c r="I46" s="85">
        <v>10</v>
      </c>
      <c r="J46" s="86">
        <v>7</v>
      </c>
      <c r="K46" s="72">
        <f t="shared" si="0"/>
        <v>164</v>
      </c>
      <c r="L46" s="87">
        <v>56</v>
      </c>
      <c r="M46" s="85">
        <v>18</v>
      </c>
      <c r="N46" s="85">
        <v>9</v>
      </c>
      <c r="O46" s="85">
        <v>35</v>
      </c>
      <c r="P46" s="85">
        <v>7</v>
      </c>
      <c r="Q46" s="88">
        <v>6</v>
      </c>
      <c r="R46" s="72">
        <f t="shared" si="1"/>
        <v>131</v>
      </c>
      <c r="S46" s="76">
        <f t="shared" si="2"/>
        <v>15</v>
      </c>
      <c r="T46" s="77">
        <f t="shared" si="2"/>
        <v>4</v>
      </c>
      <c r="U46" s="77">
        <f t="shared" si="2"/>
        <v>3</v>
      </c>
      <c r="V46" s="77">
        <f t="shared" si="2"/>
        <v>7</v>
      </c>
      <c r="W46" s="77">
        <f t="shared" si="2"/>
        <v>3</v>
      </c>
      <c r="X46" s="103">
        <f t="shared" si="2"/>
        <v>1</v>
      </c>
      <c r="Y46" s="73">
        <f t="shared" si="3"/>
        <v>33</v>
      </c>
      <c r="Z46" s="104">
        <f>Y44+Y45+Y46</f>
        <v>74</v>
      </c>
      <c r="AA46" s="476"/>
    </row>
    <row r="47" spans="1:52" s="2" customFormat="1" ht="23.25" customHeight="1">
      <c r="A47" s="460">
        <v>14</v>
      </c>
      <c r="B47" s="486" t="s">
        <v>41</v>
      </c>
      <c r="C47" s="473" t="s">
        <v>42</v>
      </c>
      <c r="D47" s="60" t="s">
        <v>21</v>
      </c>
      <c r="E47" s="25">
        <v>14</v>
      </c>
      <c r="F47" s="26">
        <v>5</v>
      </c>
      <c r="G47" s="26">
        <v>3</v>
      </c>
      <c r="H47" s="26">
        <v>8</v>
      </c>
      <c r="I47" s="26">
        <v>2</v>
      </c>
      <c r="J47" s="27">
        <v>0</v>
      </c>
      <c r="K47" s="28">
        <f t="shared" si="0"/>
        <v>32</v>
      </c>
      <c r="L47" s="29">
        <v>7</v>
      </c>
      <c r="M47" s="26">
        <v>2</v>
      </c>
      <c r="N47" s="26">
        <v>0</v>
      </c>
      <c r="O47" s="26">
        <v>1</v>
      </c>
      <c r="P47" s="26">
        <v>0</v>
      </c>
      <c r="Q47" s="30">
        <v>0</v>
      </c>
      <c r="R47" s="28">
        <f t="shared" si="1"/>
        <v>10</v>
      </c>
      <c r="S47" s="31">
        <f t="shared" si="2"/>
        <v>7</v>
      </c>
      <c r="T47" s="32">
        <f t="shared" si="2"/>
        <v>3</v>
      </c>
      <c r="U47" s="32">
        <f t="shared" si="2"/>
        <v>3</v>
      </c>
      <c r="V47" s="32">
        <f t="shared" si="2"/>
        <v>7</v>
      </c>
      <c r="W47" s="32">
        <f t="shared" si="2"/>
        <v>2</v>
      </c>
      <c r="X47" s="33">
        <f t="shared" si="2"/>
        <v>0</v>
      </c>
      <c r="Y47" s="34">
        <f t="shared" si="3"/>
        <v>22</v>
      </c>
      <c r="Z47" s="35">
        <f>K47+K48+K49</f>
        <v>220</v>
      </c>
      <c r="AA47" s="475">
        <f>Z49/Z47*100</f>
        <v>33.636363636363633</v>
      </c>
    </row>
    <row r="48" spans="1:52" s="2" customFormat="1" ht="23.25" customHeight="1">
      <c r="A48" s="461"/>
      <c r="B48" s="486"/>
      <c r="C48" s="473"/>
      <c r="D48" s="36" t="s">
        <v>22</v>
      </c>
      <c r="E48" s="37">
        <v>27</v>
      </c>
      <c r="F48" s="38">
        <v>9</v>
      </c>
      <c r="G48" s="38">
        <v>4</v>
      </c>
      <c r="H48" s="38">
        <v>17</v>
      </c>
      <c r="I48" s="38">
        <v>4</v>
      </c>
      <c r="J48" s="39">
        <v>0</v>
      </c>
      <c r="K48" s="40">
        <f t="shared" si="0"/>
        <v>61</v>
      </c>
      <c r="L48" s="41">
        <v>21</v>
      </c>
      <c r="M48" s="38">
        <v>1</v>
      </c>
      <c r="N48" s="38">
        <v>1</v>
      </c>
      <c r="O48" s="38">
        <v>8</v>
      </c>
      <c r="P48" s="38">
        <v>0</v>
      </c>
      <c r="Q48" s="42">
        <v>0</v>
      </c>
      <c r="R48" s="40">
        <f t="shared" si="1"/>
        <v>31</v>
      </c>
      <c r="S48" s="43">
        <f t="shared" si="2"/>
        <v>6</v>
      </c>
      <c r="T48" s="44">
        <f t="shared" si="2"/>
        <v>8</v>
      </c>
      <c r="U48" s="44">
        <f t="shared" si="2"/>
        <v>3</v>
      </c>
      <c r="V48" s="44">
        <f t="shared" si="2"/>
        <v>9</v>
      </c>
      <c r="W48" s="44">
        <f t="shared" si="2"/>
        <v>4</v>
      </c>
      <c r="X48" s="45">
        <f t="shared" si="2"/>
        <v>0</v>
      </c>
      <c r="Y48" s="46">
        <f t="shared" si="3"/>
        <v>30</v>
      </c>
      <c r="Z48" s="47">
        <f>R47+R48+R49</f>
        <v>146</v>
      </c>
      <c r="AA48" s="476"/>
    </row>
    <row r="49" spans="1:27" s="2" customFormat="1" ht="23.25" customHeight="1" thickBot="1">
      <c r="A49" s="461"/>
      <c r="B49" s="496"/>
      <c r="C49" s="497"/>
      <c r="D49" s="75" t="s">
        <v>23</v>
      </c>
      <c r="E49" s="49">
        <v>55</v>
      </c>
      <c r="F49" s="50">
        <v>17</v>
      </c>
      <c r="G49" s="50">
        <v>10</v>
      </c>
      <c r="H49" s="50">
        <v>31</v>
      </c>
      <c r="I49" s="50">
        <v>6</v>
      </c>
      <c r="J49" s="51">
        <v>8</v>
      </c>
      <c r="K49" s="52">
        <f t="shared" si="0"/>
        <v>127</v>
      </c>
      <c r="L49" s="53">
        <v>50</v>
      </c>
      <c r="M49" s="50">
        <v>12</v>
      </c>
      <c r="N49" s="50">
        <v>9</v>
      </c>
      <c r="O49" s="50">
        <v>25</v>
      </c>
      <c r="P49" s="50">
        <v>5</v>
      </c>
      <c r="Q49" s="54">
        <v>4</v>
      </c>
      <c r="R49" s="52">
        <f t="shared" si="1"/>
        <v>105</v>
      </c>
      <c r="S49" s="55">
        <f t="shared" si="2"/>
        <v>5</v>
      </c>
      <c r="T49" s="56">
        <f t="shared" si="2"/>
        <v>5</v>
      </c>
      <c r="U49" s="56">
        <f t="shared" si="2"/>
        <v>1</v>
      </c>
      <c r="V49" s="56">
        <f t="shared" si="2"/>
        <v>6</v>
      </c>
      <c r="W49" s="56">
        <f t="shared" si="2"/>
        <v>1</v>
      </c>
      <c r="X49" s="57">
        <f t="shared" si="2"/>
        <v>4</v>
      </c>
      <c r="Y49" s="58">
        <f t="shared" si="3"/>
        <v>22</v>
      </c>
      <c r="Z49" s="59">
        <f>Y47+Y48+Y49</f>
        <v>74</v>
      </c>
      <c r="AA49" s="477"/>
    </row>
    <row r="50" spans="1:27" s="2" customFormat="1" ht="23.25" customHeight="1">
      <c r="A50" s="460">
        <v>15</v>
      </c>
      <c r="B50" s="485" t="s">
        <v>43</v>
      </c>
      <c r="C50" s="472" t="s">
        <v>44</v>
      </c>
      <c r="D50" s="24" t="s">
        <v>21</v>
      </c>
      <c r="E50" s="61">
        <v>12</v>
      </c>
      <c r="F50" s="62">
        <v>3</v>
      </c>
      <c r="G50" s="62">
        <v>1</v>
      </c>
      <c r="H50" s="62">
        <v>6</v>
      </c>
      <c r="I50" s="62">
        <v>2</v>
      </c>
      <c r="J50" s="63">
        <v>1</v>
      </c>
      <c r="K50" s="64">
        <f t="shared" si="0"/>
        <v>25</v>
      </c>
      <c r="L50" s="65">
        <v>5</v>
      </c>
      <c r="M50" s="62">
        <v>0</v>
      </c>
      <c r="N50" s="62">
        <v>0</v>
      </c>
      <c r="O50" s="62">
        <v>0</v>
      </c>
      <c r="P50" s="62">
        <v>0</v>
      </c>
      <c r="Q50" s="66">
        <v>0</v>
      </c>
      <c r="R50" s="64">
        <f t="shared" si="1"/>
        <v>5</v>
      </c>
      <c r="S50" s="68">
        <f t="shared" si="2"/>
        <v>7</v>
      </c>
      <c r="T50" s="69">
        <f t="shared" si="2"/>
        <v>3</v>
      </c>
      <c r="U50" s="69">
        <f t="shared" si="2"/>
        <v>1</v>
      </c>
      <c r="V50" s="69">
        <f t="shared" ref="V50:X118" si="5">H50-O50</f>
        <v>6</v>
      </c>
      <c r="W50" s="69">
        <f t="shared" si="5"/>
        <v>2</v>
      </c>
      <c r="X50" s="100">
        <f t="shared" si="5"/>
        <v>1</v>
      </c>
      <c r="Y50" s="116">
        <f t="shared" si="3"/>
        <v>20</v>
      </c>
      <c r="Z50" s="101">
        <f>K50+K51+K52</f>
        <v>178</v>
      </c>
      <c r="AA50" s="476">
        <f>Z52/Z50*100</f>
        <v>46.629213483146067</v>
      </c>
    </row>
    <row r="51" spans="1:27" s="2" customFormat="1" ht="23.25" customHeight="1">
      <c r="A51" s="461"/>
      <c r="B51" s="486"/>
      <c r="C51" s="473"/>
      <c r="D51" s="36" t="s">
        <v>22</v>
      </c>
      <c r="E51" s="37">
        <v>20</v>
      </c>
      <c r="F51" s="38">
        <v>7</v>
      </c>
      <c r="G51" s="38">
        <v>3</v>
      </c>
      <c r="H51" s="38">
        <v>13</v>
      </c>
      <c r="I51" s="38">
        <v>5</v>
      </c>
      <c r="J51" s="39">
        <v>2</v>
      </c>
      <c r="K51" s="40">
        <f t="shared" si="0"/>
        <v>50</v>
      </c>
      <c r="L51" s="41">
        <v>11</v>
      </c>
      <c r="M51" s="38">
        <v>0</v>
      </c>
      <c r="N51" s="38">
        <v>0</v>
      </c>
      <c r="O51" s="38">
        <v>0</v>
      </c>
      <c r="P51" s="38">
        <v>0</v>
      </c>
      <c r="Q51" s="42">
        <v>0</v>
      </c>
      <c r="R51" s="40">
        <f t="shared" si="1"/>
        <v>11</v>
      </c>
      <c r="S51" s="43">
        <f t="shared" ref="S51:U118" si="6">E51-L51</f>
        <v>9</v>
      </c>
      <c r="T51" s="44">
        <f t="shared" si="6"/>
        <v>7</v>
      </c>
      <c r="U51" s="44">
        <f t="shared" si="6"/>
        <v>3</v>
      </c>
      <c r="V51" s="44">
        <f t="shared" si="5"/>
        <v>13</v>
      </c>
      <c r="W51" s="44">
        <f t="shared" si="5"/>
        <v>5</v>
      </c>
      <c r="X51" s="45">
        <f t="shared" si="5"/>
        <v>2</v>
      </c>
      <c r="Y51" s="46">
        <f t="shared" si="3"/>
        <v>39</v>
      </c>
      <c r="Z51" s="47">
        <f>R50+R51+R52</f>
        <v>95</v>
      </c>
      <c r="AA51" s="476"/>
    </row>
    <row r="52" spans="1:27" s="2" customFormat="1" ht="23.25" customHeight="1" thickBot="1">
      <c r="A52" s="461"/>
      <c r="B52" s="486"/>
      <c r="C52" s="474"/>
      <c r="D52" s="48" t="s">
        <v>23</v>
      </c>
      <c r="E52" s="84">
        <v>40</v>
      </c>
      <c r="F52" s="85">
        <v>15</v>
      </c>
      <c r="G52" s="85">
        <v>7</v>
      </c>
      <c r="H52" s="85">
        <v>27</v>
      </c>
      <c r="I52" s="85">
        <v>10</v>
      </c>
      <c r="J52" s="86">
        <v>4</v>
      </c>
      <c r="K52" s="72">
        <f t="shared" si="0"/>
        <v>103</v>
      </c>
      <c r="L52" s="87">
        <v>42</v>
      </c>
      <c r="M52" s="85">
        <v>10</v>
      </c>
      <c r="N52" s="85">
        <v>5</v>
      </c>
      <c r="O52" s="85">
        <v>20</v>
      </c>
      <c r="P52" s="85">
        <v>0</v>
      </c>
      <c r="Q52" s="88">
        <v>2</v>
      </c>
      <c r="R52" s="72">
        <f t="shared" si="1"/>
        <v>79</v>
      </c>
      <c r="S52" s="76">
        <f t="shared" si="6"/>
        <v>-2</v>
      </c>
      <c r="T52" s="77">
        <f t="shared" si="6"/>
        <v>5</v>
      </c>
      <c r="U52" s="77">
        <f t="shared" si="6"/>
        <v>2</v>
      </c>
      <c r="V52" s="77">
        <f t="shared" si="5"/>
        <v>7</v>
      </c>
      <c r="W52" s="77">
        <f t="shared" si="5"/>
        <v>10</v>
      </c>
      <c r="X52" s="103">
        <f t="shared" si="5"/>
        <v>2</v>
      </c>
      <c r="Y52" s="73">
        <f t="shared" si="3"/>
        <v>24</v>
      </c>
      <c r="Z52" s="104">
        <f>Y50+Y51+Y52</f>
        <v>83</v>
      </c>
      <c r="AA52" s="476"/>
    </row>
    <row r="53" spans="1:27" s="2" customFormat="1" ht="23.25" customHeight="1">
      <c r="A53" s="460">
        <v>16</v>
      </c>
      <c r="B53" s="486"/>
      <c r="C53" s="494" t="s">
        <v>45</v>
      </c>
      <c r="D53" s="60" t="s">
        <v>21</v>
      </c>
      <c r="E53" s="25">
        <v>14</v>
      </c>
      <c r="F53" s="26">
        <v>3</v>
      </c>
      <c r="G53" s="26">
        <v>1</v>
      </c>
      <c r="H53" s="26">
        <v>6</v>
      </c>
      <c r="I53" s="26">
        <v>1</v>
      </c>
      <c r="J53" s="27">
        <v>0</v>
      </c>
      <c r="K53" s="28">
        <f t="shared" si="0"/>
        <v>25</v>
      </c>
      <c r="L53" s="29">
        <v>7</v>
      </c>
      <c r="M53" s="26">
        <v>0</v>
      </c>
      <c r="N53" s="26">
        <v>0</v>
      </c>
      <c r="O53" s="26">
        <v>0</v>
      </c>
      <c r="P53" s="26">
        <v>0</v>
      </c>
      <c r="Q53" s="30">
        <v>0</v>
      </c>
      <c r="R53" s="28">
        <f t="shared" si="1"/>
        <v>7</v>
      </c>
      <c r="S53" s="31">
        <f t="shared" si="6"/>
        <v>7</v>
      </c>
      <c r="T53" s="32">
        <f t="shared" si="6"/>
        <v>3</v>
      </c>
      <c r="U53" s="32">
        <f t="shared" si="6"/>
        <v>1</v>
      </c>
      <c r="V53" s="32">
        <f t="shared" si="5"/>
        <v>6</v>
      </c>
      <c r="W53" s="32">
        <f t="shared" si="5"/>
        <v>1</v>
      </c>
      <c r="X53" s="33">
        <f t="shared" si="5"/>
        <v>0</v>
      </c>
      <c r="Y53" s="34">
        <f t="shared" si="3"/>
        <v>18</v>
      </c>
      <c r="Z53" s="35">
        <f>K53+K54+K55</f>
        <v>195</v>
      </c>
      <c r="AA53" s="475">
        <f>Z55/Z53*100</f>
        <v>60.512820512820511</v>
      </c>
    </row>
    <row r="54" spans="1:27" s="2" customFormat="1" ht="23.25" customHeight="1">
      <c r="A54" s="461"/>
      <c r="B54" s="486"/>
      <c r="C54" s="494"/>
      <c r="D54" s="36" t="s">
        <v>22</v>
      </c>
      <c r="E54" s="37">
        <v>26</v>
      </c>
      <c r="F54" s="38">
        <v>7</v>
      </c>
      <c r="G54" s="38">
        <v>3</v>
      </c>
      <c r="H54" s="38">
        <v>13</v>
      </c>
      <c r="I54" s="38">
        <v>2</v>
      </c>
      <c r="J54" s="39">
        <v>0</v>
      </c>
      <c r="K54" s="40">
        <f t="shared" si="0"/>
        <v>51</v>
      </c>
      <c r="L54" s="41">
        <v>7</v>
      </c>
      <c r="M54" s="38">
        <v>0</v>
      </c>
      <c r="N54" s="38">
        <v>0</v>
      </c>
      <c r="O54" s="38">
        <v>0</v>
      </c>
      <c r="P54" s="38">
        <v>0</v>
      </c>
      <c r="Q54" s="42">
        <v>0</v>
      </c>
      <c r="R54" s="40">
        <f t="shared" si="1"/>
        <v>7</v>
      </c>
      <c r="S54" s="43">
        <f t="shared" si="6"/>
        <v>19</v>
      </c>
      <c r="T54" s="44">
        <f t="shared" si="6"/>
        <v>7</v>
      </c>
      <c r="U54" s="44">
        <f t="shared" si="6"/>
        <v>3</v>
      </c>
      <c r="V54" s="44">
        <f t="shared" si="5"/>
        <v>13</v>
      </c>
      <c r="W54" s="44">
        <f t="shared" si="5"/>
        <v>2</v>
      </c>
      <c r="X54" s="45">
        <f t="shared" si="5"/>
        <v>0</v>
      </c>
      <c r="Y54" s="46">
        <f t="shared" si="3"/>
        <v>44</v>
      </c>
      <c r="Z54" s="47">
        <f>R53+R54+R55</f>
        <v>77</v>
      </c>
      <c r="AA54" s="476"/>
    </row>
    <row r="55" spans="1:27" s="2" customFormat="1" ht="23.25" customHeight="1" thickBot="1">
      <c r="A55" s="468"/>
      <c r="B55" s="487"/>
      <c r="C55" s="495"/>
      <c r="D55" s="48" t="s">
        <v>23</v>
      </c>
      <c r="E55" s="49">
        <v>56</v>
      </c>
      <c r="F55" s="50">
        <v>17</v>
      </c>
      <c r="G55" s="50">
        <v>8</v>
      </c>
      <c r="H55" s="50">
        <v>32</v>
      </c>
      <c r="I55" s="50">
        <v>6</v>
      </c>
      <c r="J55" s="51">
        <v>0</v>
      </c>
      <c r="K55" s="52">
        <f t="shared" si="0"/>
        <v>119</v>
      </c>
      <c r="L55" s="53">
        <v>38</v>
      </c>
      <c r="M55" s="50">
        <v>9</v>
      </c>
      <c r="N55" s="50">
        <v>3</v>
      </c>
      <c r="O55" s="50">
        <v>13</v>
      </c>
      <c r="P55" s="50">
        <v>0</v>
      </c>
      <c r="Q55" s="54">
        <v>0</v>
      </c>
      <c r="R55" s="52">
        <f t="shared" si="1"/>
        <v>63</v>
      </c>
      <c r="S55" s="55">
        <f t="shared" si="6"/>
        <v>18</v>
      </c>
      <c r="T55" s="56">
        <f t="shared" si="6"/>
        <v>8</v>
      </c>
      <c r="U55" s="56">
        <f t="shared" si="6"/>
        <v>5</v>
      </c>
      <c r="V55" s="56">
        <f t="shared" si="5"/>
        <v>19</v>
      </c>
      <c r="W55" s="56">
        <f t="shared" si="5"/>
        <v>6</v>
      </c>
      <c r="X55" s="57">
        <f t="shared" si="5"/>
        <v>0</v>
      </c>
      <c r="Y55" s="58">
        <f t="shared" si="3"/>
        <v>56</v>
      </c>
      <c r="Z55" s="59">
        <f>Y53+Y54+Y55</f>
        <v>118</v>
      </c>
      <c r="AA55" s="477"/>
    </row>
    <row r="56" spans="1:27" s="83" customFormat="1" ht="23.25" customHeight="1">
      <c r="A56" s="493">
        <v>17</v>
      </c>
      <c r="B56" s="483" t="s">
        <v>46</v>
      </c>
      <c r="C56" s="484" t="s">
        <v>47</v>
      </c>
      <c r="D56" s="60" t="s">
        <v>21</v>
      </c>
      <c r="E56" s="61">
        <v>16</v>
      </c>
      <c r="F56" s="62">
        <v>4</v>
      </c>
      <c r="G56" s="62">
        <v>2</v>
      </c>
      <c r="H56" s="62">
        <v>4</v>
      </c>
      <c r="I56" s="62">
        <v>1</v>
      </c>
      <c r="J56" s="63">
        <v>0</v>
      </c>
      <c r="K56" s="64">
        <f t="shared" si="0"/>
        <v>27</v>
      </c>
      <c r="L56" s="65">
        <v>10</v>
      </c>
      <c r="M56" s="62">
        <v>0</v>
      </c>
      <c r="N56" s="62">
        <v>0</v>
      </c>
      <c r="O56" s="62">
        <v>0</v>
      </c>
      <c r="P56" s="62">
        <v>0</v>
      </c>
      <c r="Q56" s="66">
        <v>0</v>
      </c>
      <c r="R56" s="64">
        <f t="shared" si="1"/>
        <v>10</v>
      </c>
      <c r="S56" s="68">
        <f t="shared" si="6"/>
        <v>6</v>
      </c>
      <c r="T56" s="69">
        <f t="shared" si="6"/>
        <v>4</v>
      </c>
      <c r="U56" s="69">
        <f t="shared" si="6"/>
        <v>2</v>
      </c>
      <c r="V56" s="69">
        <f t="shared" si="5"/>
        <v>4</v>
      </c>
      <c r="W56" s="69">
        <f t="shared" si="5"/>
        <v>1</v>
      </c>
      <c r="X56" s="100">
        <f t="shared" si="5"/>
        <v>0</v>
      </c>
      <c r="Y56" s="116">
        <f t="shared" si="3"/>
        <v>17</v>
      </c>
      <c r="Z56" s="101">
        <f>K56+K57+K58</f>
        <v>179</v>
      </c>
      <c r="AA56" s="476">
        <f>Z58/Z56*100</f>
        <v>34.63687150837989</v>
      </c>
    </row>
    <row r="57" spans="1:27" s="83" customFormat="1" ht="23.25" customHeight="1">
      <c r="A57" s="493"/>
      <c r="B57" s="486"/>
      <c r="C57" s="473"/>
      <c r="D57" s="36" t="s">
        <v>22</v>
      </c>
      <c r="E57" s="37">
        <v>23</v>
      </c>
      <c r="F57" s="38">
        <v>7</v>
      </c>
      <c r="G57" s="38">
        <v>5</v>
      </c>
      <c r="H57" s="38">
        <v>9</v>
      </c>
      <c r="I57" s="38">
        <v>2</v>
      </c>
      <c r="J57" s="39">
        <v>2</v>
      </c>
      <c r="K57" s="40">
        <f t="shared" si="0"/>
        <v>48</v>
      </c>
      <c r="L57" s="41">
        <v>19</v>
      </c>
      <c r="M57" s="38">
        <v>1</v>
      </c>
      <c r="N57" s="38">
        <v>1</v>
      </c>
      <c r="O57" s="38">
        <v>0</v>
      </c>
      <c r="P57" s="38">
        <v>0</v>
      </c>
      <c r="Q57" s="42">
        <v>0</v>
      </c>
      <c r="R57" s="40">
        <f t="shared" si="1"/>
        <v>21</v>
      </c>
      <c r="S57" s="43">
        <f t="shared" si="6"/>
        <v>4</v>
      </c>
      <c r="T57" s="44">
        <f t="shared" si="6"/>
        <v>6</v>
      </c>
      <c r="U57" s="44">
        <f t="shared" si="6"/>
        <v>4</v>
      </c>
      <c r="V57" s="44">
        <f t="shared" si="5"/>
        <v>9</v>
      </c>
      <c r="W57" s="44">
        <f t="shared" si="5"/>
        <v>2</v>
      </c>
      <c r="X57" s="45">
        <f t="shared" si="5"/>
        <v>2</v>
      </c>
      <c r="Y57" s="46">
        <f t="shared" si="3"/>
        <v>27</v>
      </c>
      <c r="Z57" s="47">
        <f>R56+R57+R58</f>
        <v>117</v>
      </c>
      <c r="AA57" s="476"/>
    </row>
    <row r="58" spans="1:27" s="83" customFormat="1" ht="23.25" customHeight="1" thickBot="1">
      <c r="A58" s="493"/>
      <c r="B58" s="487"/>
      <c r="C58" s="474"/>
      <c r="D58" s="48" t="s">
        <v>23</v>
      </c>
      <c r="E58" s="84">
        <v>48</v>
      </c>
      <c r="F58" s="85">
        <v>16</v>
      </c>
      <c r="G58" s="85">
        <v>7</v>
      </c>
      <c r="H58" s="85">
        <v>28</v>
      </c>
      <c r="I58" s="85">
        <v>3</v>
      </c>
      <c r="J58" s="86">
        <v>2</v>
      </c>
      <c r="K58" s="72">
        <f t="shared" si="0"/>
        <v>104</v>
      </c>
      <c r="L58" s="87">
        <v>41</v>
      </c>
      <c r="M58" s="85">
        <v>15</v>
      </c>
      <c r="N58" s="85">
        <v>7</v>
      </c>
      <c r="O58" s="85">
        <v>21</v>
      </c>
      <c r="P58" s="85">
        <v>1</v>
      </c>
      <c r="Q58" s="88">
        <v>1</v>
      </c>
      <c r="R58" s="40">
        <f>SUM(L58:Q58)</f>
        <v>86</v>
      </c>
      <c r="S58" s="76">
        <f t="shared" si="6"/>
        <v>7</v>
      </c>
      <c r="T58" s="77">
        <f t="shared" si="6"/>
        <v>1</v>
      </c>
      <c r="U58" s="77">
        <f t="shared" si="6"/>
        <v>0</v>
      </c>
      <c r="V58" s="77">
        <f t="shared" si="5"/>
        <v>7</v>
      </c>
      <c r="W58" s="77">
        <f t="shared" si="5"/>
        <v>2</v>
      </c>
      <c r="X58" s="103">
        <f t="shared" si="5"/>
        <v>1</v>
      </c>
      <c r="Y58" s="73">
        <f t="shared" si="3"/>
        <v>18</v>
      </c>
      <c r="Z58" s="104">
        <f>Y56+Y57+Y58</f>
        <v>62</v>
      </c>
      <c r="AA58" s="476"/>
    </row>
    <row r="59" spans="1:27" s="2" customFormat="1" ht="23.25" customHeight="1">
      <c r="A59" s="460">
        <v>18</v>
      </c>
      <c r="B59" s="485" t="s">
        <v>48</v>
      </c>
      <c r="C59" s="472" t="s">
        <v>49</v>
      </c>
      <c r="D59" s="24" t="s">
        <v>21</v>
      </c>
      <c r="E59" s="117">
        <v>11</v>
      </c>
      <c r="F59" s="32">
        <v>4</v>
      </c>
      <c r="G59" s="32">
        <v>2</v>
      </c>
      <c r="H59" s="32">
        <v>7</v>
      </c>
      <c r="I59" s="32">
        <v>2</v>
      </c>
      <c r="J59" s="118">
        <v>1</v>
      </c>
      <c r="K59" s="28">
        <f t="shared" si="0"/>
        <v>27</v>
      </c>
      <c r="L59" s="29">
        <v>7</v>
      </c>
      <c r="M59" s="26">
        <v>0</v>
      </c>
      <c r="N59" s="26">
        <v>0</v>
      </c>
      <c r="O59" s="26">
        <v>0</v>
      </c>
      <c r="P59" s="26">
        <v>0</v>
      </c>
      <c r="Q59" s="30">
        <v>0</v>
      </c>
      <c r="R59" s="28">
        <f t="shared" si="1"/>
        <v>7</v>
      </c>
      <c r="S59" s="31">
        <f t="shared" si="6"/>
        <v>4</v>
      </c>
      <c r="T59" s="32">
        <f t="shared" si="6"/>
        <v>4</v>
      </c>
      <c r="U59" s="32">
        <f t="shared" si="6"/>
        <v>2</v>
      </c>
      <c r="V59" s="32">
        <f t="shared" si="5"/>
        <v>7</v>
      </c>
      <c r="W59" s="32">
        <f t="shared" si="5"/>
        <v>2</v>
      </c>
      <c r="X59" s="33">
        <f t="shared" si="5"/>
        <v>1</v>
      </c>
      <c r="Y59" s="34">
        <f t="shared" si="3"/>
        <v>20</v>
      </c>
      <c r="Z59" s="35">
        <f>K59+K60+K61</f>
        <v>206</v>
      </c>
      <c r="AA59" s="475">
        <f>Z61/Z59*100</f>
        <v>42.718446601941743</v>
      </c>
    </row>
    <row r="60" spans="1:27" s="2" customFormat="1" ht="23.25" customHeight="1">
      <c r="A60" s="461"/>
      <c r="B60" s="486"/>
      <c r="C60" s="473"/>
      <c r="D60" s="36" t="s">
        <v>22</v>
      </c>
      <c r="E60" s="119">
        <v>23</v>
      </c>
      <c r="F60" s="44">
        <v>7</v>
      </c>
      <c r="G60" s="44">
        <v>3</v>
      </c>
      <c r="H60" s="44">
        <v>14</v>
      </c>
      <c r="I60" s="44">
        <v>4</v>
      </c>
      <c r="J60" s="120">
        <v>2</v>
      </c>
      <c r="K60" s="40">
        <f t="shared" si="0"/>
        <v>53</v>
      </c>
      <c r="L60" s="41">
        <v>12</v>
      </c>
      <c r="M60" s="38">
        <v>2</v>
      </c>
      <c r="N60" s="38">
        <v>0</v>
      </c>
      <c r="O60" s="38">
        <v>4</v>
      </c>
      <c r="P60" s="38">
        <v>0</v>
      </c>
      <c r="Q60" s="42">
        <v>0</v>
      </c>
      <c r="R60" s="40">
        <f t="shared" si="1"/>
        <v>18</v>
      </c>
      <c r="S60" s="43">
        <f t="shared" si="6"/>
        <v>11</v>
      </c>
      <c r="T60" s="44">
        <f t="shared" si="6"/>
        <v>5</v>
      </c>
      <c r="U60" s="44">
        <f t="shared" si="6"/>
        <v>3</v>
      </c>
      <c r="V60" s="44">
        <f t="shared" si="5"/>
        <v>10</v>
      </c>
      <c r="W60" s="44">
        <f t="shared" si="5"/>
        <v>4</v>
      </c>
      <c r="X60" s="45">
        <f t="shared" si="5"/>
        <v>2</v>
      </c>
      <c r="Y60" s="46">
        <f t="shared" si="3"/>
        <v>35</v>
      </c>
      <c r="Z60" s="47">
        <f>R59+R60+R61</f>
        <v>118</v>
      </c>
      <c r="AA60" s="476"/>
    </row>
    <row r="61" spans="1:27" s="2" customFormat="1" ht="23.25" customHeight="1" thickBot="1">
      <c r="A61" s="461"/>
      <c r="B61" s="487"/>
      <c r="C61" s="474"/>
      <c r="D61" s="48" t="s">
        <v>23</v>
      </c>
      <c r="E61" s="121">
        <v>53</v>
      </c>
      <c r="F61" s="56">
        <v>18</v>
      </c>
      <c r="G61" s="56">
        <v>9</v>
      </c>
      <c r="H61" s="56">
        <v>34</v>
      </c>
      <c r="I61" s="56">
        <v>5</v>
      </c>
      <c r="J61" s="122">
        <v>7</v>
      </c>
      <c r="K61" s="52">
        <f t="shared" si="0"/>
        <v>126</v>
      </c>
      <c r="L61" s="53">
        <v>41</v>
      </c>
      <c r="M61" s="50">
        <v>17</v>
      </c>
      <c r="N61" s="50">
        <v>6</v>
      </c>
      <c r="O61" s="50">
        <v>23</v>
      </c>
      <c r="P61" s="50">
        <v>3</v>
      </c>
      <c r="Q61" s="54">
        <v>3</v>
      </c>
      <c r="R61" s="52">
        <f t="shared" si="1"/>
        <v>93</v>
      </c>
      <c r="S61" s="55">
        <f t="shared" si="6"/>
        <v>12</v>
      </c>
      <c r="T61" s="56">
        <f t="shared" si="6"/>
        <v>1</v>
      </c>
      <c r="U61" s="56">
        <f t="shared" si="6"/>
        <v>3</v>
      </c>
      <c r="V61" s="56">
        <f t="shared" si="5"/>
        <v>11</v>
      </c>
      <c r="W61" s="56">
        <f t="shared" si="5"/>
        <v>2</v>
      </c>
      <c r="X61" s="57">
        <f t="shared" si="5"/>
        <v>4</v>
      </c>
      <c r="Y61" s="58">
        <f t="shared" si="3"/>
        <v>33</v>
      </c>
      <c r="Z61" s="59">
        <f>Y59+Y60+Y61</f>
        <v>88</v>
      </c>
      <c r="AA61" s="477"/>
    </row>
    <row r="62" spans="1:27" s="2" customFormat="1" ht="23.25" customHeight="1">
      <c r="A62" s="460">
        <v>19</v>
      </c>
      <c r="B62" s="488" t="s">
        <v>50</v>
      </c>
      <c r="C62" s="472" t="s">
        <v>51</v>
      </c>
      <c r="D62" s="24" t="s">
        <v>21</v>
      </c>
      <c r="E62" s="61">
        <v>15</v>
      </c>
      <c r="F62" s="62">
        <v>3</v>
      </c>
      <c r="G62" s="62">
        <v>1</v>
      </c>
      <c r="H62" s="62">
        <v>5</v>
      </c>
      <c r="I62" s="62">
        <v>1</v>
      </c>
      <c r="J62" s="63">
        <v>1</v>
      </c>
      <c r="K62" s="64">
        <f t="shared" si="0"/>
        <v>26</v>
      </c>
      <c r="L62" s="65">
        <v>12</v>
      </c>
      <c r="M62" s="62">
        <v>1</v>
      </c>
      <c r="N62" s="62">
        <v>0</v>
      </c>
      <c r="O62" s="62">
        <v>3</v>
      </c>
      <c r="P62" s="62">
        <v>0</v>
      </c>
      <c r="Q62" s="66">
        <v>0</v>
      </c>
      <c r="R62" s="64">
        <f t="shared" si="1"/>
        <v>16</v>
      </c>
      <c r="S62" s="68">
        <f t="shared" si="6"/>
        <v>3</v>
      </c>
      <c r="T62" s="69">
        <f t="shared" si="6"/>
        <v>2</v>
      </c>
      <c r="U62" s="69">
        <f t="shared" si="6"/>
        <v>1</v>
      </c>
      <c r="V62" s="69">
        <f t="shared" si="5"/>
        <v>2</v>
      </c>
      <c r="W62" s="69">
        <f t="shared" si="5"/>
        <v>1</v>
      </c>
      <c r="X62" s="100">
        <f t="shared" si="5"/>
        <v>1</v>
      </c>
      <c r="Y62" s="116">
        <f t="shared" si="3"/>
        <v>10</v>
      </c>
      <c r="Z62" s="101">
        <f>K62+K63+K64</f>
        <v>192</v>
      </c>
      <c r="AA62" s="476">
        <f>Z64/Z62*100</f>
        <v>15.104166666666666</v>
      </c>
    </row>
    <row r="63" spans="1:27" s="2" customFormat="1" ht="23.25" customHeight="1">
      <c r="A63" s="461"/>
      <c r="B63" s="489"/>
      <c r="C63" s="473"/>
      <c r="D63" s="36" t="s">
        <v>22</v>
      </c>
      <c r="E63" s="37">
        <v>32</v>
      </c>
      <c r="F63" s="38">
        <v>7</v>
      </c>
      <c r="G63" s="38">
        <v>3</v>
      </c>
      <c r="H63" s="38">
        <v>8</v>
      </c>
      <c r="I63" s="38">
        <v>1</v>
      </c>
      <c r="J63" s="39">
        <v>2</v>
      </c>
      <c r="K63" s="40">
        <f t="shared" si="0"/>
        <v>53</v>
      </c>
      <c r="L63" s="41">
        <v>34</v>
      </c>
      <c r="M63" s="38">
        <v>5</v>
      </c>
      <c r="N63" s="38">
        <v>0</v>
      </c>
      <c r="O63" s="38">
        <v>7</v>
      </c>
      <c r="P63" s="38">
        <v>0</v>
      </c>
      <c r="Q63" s="42">
        <v>0</v>
      </c>
      <c r="R63" s="40">
        <f t="shared" si="1"/>
        <v>46</v>
      </c>
      <c r="S63" s="43">
        <f t="shared" si="6"/>
        <v>-2</v>
      </c>
      <c r="T63" s="44">
        <f t="shared" si="6"/>
        <v>2</v>
      </c>
      <c r="U63" s="44">
        <f t="shared" si="6"/>
        <v>3</v>
      </c>
      <c r="V63" s="44">
        <f t="shared" si="5"/>
        <v>1</v>
      </c>
      <c r="W63" s="44">
        <f t="shared" si="5"/>
        <v>1</v>
      </c>
      <c r="X63" s="45">
        <f t="shared" si="5"/>
        <v>2</v>
      </c>
      <c r="Y63" s="46">
        <f t="shared" si="3"/>
        <v>7</v>
      </c>
      <c r="Z63" s="47">
        <f>R62+R63+R64</f>
        <v>163</v>
      </c>
      <c r="AA63" s="476"/>
    </row>
    <row r="64" spans="1:27" s="2" customFormat="1" ht="23.25" customHeight="1" thickBot="1">
      <c r="A64" s="461"/>
      <c r="B64" s="490"/>
      <c r="C64" s="474"/>
      <c r="D64" s="75" t="s">
        <v>23</v>
      </c>
      <c r="E64" s="84">
        <v>51</v>
      </c>
      <c r="F64" s="85">
        <v>16</v>
      </c>
      <c r="G64" s="85">
        <v>8</v>
      </c>
      <c r="H64" s="85">
        <v>30</v>
      </c>
      <c r="I64" s="85">
        <v>3</v>
      </c>
      <c r="J64" s="86">
        <v>5</v>
      </c>
      <c r="K64" s="72">
        <f t="shared" si="0"/>
        <v>113</v>
      </c>
      <c r="L64" s="87">
        <v>47</v>
      </c>
      <c r="M64" s="85">
        <v>14</v>
      </c>
      <c r="N64" s="85">
        <v>7</v>
      </c>
      <c r="O64" s="85">
        <v>28</v>
      </c>
      <c r="P64" s="85">
        <v>2</v>
      </c>
      <c r="Q64" s="88">
        <v>3</v>
      </c>
      <c r="R64" s="72">
        <f t="shared" si="1"/>
        <v>101</v>
      </c>
      <c r="S64" s="76">
        <f t="shared" si="6"/>
        <v>4</v>
      </c>
      <c r="T64" s="77">
        <f t="shared" si="6"/>
        <v>2</v>
      </c>
      <c r="U64" s="77">
        <f t="shared" si="6"/>
        <v>1</v>
      </c>
      <c r="V64" s="77">
        <f t="shared" si="5"/>
        <v>2</v>
      </c>
      <c r="W64" s="77">
        <f t="shared" si="5"/>
        <v>1</v>
      </c>
      <c r="X64" s="103">
        <f t="shared" si="5"/>
        <v>2</v>
      </c>
      <c r="Y64" s="73">
        <f t="shared" si="3"/>
        <v>12</v>
      </c>
      <c r="Z64" s="104">
        <f>Y62+Y63+Y64</f>
        <v>29</v>
      </c>
      <c r="AA64" s="476"/>
    </row>
    <row r="65" spans="1:52" ht="23.25" customHeight="1">
      <c r="A65" s="460">
        <v>20</v>
      </c>
      <c r="B65" s="486" t="s">
        <v>52</v>
      </c>
      <c r="C65" s="494" t="s">
        <v>53</v>
      </c>
      <c r="D65" s="24" t="s">
        <v>21</v>
      </c>
      <c r="E65" s="25">
        <v>22</v>
      </c>
      <c r="F65" s="26">
        <v>8</v>
      </c>
      <c r="G65" s="26">
        <v>4</v>
      </c>
      <c r="H65" s="26">
        <v>15</v>
      </c>
      <c r="I65" s="26">
        <v>5</v>
      </c>
      <c r="J65" s="27">
        <v>2</v>
      </c>
      <c r="K65" s="28">
        <f t="shared" si="0"/>
        <v>56</v>
      </c>
      <c r="L65" s="29">
        <v>1</v>
      </c>
      <c r="M65" s="26">
        <v>1</v>
      </c>
      <c r="N65" s="26">
        <v>0</v>
      </c>
      <c r="O65" s="26">
        <v>0</v>
      </c>
      <c r="P65" s="26">
        <v>0</v>
      </c>
      <c r="Q65" s="30">
        <v>0</v>
      </c>
      <c r="R65" s="28">
        <f t="shared" si="1"/>
        <v>2</v>
      </c>
      <c r="S65" s="31">
        <f t="shared" si="6"/>
        <v>21</v>
      </c>
      <c r="T65" s="32">
        <f t="shared" si="6"/>
        <v>7</v>
      </c>
      <c r="U65" s="32">
        <f t="shared" si="6"/>
        <v>4</v>
      </c>
      <c r="V65" s="32">
        <f t="shared" si="5"/>
        <v>15</v>
      </c>
      <c r="W65" s="32">
        <f t="shared" si="5"/>
        <v>5</v>
      </c>
      <c r="X65" s="33">
        <f t="shared" si="5"/>
        <v>2</v>
      </c>
      <c r="Y65" s="34">
        <f t="shared" si="3"/>
        <v>54</v>
      </c>
      <c r="Z65" s="35">
        <f>K65+K66+K67</f>
        <v>413</v>
      </c>
      <c r="AA65" s="475">
        <f>Z67/Z65*100</f>
        <v>61.016949152542374</v>
      </c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ht="23.25" customHeight="1">
      <c r="A66" s="461"/>
      <c r="B66" s="486"/>
      <c r="C66" s="494"/>
      <c r="D66" s="36" t="s">
        <v>22</v>
      </c>
      <c r="E66" s="37">
        <v>42</v>
      </c>
      <c r="F66" s="38">
        <v>15</v>
      </c>
      <c r="G66" s="38">
        <v>7</v>
      </c>
      <c r="H66" s="38">
        <v>28</v>
      </c>
      <c r="I66" s="38">
        <v>10</v>
      </c>
      <c r="J66" s="39">
        <v>4</v>
      </c>
      <c r="K66" s="40">
        <f t="shared" si="0"/>
        <v>106</v>
      </c>
      <c r="L66" s="41">
        <v>9</v>
      </c>
      <c r="M66" s="38">
        <v>2</v>
      </c>
      <c r="N66" s="38">
        <v>0</v>
      </c>
      <c r="O66" s="38">
        <v>2</v>
      </c>
      <c r="P66" s="38">
        <v>0</v>
      </c>
      <c r="Q66" s="42">
        <v>0</v>
      </c>
      <c r="R66" s="40">
        <f t="shared" si="1"/>
        <v>13</v>
      </c>
      <c r="S66" s="43">
        <f t="shared" si="6"/>
        <v>33</v>
      </c>
      <c r="T66" s="44">
        <f t="shared" si="6"/>
        <v>13</v>
      </c>
      <c r="U66" s="44">
        <f t="shared" si="6"/>
        <v>7</v>
      </c>
      <c r="V66" s="44">
        <f t="shared" si="5"/>
        <v>26</v>
      </c>
      <c r="W66" s="44">
        <f t="shared" si="5"/>
        <v>10</v>
      </c>
      <c r="X66" s="45">
        <f t="shared" si="5"/>
        <v>4</v>
      </c>
      <c r="Y66" s="46">
        <f t="shared" si="3"/>
        <v>93</v>
      </c>
      <c r="Z66" s="47">
        <f>R65+R66+R67</f>
        <v>161</v>
      </c>
      <c r="AA66" s="476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ht="23.25" customHeight="1" thickBot="1">
      <c r="A67" s="461"/>
      <c r="B67" s="486"/>
      <c r="C67" s="494"/>
      <c r="D67" s="48" t="s">
        <v>23</v>
      </c>
      <c r="E67" s="49">
        <v>96</v>
      </c>
      <c r="F67" s="50">
        <v>37</v>
      </c>
      <c r="G67" s="50">
        <v>18</v>
      </c>
      <c r="H67" s="50">
        <v>67</v>
      </c>
      <c r="I67" s="50">
        <v>25</v>
      </c>
      <c r="J67" s="51">
        <v>8</v>
      </c>
      <c r="K67" s="52">
        <f t="shared" si="0"/>
        <v>251</v>
      </c>
      <c r="L67" s="53">
        <v>71</v>
      </c>
      <c r="M67" s="50">
        <v>34</v>
      </c>
      <c r="N67" s="50">
        <v>4</v>
      </c>
      <c r="O67" s="50">
        <v>35</v>
      </c>
      <c r="P67" s="50">
        <v>0</v>
      </c>
      <c r="Q67" s="54">
        <v>2</v>
      </c>
      <c r="R67" s="52">
        <f t="shared" si="1"/>
        <v>146</v>
      </c>
      <c r="S67" s="55">
        <f t="shared" si="6"/>
        <v>25</v>
      </c>
      <c r="T67" s="56">
        <f t="shared" si="6"/>
        <v>3</v>
      </c>
      <c r="U67" s="56">
        <f t="shared" si="6"/>
        <v>14</v>
      </c>
      <c r="V67" s="56">
        <f t="shared" si="5"/>
        <v>32</v>
      </c>
      <c r="W67" s="56">
        <f t="shared" si="5"/>
        <v>25</v>
      </c>
      <c r="X67" s="57">
        <f t="shared" si="5"/>
        <v>6</v>
      </c>
      <c r="Y67" s="58">
        <f t="shared" si="3"/>
        <v>105</v>
      </c>
      <c r="Z67" s="59">
        <f>Y65+Y66+Y67</f>
        <v>252</v>
      </c>
      <c r="AA67" s="477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s="102" customFormat="1" ht="23.25" customHeight="1">
      <c r="A68" s="460">
        <v>21</v>
      </c>
      <c r="B68" s="486"/>
      <c r="C68" s="472" t="s">
        <v>54</v>
      </c>
      <c r="D68" s="60" t="s">
        <v>21</v>
      </c>
      <c r="E68" s="61">
        <v>16</v>
      </c>
      <c r="F68" s="62">
        <v>5</v>
      </c>
      <c r="G68" s="62">
        <v>2</v>
      </c>
      <c r="H68" s="62">
        <v>9</v>
      </c>
      <c r="I68" s="62">
        <v>3</v>
      </c>
      <c r="J68" s="63">
        <v>1</v>
      </c>
      <c r="K68" s="64">
        <f t="shared" si="0"/>
        <v>36</v>
      </c>
      <c r="L68" s="65">
        <v>13</v>
      </c>
      <c r="M68" s="62">
        <v>0</v>
      </c>
      <c r="N68" s="62">
        <v>0</v>
      </c>
      <c r="O68" s="62">
        <v>0</v>
      </c>
      <c r="P68" s="62">
        <v>0</v>
      </c>
      <c r="Q68" s="66">
        <v>0</v>
      </c>
      <c r="R68" s="64">
        <f t="shared" si="1"/>
        <v>13</v>
      </c>
      <c r="S68" s="68">
        <f t="shared" si="6"/>
        <v>3</v>
      </c>
      <c r="T68" s="69">
        <f t="shared" si="6"/>
        <v>5</v>
      </c>
      <c r="U68" s="69">
        <f t="shared" si="6"/>
        <v>2</v>
      </c>
      <c r="V68" s="69">
        <f t="shared" si="5"/>
        <v>9</v>
      </c>
      <c r="W68" s="69">
        <f t="shared" si="5"/>
        <v>3</v>
      </c>
      <c r="X68" s="100">
        <f t="shared" si="5"/>
        <v>1</v>
      </c>
      <c r="Y68" s="116">
        <f t="shared" si="3"/>
        <v>23</v>
      </c>
      <c r="Z68" s="101">
        <f>K68+K69+K70</f>
        <v>266</v>
      </c>
      <c r="AA68" s="476">
        <f>Z70/Z68*100</f>
        <v>27.443609022556391</v>
      </c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</row>
    <row r="69" spans="1:52" s="98" customFormat="1" ht="23.25" customHeight="1">
      <c r="A69" s="461"/>
      <c r="B69" s="486"/>
      <c r="C69" s="473"/>
      <c r="D69" s="36" t="s">
        <v>22</v>
      </c>
      <c r="E69" s="37">
        <v>28</v>
      </c>
      <c r="F69" s="38">
        <v>10</v>
      </c>
      <c r="G69" s="38">
        <v>5</v>
      </c>
      <c r="H69" s="38">
        <v>18</v>
      </c>
      <c r="I69" s="38">
        <v>6</v>
      </c>
      <c r="J69" s="39">
        <v>2</v>
      </c>
      <c r="K69" s="40">
        <f t="shared" si="0"/>
        <v>69</v>
      </c>
      <c r="L69" s="41">
        <v>35</v>
      </c>
      <c r="M69" s="38">
        <v>7</v>
      </c>
      <c r="N69" s="38">
        <v>1</v>
      </c>
      <c r="O69" s="38">
        <v>4</v>
      </c>
      <c r="P69" s="38">
        <v>0</v>
      </c>
      <c r="Q69" s="42">
        <v>1</v>
      </c>
      <c r="R69" s="40">
        <f t="shared" si="1"/>
        <v>48</v>
      </c>
      <c r="S69" s="43">
        <f t="shared" si="6"/>
        <v>-7</v>
      </c>
      <c r="T69" s="44">
        <f t="shared" si="6"/>
        <v>3</v>
      </c>
      <c r="U69" s="44">
        <f t="shared" si="6"/>
        <v>4</v>
      </c>
      <c r="V69" s="44">
        <f t="shared" si="5"/>
        <v>14</v>
      </c>
      <c r="W69" s="44">
        <f t="shared" si="5"/>
        <v>6</v>
      </c>
      <c r="X69" s="45">
        <f t="shared" si="5"/>
        <v>1</v>
      </c>
      <c r="Y69" s="46">
        <f t="shared" si="3"/>
        <v>21</v>
      </c>
      <c r="Z69" s="47">
        <f>R68+R69+R70</f>
        <v>193</v>
      </c>
      <c r="AA69" s="476"/>
    </row>
    <row r="70" spans="1:52" s="105" customFormat="1" ht="23.25" customHeight="1" thickBot="1">
      <c r="A70" s="461"/>
      <c r="B70" s="486"/>
      <c r="C70" s="474"/>
      <c r="D70" s="48" t="s">
        <v>23</v>
      </c>
      <c r="E70" s="84">
        <v>62</v>
      </c>
      <c r="F70" s="85">
        <v>23</v>
      </c>
      <c r="G70" s="85">
        <v>12</v>
      </c>
      <c r="H70" s="85">
        <v>43</v>
      </c>
      <c r="I70" s="85">
        <v>15</v>
      </c>
      <c r="J70" s="86">
        <v>6</v>
      </c>
      <c r="K70" s="72">
        <f t="shared" si="0"/>
        <v>161</v>
      </c>
      <c r="L70" s="87">
        <v>63</v>
      </c>
      <c r="M70" s="85">
        <v>18</v>
      </c>
      <c r="N70" s="85">
        <v>7</v>
      </c>
      <c r="O70" s="85">
        <v>37</v>
      </c>
      <c r="P70" s="85">
        <v>3</v>
      </c>
      <c r="Q70" s="88">
        <v>4</v>
      </c>
      <c r="R70" s="72">
        <f t="shared" si="1"/>
        <v>132</v>
      </c>
      <c r="S70" s="76">
        <f t="shared" si="6"/>
        <v>-1</v>
      </c>
      <c r="T70" s="77">
        <f t="shared" si="6"/>
        <v>5</v>
      </c>
      <c r="U70" s="77">
        <f t="shared" si="6"/>
        <v>5</v>
      </c>
      <c r="V70" s="77">
        <f t="shared" si="5"/>
        <v>6</v>
      </c>
      <c r="W70" s="77">
        <f t="shared" si="5"/>
        <v>12</v>
      </c>
      <c r="X70" s="103">
        <f t="shared" si="5"/>
        <v>2</v>
      </c>
      <c r="Y70" s="73">
        <f t="shared" si="3"/>
        <v>29</v>
      </c>
      <c r="Z70" s="104">
        <f>Y68+Y69+Y70</f>
        <v>73</v>
      </c>
      <c r="AA70" s="476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</row>
    <row r="71" spans="1:52" s="99" customFormat="1" ht="23.25" customHeight="1">
      <c r="A71" s="460">
        <v>22</v>
      </c>
      <c r="B71" s="479" t="s">
        <v>55</v>
      </c>
      <c r="C71" s="491" t="s">
        <v>56</v>
      </c>
      <c r="D71" s="24" t="s">
        <v>21</v>
      </c>
      <c r="E71" s="25">
        <v>12</v>
      </c>
      <c r="F71" s="26">
        <v>3</v>
      </c>
      <c r="G71" s="26">
        <v>1</v>
      </c>
      <c r="H71" s="26">
        <v>3</v>
      </c>
      <c r="I71" s="26">
        <v>0</v>
      </c>
      <c r="J71" s="27">
        <v>0</v>
      </c>
      <c r="K71" s="28">
        <f t="shared" si="0"/>
        <v>19</v>
      </c>
      <c r="L71" s="29">
        <v>8</v>
      </c>
      <c r="M71" s="26">
        <v>1</v>
      </c>
      <c r="N71" s="26">
        <v>0</v>
      </c>
      <c r="O71" s="26">
        <v>0</v>
      </c>
      <c r="P71" s="26">
        <v>0</v>
      </c>
      <c r="Q71" s="30">
        <v>0</v>
      </c>
      <c r="R71" s="28">
        <f t="shared" si="1"/>
        <v>9</v>
      </c>
      <c r="S71" s="31">
        <f t="shared" si="6"/>
        <v>4</v>
      </c>
      <c r="T71" s="32">
        <f t="shared" si="6"/>
        <v>2</v>
      </c>
      <c r="U71" s="32">
        <f t="shared" si="6"/>
        <v>1</v>
      </c>
      <c r="V71" s="32">
        <f t="shared" si="5"/>
        <v>3</v>
      </c>
      <c r="W71" s="32">
        <f t="shared" si="5"/>
        <v>0</v>
      </c>
      <c r="X71" s="33">
        <f t="shared" si="5"/>
        <v>0</v>
      </c>
      <c r="Y71" s="34">
        <f t="shared" si="3"/>
        <v>10</v>
      </c>
      <c r="Z71" s="35">
        <f>K71+K72+K73</f>
        <v>128</v>
      </c>
      <c r="AA71" s="475">
        <f>Z73/Z71*100</f>
        <v>18.75</v>
      </c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</row>
    <row r="72" spans="1:52" s="99" customFormat="1" ht="23.25" customHeight="1">
      <c r="A72" s="461"/>
      <c r="B72" s="479"/>
      <c r="C72" s="491"/>
      <c r="D72" s="36" t="s">
        <v>22</v>
      </c>
      <c r="E72" s="37">
        <v>13</v>
      </c>
      <c r="F72" s="38">
        <v>3</v>
      </c>
      <c r="G72" s="38">
        <v>1</v>
      </c>
      <c r="H72" s="38">
        <v>2</v>
      </c>
      <c r="I72" s="38">
        <v>1</v>
      </c>
      <c r="J72" s="39">
        <v>1</v>
      </c>
      <c r="K72" s="40">
        <f t="shared" si="0"/>
        <v>21</v>
      </c>
      <c r="L72" s="41">
        <v>9</v>
      </c>
      <c r="M72" s="38">
        <v>2</v>
      </c>
      <c r="N72" s="38">
        <v>0</v>
      </c>
      <c r="O72" s="38">
        <v>1</v>
      </c>
      <c r="P72" s="38">
        <v>1</v>
      </c>
      <c r="Q72" s="42">
        <v>0</v>
      </c>
      <c r="R72" s="40">
        <f t="shared" si="1"/>
        <v>13</v>
      </c>
      <c r="S72" s="43">
        <f t="shared" si="6"/>
        <v>4</v>
      </c>
      <c r="T72" s="44">
        <f t="shared" si="6"/>
        <v>1</v>
      </c>
      <c r="U72" s="44">
        <f t="shared" si="6"/>
        <v>1</v>
      </c>
      <c r="V72" s="44">
        <f t="shared" si="5"/>
        <v>1</v>
      </c>
      <c r="W72" s="44">
        <f t="shared" si="5"/>
        <v>0</v>
      </c>
      <c r="X72" s="45">
        <f t="shared" si="5"/>
        <v>1</v>
      </c>
      <c r="Y72" s="46">
        <f t="shared" si="3"/>
        <v>8</v>
      </c>
      <c r="Z72" s="47">
        <f>R71+R72+R73</f>
        <v>104</v>
      </c>
      <c r="AA72" s="476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</row>
    <row r="73" spans="1:52" s="99" customFormat="1" ht="23.25" customHeight="1" thickBot="1">
      <c r="A73" s="461"/>
      <c r="B73" s="479"/>
      <c r="C73" s="491"/>
      <c r="D73" s="48" t="s">
        <v>23</v>
      </c>
      <c r="E73" s="49">
        <v>38</v>
      </c>
      <c r="F73" s="50">
        <v>14</v>
      </c>
      <c r="G73" s="50">
        <v>7</v>
      </c>
      <c r="H73" s="50">
        <v>22</v>
      </c>
      <c r="I73" s="50">
        <v>3</v>
      </c>
      <c r="J73" s="51">
        <v>4</v>
      </c>
      <c r="K73" s="52">
        <f t="shared" si="0"/>
        <v>88</v>
      </c>
      <c r="L73" s="53">
        <v>37</v>
      </c>
      <c r="M73" s="50">
        <v>14</v>
      </c>
      <c r="N73" s="50">
        <v>7</v>
      </c>
      <c r="O73" s="50">
        <v>20</v>
      </c>
      <c r="P73" s="50">
        <v>2</v>
      </c>
      <c r="Q73" s="54">
        <v>2</v>
      </c>
      <c r="R73" s="52">
        <f t="shared" si="1"/>
        <v>82</v>
      </c>
      <c r="S73" s="55">
        <f t="shared" si="6"/>
        <v>1</v>
      </c>
      <c r="T73" s="56">
        <f t="shared" si="6"/>
        <v>0</v>
      </c>
      <c r="U73" s="56">
        <f t="shared" si="6"/>
        <v>0</v>
      </c>
      <c r="V73" s="56">
        <f t="shared" si="5"/>
        <v>2</v>
      </c>
      <c r="W73" s="56">
        <f t="shared" si="5"/>
        <v>1</v>
      </c>
      <c r="X73" s="57">
        <f t="shared" si="5"/>
        <v>2</v>
      </c>
      <c r="Y73" s="58">
        <f t="shared" si="3"/>
        <v>6</v>
      </c>
      <c r="Z73" s="59">
        <f>Y71+Y72+Y73</f>
        <v>24</v>
      </c>
      <c r="AA73" s="477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</row>
    <row r="74" spans="1:52" s="99" customFormat="1" ht="23.25" customHeight="1">
      <c r="A74" s="460">
        <v>23</v>
      </c>
      <c r="B74" s="489" t="s">
        <v>57</v>
      </c>
      <c r="C74" s="473" t="s">
        <v>58</v>
      </c>
      <c r="D74" s="60" t="s">
        <v>21</v>
      </c>
      <c r="E74" s="61">
        <v>18</v>
      </c>
      <c r="F74" s="62">
        <v>3</v>
      </c>
      <c r="G74" s="62">
        <v>1</v>
      </c>
      <c r="H74" s="62">
        <v>0</v>
      </c>
      <c r="I74" s="62">
        <v>0</v>
      </c>
      <c r="J74" s="63">
        <v>1</v>
      </c>
      <c r="K74" s="64">
        <f t="shared" si="0"/>
        <v>23</v>
      </c>
      <c r="L74" s="65">
        <v>1</v>
      </c>
      <c r="M74" s="62">
        <v>0</v>
      </c>
      <c r="N74" s="62">
        <v>0</v>
      </c>
      <c r="O74" s="62">
        <v>0</v>
      </c>
      <c r="P74" s="62">
        <v>0</v>
      </c>
      <c r="Q74" s="66">
        <v>0</v>
      </c>
      <c r="R74" s="64">
        <f t="shared" si="1"/>
        <v>1</v>
      </c>
      <c r="S74" s="68">
        <f t="shared" si="6"/>
        <v>17</v>
      </c>
      <c r="T74" s="69">
        <f t="shared" si="6"/>
        <v>3</v>
      </c>
      <c r="U74" s="69">
        <f t="shared" si="6"/>
        <v>1</v>
      </c>
      <c r="V74" s="69">
        <f t="shared" si="5"/>
        <v>0</v>
      </c>
      <c r="W74" s="69">
        <f t="shared" si="5"/>
        <v>0</v>
      </c>
      <c r="X74" s="100">
        <f t="shared" si="5"/>
        <v>1</v>
      </c>
      <c r="Y74" s="116">
        <f t="shared" si="3"/>
        <v>22</v>
      </c>
      <c r="Z74" s="101">
        <f>K74+K75+K76</f>
        <v>154</v>
      </c>
      <c r="AA74" s="476">
        <f>Z76/Z74*100</f>
        <v>88.311688311688314</v>
      </c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</row>
    <row r="75" spans="1:52" s="99" customFormat="1" ht="23.25" customHeight="1">
      <c r="A75" s="461"/>
      <c r="B75" s="489"/>
      <c r="C75" s="473"/>
      <c r="D75" s="36" t="s">
        <v>22</v>
      </c>
      <c r="E75" s="37">
        <v>32</v>
      </c>
      <c r="F75" s="38">
        <v>6</v>
      </c>
      <c r="G75" s="38">
        <v>3</v>
      </c>
      <c r="H75" s="38">
        <v>0</v>
      </c>
      <c r="I75" s="38">
        <v>0</v>
      </c>
      <c r="J75" s="39">
        <v>2</v>
      </c>
      <c r="K75" s="40">
        <f t="shared" si="0"/>
        <v>43</v>
      </c>
      <c r="L75" s="41">
        <v>1</v>
      </c>
      <c r="M75" s="38">
        <v>0</v>
      </c>
      <c r="N75" s="38">
        <v>0</v>
      </c>
      <c r="O75" s="38">
        <v>0</v>
      </c>
      <c r="P75" s="38">
        <v>0</v>
      </c>
      <c r="Q75" s="42">
        <v>1</v>
      </c>
      <c r="R75" s="40">
        <f t="shared" si="1"/>
        <v>2</v>
      </c>
      <c r="S75" s="43">
        <f t="shared" si="6"/>
        <v>31</v>
      </c>
      <c r="T75" s="44">
        <f t="shared" si="6"/>
        <v>6</v>
      </c>
      <c r="U75" s="44">
        <f t="shared" si="6"/>
        <v>3</v>
      </c>
      <c r="V75" s="44">
        <f t="shared" si="5"/>
        <v>0</v>
      </c>
      <c r="W75" s="44">
        <f t="shared" si="5"/>
        <v>0</v>
      </c>
      <c r="X75" s="45">
        <f t="shared" si="5"/>
        <v>1</v>
      </c>
      <c r="Y75" s="46">
        <f t="shared" si="3"/>
        <v>41</v>
      </c>
      <c r="Z75" s="47">
        <f>R74+R75+R76</f>
        <v>18</v>
      </c>
      <c r="AA75" s="476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</row>
    <row r="76" spans="1:52" s="99" customFormat="1" ht="23.25" customHeight="1" thickBot="1">
      <c r="A76" s="461"/>
      <c r="B76" s="489"/>
      <c r="C76" s="473"/>
      <c r="D76" s="75" t="s">
        <v>23</v>
      </c>
      <c r="E76" s="84">
        <v>37</v>
      </c>
      <c r="F76" s="85">
        <v>13</v>
      </c>
      <c r="G76" s="85">
        <v>6</v>
      </c>
      <c r="H76" s="85">
        <v>21</v>
      </c>
      <c r="I76" s="85">
        <v>8</v>
      </c>
      <c r="J76" s="86">
        <v>3</v>
      </c>
      <c r="K76" s="72">
        <f t="shared" si="0"/>
        <v>88</v>
      </c>
      <c r="L76" s="87">
        <v>9</v>
      </c>
      <c r="M76" s="85">
        <v>2</v>
      </c>
      <c r="N76" s="85">
        <v>1</v>
      </c>
      <c r="O76" s="85">
        <v>2</v>
      </c>
      <c r="P76" s="85">
        <v>0</v>
      </c>
      <c r="Q76" s="88">
        <v>1</v>
      </c>
      <c r="R76" s="72">
        <f t="shared" si="1"/>
        <v>15</v>
      </c>
      <c r="S76" s="76">
        <f t="shared" si="6"/>
        <v>28</v>
      </c>
      <c r="T76" s="77">
        <f t="shared" si="6"/>
        <v>11</v>
      </c>
      <c r="U76" s="77">
        <f t="shared" si="6"/>
        <v>5</v>
      </c>
      <c r="V76" s="77">
        <f t="shared" si="5"/>
        <v>19</v>
      </c>
      <c r="W76" s="77">
        <f t="shared" si="5"/>
        <v>8</v>
      </c>
      <c r="X76" s="103">
        <f t="shared" si="5"/>
        <v>2</v>
      </c>
      <c r="Y76" s="73">
        <f t="shared" si="3"/>
        <v>73</v>
      </c>
      <c r="Z76" s="104">
        <f>Y74+Y75+Y76</f>
        <v>136</v>
      </c>
      <c r="AA76" s="476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</row>
    <row r="77" spans="1:52" s="99" customFormat="1" ht="23.25" customHeight="1">
      <c r="A77" s="460">
        <v>24</v>
      </c>
      <c r="B77" s="488" t="s">
        <v>59</v>
      </c>
      <c r="C77" s="472" t="s">
        <v>60</v>
      </c>
      <c r="D77" s="24" t="s">
        <v>21</v>
      </c>
      <c r="E77" s="25">
        <v>13</v>
      </c>
      <c r="F77" s="26">
        <v>4</v>
      </c>
      <c r="G77" s="26">
        <v>2</v>
      </c>
      <c r="H77" s="26">
        <v>8</v>
      </c>
      <c r="I77" s="26">
        <v>2</v>
      </c>
      <c r="J77" s="27">
        <v>2</v>
      </c>
      <c r="K77" s="28">
        <f t="shared" si="0"/>
        <v>31</v>
      </c>
      <c r="L77" s="29">
        <v>11</v>
      </c>
      <c r="M77" s="26">
        <v>0</v>
      </c>
      <c r="N77" s="26">
        <v>0</v>
      </c>
      <c r="O77" s="26">
        <v>2</v>
      </c>
      <c r="P77" s="26">
        <v>0</v>
      </c>
      <c r="Q77" s="30">
        <v>0</v>
      </c>
      <c r="R77" s="28">
        <f t="shared" si="1"/>
        <v>13</v>
      </c>
      <c r="S77" s="31">
        <f t="shared" si="6"/>
        <v>2</v>
      </c>
      <c r="T77" s="32">
        <f t="shared" si="6"/>
        <v>4</v>
      </c>
      <c r="U77" s="32">
        <f t="shared" si="6"/>
        <v>2</v>
      </c>
      <c r="V77" s="32">
        <f t="shared" si="5"/>
        <v>6</v>
      </c>
      <c r="W77" s="32">
        <f t="shared" si="5"/>
        <v>2</v>
      </c>
      <c r="X77" s="33">
        <f t="shared" si="5"/>
        <v>2</v>
      </c>
      <c r="Y77" s="34">
        <f t="shared" si="3"/>
        <v>18</v>
      </c>
      <c r="Z77" s="35">
        <f>K77+K78+K79</f>
        <v>217</v>
      </c>
      <c r="AA77" s="475">
        <f>Z79/Z77*100</f>
        <v>21.198156682027651</v>
      </c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</row>
    <row r="78" spans="1:52" s="99" customFormat="1" ht="23.25" customHeight="1">
      <c r="A78" s="461"/>
      <c r="B78" s="489"/>
      <c r="C78" s="473"/>
      <c r="D78" s="36" t="s">
        <v>22</v>
      </c>
      <c r="E78" s="37">
        <v>32</v>
      </c>
      <c r="F78" s="38">
        <v>9</v>
      </c>
      <c r="G78" s="38">
        <v>4</v>
      </c>
      <c r="H78" s="38">
        <v>12</v>
      </c>
      <c r="I78" s="38">
        <v>4</v>
      </c>
      <c r="J78" s="39">
        <v>1</v>
      </c>
      <c r="K78" s="40">
        <f t="shared" si="0"/>
        <v>62</v>
      </c>
      <c r="L78" s="41">
        <v>32</v>
      </c>
      <c r="M78" s="38">
        <v>7</v>
      </c>
      <c r="N78" s="38">
        <v>1</v>
      </c>
      <c r="O78" s="38">
        <v>8</v>
      </c>
      <c r="P78" s="38">
        <v>0</v>
      </c>
      <c r="Q78" s="42">
        <v>0</v>
      </c>
      <c r="R78" s="40">
        <f t="shared" si="1"/>
        <v>48</v>
      </c>
      <c r="S78" s="43">
        <f t="shared" si="6"/>
        <v>0</v>
      </c>
      <c r="T78" s="44">
        <f t="shared" si="6"/>
        <v>2</v>
      </c>
      <c r="U78" s="44">
        <f t="shared" si="6"/>
        <v>3</v>
      </c>
      <c r="V78" s="44">
        <f t="shared" si="5"/>
        <v>4</v>
      </c>
      <c r="W78" s="44">
        <f t="shared" si="5"/>
        <v>4</v>
      </c>
      <c r="X78" s="45">
        <f t="shared" si="5"/>
        <v>1</v>
      </c>
      <c r="Y78" s="46">
        <f t="shared" si="3"/>
        <v>14</v>
      </c>
      <c r="Z78" s="47">
        <f>R77+R78+R79</f>
        <v>171</v>
      </c>
      <c r="AA78" s="476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</row>
    <row r="79" spans="1:52" s="99" customFormat="1" ht="23.25" customHeight="1" thickBot="1">
      <c r="A79" s="468"/>
      <c r="B79" s="490"/>
      <c r="C79" s="474"/>
      <c r="D79" s="48" t="s">
        <v>23</v>
      </c>
      <c r="E79" s="49">
        <v>54</v>
      </c>
      <c r="F79" s="50">
        <v>18</v>
      </c>
      <c r="G79" s="50">
        <v>9</v>
      </c>
      <c r="H79" s="50">
        <v>33</v>
      </c>
      <c r="I79" s="50">
        <v>4</v>
      </c>
      <c r="J79" s="51">
        <v>6</v>
      </c>
      <c r="K79" s="52">
        <f t="shared" si="0"/>
        <v>124</v>
      </c>
      <c r="L79" s="53">
        <v>50</v>
      </c>
      <c r="M79" s="50">
        <v>17</v>
      </c>
      <c r="N79" s="50">
        <v>7</v>
      </c>
      <c r="O79" s="50">
        <v>28</v>
      </c>
      <c r="P79" s="50">
        <v>4</v>
      </c>
      <c r="Q79" s="54">
        <v>4</v>
      </c>
      <c r="R79" s="52">
        <f t="shared" si="1"/>
        <v>110</v>
      </c>
      <c r="S79" s="55">
        <f t="shared" si="6"/>
        <v>4</v>
      </c>
      <c r="T79" s="56">
        <f t="shared" si="6"/>
        <v>1</v>
      </c>
      <c r="U79" s="56">
        <f t="shared" si="6"/>
        <v>2</v>
      </c>
      <c r="V79" s="56">
        <f t="shared" si="5"/>
        <v>5</v>
      </c>
      <c r="W79" s="56">
        <f t="shared" si="5"/>
        <v>0</v>
      </c>
      <c r="X79" s="57">
        <f t="shared" si="5"/>
        <v>2</v>
      </c>
      <c r="Y79" s="58">
        <f t="shared" si="3"/>
        <v>14</v>
      </c>
      <c r="Z79" s="59">
        <f>Y77+Y78+Y79</f>
        <v>46</v>
      </c>
      <c r="AA79" s="477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</row>
    <row r="80" spans="1:52" s="106" customFormat="1" ht="23.25" customHeight="1">
      <c r="A80" s="460">
        <v>25</v>
      </c>
      <c r="B80" s="485" t="s">
        <v>61</v>
      </c>
      <c r="C80" s="472" t="s">
        <v>62</v>
      </c>
      <c r="D80" s="24" t="s">
        <v>21</v>
      </c>
      <c r="E80" s="61">
        <v>36</v>
      </c>
      <c r="F80" s="62">
        <v>9</v>
      </c>
      <c r="G80" s="62">
        <v>4</v>
      </c>
      <c r="H80" s="62">
        <v>12</v>
      </c>
      <c r="I80" s="62">
        <v>4</v>
      </c>
      <c r="J80" s="63">
        <v>2</v>
      </c>
      <c r="K80" s="64">
        <f t="shared" si="0"/>
        <v>67</v>
      </c>
      <c r="L80" s="65">
        <v>17</v>
      </c>
      <c r="M80" s="62">
        <v>2</v>
      </c>
      <c r="N80" s="62">
        <v>1</v>
      </c>
      <c r="O80" s="62">
        <v>4</v>
      </c>
      <c r="P80" s="62">
        <v>0</v>
      </c>
      <c r="Q80" s="66">
        <v>1</v>
      </c>
      <c r="R80" s="64">
        <f t="shared" si="1"/>
        <v>25</v>
      </c>
      <c r="S80" s="68">
        <f t="shared" si="6"/>
        <v>19</v>
      </c>
      <c r="T80" s="69">
        <f t="shared" si="6"/>
        <v>7</v>
      </c>
      <c r="U80" s="69">
        <f t="shared" si="6"/>
        <v>3</v>
      </c>
      <c r="V80" s="69">
        <f t="shared" si="5"/>
        <v>8</v>
      </c>
      <c r="W80" s="69">
        <f t="shared" si="5"/>
        <v>4</v>
      </c>
      <c r="X80" s="100">
        <f t="shared" si="5"/>
        <v>1</v>
      </c>
      <c r="Y80" s="116">
        <f t="shared" si="3"/>
        <v>42</v>
      </c>
      <c r="Z80" s="101">
        <f>K80+K81+K82</f>
        <v>502</v>
      </c>
      <c r="AA80" s="476">
        <f>Z82/Z80*100</f>
        <v>24.501992031872511</v>
      </c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 s="2" customFormat="1" ht="23.25" customHeight="1">
      <c r="A81" s="461"/>
      <c r="B81" s="486"/>
      <c r="C81" s="473"/>
      <c r="D81" s="36" t="s">
        <v>22</v>
      </c>
      <c r="E81" s="37">
        <v>84</v>
      </c>
      <c r="F81" s="38">
        <v>22</v>
      </c>
      <c r="G81" s="38">
        <v>10</v>
      </c>
      <c r="H81" s="38">
        <v>18</v>
      </c>
      <c r="I81" s="38">
        <v>6</v>
      </c>
      <c r="J81" s="39">
        <v>7</v>
      </c>
      <c r="K81" s="40">
        <f t="shared" si="0"/>
        <v>147</v>
      </c>
      <c r="L81" s="41">
        <v>70</v>
      </c>
      <c r="M81" s="38">
        <v>18</v>
      </c>
      <c r="N81" s="38">
        <v>5</v>
      </c>
      <c r="O81" s="38">
        <v>7</v>
      </c>
      <c r="P81" s="38">
        <v>0</v>
      </c>
      <c r="Q81" s="42">
        <v>3</v>
      </c>
      <c r="R81" s="40">
        <f t="shared" si="1"/>
        <v>103</v>
      </c>
      <c r="S81" s="43">
        <f t="shared" si="6"/>
        <v>14</v>
      </c>
      <c r="T81" s="44">
        <f t="shared" si="6"/>
        <v>4</v>
      </c>
      <c r="U81" s="44">
        <f t="shared" si="6"/>
        <v>5</v>
      </c>
      <c r="V81" s="44">
        <f t="shared" si="5"/>
        <v>11</v>
      </c>
      <c r="W81" s="44">
        <f t="shared" si="5"/>
        <v>6</v>
      </c>
      <c r="X81" s="45">
        <f t="shared" si="5"/>
        <v>4</v>
      </c>
      <c r="Y81" s="46">
        <f t="shared" si="3"/>
        <v>44</v>
      </c>
      <c r="Z81" s="47">
        <f>R80+R81+R82</f>
        <v>379</v>
      </c>
      <c r="AA81" s="476"/>
    </row>
    <row r="82" spans="1:52" s="107" customFormat="1" ht="23.25" customHeight="1" thickBot="1">
      <c r="A82" s="461"/>
      <c r="B82" s="487"/>
      <c r="C82" s="474"/>
      <c r="D82" s="48" t="s">
        <v>23</v>
      </c>
      <c r="E82" s="84">
        <v>152</v>
      </c>
      <c r="F82" s="85">
        <v>43</v>
      </c>
      <c r="G82" s="85">
        <v>21</v>
      </c>
      <c r="H82" s="85">
        <v>56</v>
      </c>
      <c r="I82" s="85">
        <v>6</v>
      </c>
      <c r="J82" s="86">
        <v>10</v>
      </c>
      <c r="K82" s="72">
        <f t="shared" si="0"/>
        <v>288</v>
      </c>
      <c r="L82" s="87">
        <v>140</v>
      </c>
      <c r="M82" s="85">
        <v>35</v>
      </c>
      <c r="N82" s="85">
        <v>17</v>
      </c>
      <c r="O82" s="85">
        <v>44</v>
      </c>
      <c r="P82" s="85">
        <v>5</v>
      </c>
      <c r="Q82" s="88">
        <v>10</v>
      </c>
      <c r="R82" s="72">
        <f t="shared" si="1"/>
        <v>251</v>
      </c>
      <c r="S82" s="76">
        <f t="shared" si="6"/>
        <v>12</v>
      </c>
      <c r="T82" s="77">
        <f t="shared" si="6"/>
        <v>8</v>
      </c>
      <c r="U82" s="77">
        <f t="shared" si="6"/>
        <v>4</v>
      </c>
      <c r="V82" s="77">
        <f t="shared" si="5"/>
        <v>12</v>
      </c>
      <c r="W82" s="77">
        <f t="shared" si="5"/>
        <v>1</v>
      </c>
      <c r="X82" s="103">
        <f t="shared" si="5"/>
        <v>0</v>
      </c>
      <c r="Y82" s="73">
        <f t="shared" si="3"/>
        <v>37</v>
      </c>
      <c r="Z82" s="104">
        <f>Y80+Y81+Y82</f>
        <v>123</v>
      </c>
      <c r="AA82" s="476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 s="83" customFormat="1" ht="23.25" customHeight="1">
      <c r="A83" s="492">
        <v>26</v>
      </c>
      <c r="B83" s="486" t="s">
        <v>63</v>
      </c>
      <c r="C83" s="473" t="s">
        <v>64</v>
      </c>
      <c r="D83" s="60" t="s">
        <v>21</v>
      </c>
      <c r="E83" s="25">
        <v>16</v>
      </c>
      <c r="F83" s="26">
        <v>6</v>
      </c>
      <c r="G83" s="26">
        <v>2</v>
      </c>
      <c r="H83" s="26">
        <v>6</v>
      </c>
      <c r="I83" s="26">
        <v>1</v>
      </c>
      <c r="J83" s="27">
        <v>1</v>
      </c>
      <c r="K83" s="28">
        <f t="shared" si="0"/>
        <v>32</v>
      </c>
      <c r="L83" s="29">
        <v>8</v>
      </c>
      <c r="M83" s="26">
        <v>0</v>
      </c>
      <c r="N83" s="26">
        <v>0</v>
      </c>
      <c r="O83" s="26">
        <v>0</v>
      </c>
      <c r="P83" s="26">
        <v>0</v>
      </c>
      <c r="Q83" s="30">
        <v>0</v>
      </c>
      <c r="R83" s="28">
        <f t="shared" si="1"/>
        <v>8</v>
      </c>
      <c r="S83" s="31">
        <f t="shared" si="6"/>
        <v>8</v>
      </c>
      <c r="T83" s="32">
        <f t="shared" si="6"/>
        <v>6</v>
      </c>
      <c r="U83" s="32">
        <f t="shared" si="6"/>
        <v>2</v>
      </c>
      <c r="V83" s="32">
        <f t="shared" si="5"/>
        <v>6</v>
      </c>
      <c r="W83" s="32">
        <f t="shared" si="5"/>
        <v>1</v>
      </c>
      <c r="X83" s="33">
        <f t="shared" si="5"/>
        <v>1</v>
      </c>
      <c r="Y83" s="34">
        <f t="shared" si="3"/>
        <v>24</v>
      </c>
      <c r="Z83" s="35">
        <f>K83+K84+K85</f>
        <v>248</v>
      </c>
      <c r="AA83" s="475">
        <f>Z85/Z83*100</f>
        <v>30.241935483870968</v>
      </c>
    </row>
    <row r="84" spans="1:52" s="83" customFormat="1" ht="23.25" customHeight="1">
      <c r="A84" s="493"/>
      <c r="B84" s="486"/>
      <c r="C84" s="473"/>
      <c r="D84" s="36" t="s">
        <v>22</v>
      </c>
      <c r="E84" s="37">
        <v>35</v>
      </c>
      <c r="F84" s="38">
        <v>9</v>
      </c>
      <c r="G84" s="38">
        <v>4</v>
      </c>
      <c r="H84" s="38">
        <v>9</v>
      </c>
      <c r="I84" s="38">
        <v>3</v>
      </c>
      <c r="J84" s="39">
        <v>2</v>
      </c>
      <c r="K84" s="40">
        <f t="shared" si="0"/>
        <v>62</v>
      </c>
      <c r="L84" s="41">
        <v>32</v>
      </c>
      <c r="M84" s="38">
        <v>4</v>
      </c>
      <c r="N84" s="38">
        <v>1</v>
      </c>
      <c r="O84" s="38">
        <v>2</v>
      </c>
      <c r="P84" s="38">
        <v>0</v>
      </c>
      <c r="Q84" s="42">
        <v>0</v>
      </c>
      <c r="R84" s="40">
        <f t="shared" si="1"/>
        <v>39</v>
      </c>
      <c r="S84" s="43">
        <f t="shared" si="6"/>
        <v>3</v>
      </c>
      <c r="T84" s="44">
        <f t="shared" si="6"/>
        <v>5</v>
      </c>
      <c r="U84" s="44">
        <f t="shared" si="6"/>
        <v>3</v>
      </c>
      <c r="V84" s="44">
        <f t="shared" si="5"/>
        <v>7</v>
      </c>
      <c r="W84" s="44">
        <f t="shared" si="5"/>
        <v>3</v>
      </c>
      <c r="X84" s="45">
        <f t="shared" si="5"/>
        <v>2</v>
      </c>
      <c r="Y84" s="46">
        <f t="shared" ref="Y84:Y115" si="7">SUM(S84:X84)</f>
        <v>23</v>
      </c>
      <c r="Z84" s="47">
        <f>R83+R84+R85</f>
        <v>173</v>
      </c>
      <c r="AA84" s="476"/>
    </row>
    <row r="85" spans="1:52" s="83" customFormat="1" ht="23.25" customHeight="1" thickBot="1">
      <c r="A85" s="493"/>
      <c r="B85" s="486"/>
      <c r="C85" s="473"/>
      <c r="D85" s="75" t="s">
        <v>23</v>
      </c>
      <c r="E85" s="49">
        <v>67</v>
      </c>
      <c r="F85" s="50">
        <v>22</v>
      </c>
      <c r="G85" s="50">
        <v>11</v>
      </c>
      <c r="H85" s="50">
        <v>38</v>
      </c>
      <c r="I85" s="50">
        <v>12</v>
      </c>
      <c r="J85" s="51">
        <v>4</v>
      </c>
      <c r="K85" s="52">
        <f t="shared" ref="K85:K115" si="8">SUM(E85:J85)</f>
        <v>154</v>
      </c>
      <c r="L85" s="53">
        <v>60</v>
      </c>
      <c r="M85" s="50">
        <v>21</v>
      </c>
      <c r="N85" s="50">
        <v>9</v>
      </c>
      <c r="O85" s="50">
        <v>32</v>
      </c>
      <c r="P85" s="50">
        <v>3</v>
      </c>
      <c r="Q85" s="54">
        <v>1</v>
      </c>
      <c r="R85" s="52">
        <f t="shared" ref="R85:R115" si="9">SUM(L85:Q85)</f>
        <v>126</v>
      </c>
      <c r="S85" s="55">
        <f t="shared" si="6"/>
        <v>7</v>
      </c>
      <c r="T85" s="56">
        <f t="shared" si="6"/>
        <v>1</v>
      </c>
      <c r="U85" s="56">
        <f t="shared" si="6"/>
        <v>2</v>
      </c>
      <c r="V85" s="56">
        <f t="shared" si="5"/>
        <v>6</v>
      </c>
      <c r="W85" s="56">
        <f t="shared" si="5"/>
        <v>9</v>
      </c>
      <c r="X85" s="57">
        <f t="shared" si="5"/>
        <v>3</v>
      </c>
      <c r="Y85" s="58">
        <f t="shared" si="7"/>
        <v>28</v>
      </c>
      <c r="Z85" s="59">
        <f>Y83+Y84+Y85</f>
        <v>75</v>
      </c>
      <c r="AA85" s="477"/>
    </row>
    <row r="86" spans="1:52" s="2" customFormat="1" ht="23.25" customHeight="1">
      <c r="A86" s="460">
        <v>27</v>
      </c>
      <c r="B86" s="485" t="s">
        <v>65</v>
      </c>
      <c r="C86" s="472" t="s">
        <v>66</v>
      </c>
      <c r="D86" s="24" t="s">
        <v>21</v>
      </c>
      <c r="E86" s="61">
        <v>12</v>
      </c>
      <c r="F86" s="62">
        <v>4</v>
      </c>
      <c r="G86" s="62">
        <v>2</v>
      </c>
      <c r="H86" s="62">
        <v>8</v>
      </c>
      <c r="I86" s="62">
        <v>2</v>
      </c>
      <c r="J86" s="63">
        <v>0</v>
      </c>
      <c r="K86" s="64">
        <f t="shared" si="8"/>
        <v>28</v>
      </c>
      <c r="L86" s="65">
        <v>11</v>
      </c>
      <c r="M86" s="62">
        <v>2</v>
      </c>
      <c r="N86" s="62">
        <v>0</v>
      </c>
      <c r="O86" s="62">
        <v>1</v>
      </c>
      <c r="P86" s="62">
        <v>0</v>
      </c>
      <c r="Q86" s="66">
        <v>0</v>
      </c>
      <c r="R86" s="64">
        <f t="shared" si="9"/>
        <v>14</v>
      </c>
      <c r="S86" s="68">
        <f t="shared" si="6"/>
        <v>1</v>
      </c>
      <c r="T86" s="69">
        <f t="shared" si="6"/>
        <v>2</v>
      </c>
      <c r="U86" s="69">
        <f t="shared" si="6"/>
        <v>2</v>
      </c>
      <c r="V86" s="69">
        <f t="shared" si="5"/>
        <v>7</v>
      </c>
      <c r="W86" s="69">
        <f t="shared" si="5"/>
        <v>2</v>
      </c>
      <c r="X86" s="100">
        <f t="shared" si="5"/>
        <v>0</v>
      </c>
      <c r="Y86" s="116">
        <f t="shared" si="7"/>
        <v>14</v>
      </c>
      <c r="Z86" s="101">
        <f>K86+K87+K88</f>
        <v>208</v>
      </c>
      <c r="AA86" s="476">
        <f>Z88/Z86*100</f>
        <v>22.115384615384613</v>
      </c>
    </row>
    <row r="87" spans="1:52" s="2" customFormat="1" ht="23.25" customHeight="1">
      <c r="A87" s="461"/>
      <c r="B87" s="486"/>
      <c r="C87" s="473"/>
      <c r="D87" s="36" t="s">
        <v>22</v>
      </c>
      <c r="E87" s="37">
        <v>27</v>
      </c>
      <c r="F87" s="38">
        <v>9</v>
      </c>
      <c r="G87" s="38">
        <v>4</v>
      </c>
      <c r="H87" s="38">
        <v>16</v>
      </c>
      <c r="I87" s="38">
        <v>4</v>
      </c>
      <c r="J87" s="39">
        <v>0</v>
      </c>
      <c r="K87" s="40">
        <f t="shared" si="8"/>
        <v>60</v>
      </c>
      <c r="L87" s="41">
        <v>28</v>
      </c>
      <c r="M87" s="38">
        <v>5</v>
      </c>
      <c r="N87" s="38">
        <v>1</v>
      </c>
      <c r="O87" s="38">
        <v>7</v>
      </c>
      <c r="P87" s="38">
        <v>0</v>
      </c>
      <c r="Q87" s="42">
        <v>0</v>
      </c>
      <c r="R87" s="40">
        <f t="shared" si="9"/>
        <v>41</v>
      </c>
      <c r="S87" s="43">
        <f t="shared" si="6"/>
        <v>-1</v>
      </c>
      <c r="T87" s="44">
        <f t="shared" si="6"/>
        <v>4</v>
      </c>
      <c r="U87" s="44">
        <f t="shared" si="6"/>
        <v>3</v>
      </c>
      <c r="V87" s="44">
        <f t="shared" si="5"/>
        <v>9</v>
      </c>
      <c r="W87" s="44">
        <f t="shared" si="5"/>
        <v>4</v>
      </c>
      <c r="X87" s="45">
        <f t="shared" si="5"/>
        <v>0</v>
      </c>
      <c r="Y87" s="46">
        <f t="shared" si="7"/>
        <v>19</v>
      </c>
      <c r="Z87" s="47">
        <f>R86+R87+R88</f>
        <v>162</v>
      </c>
      <c r="AA87" s="476"/>
    </row>
    <row r="88" spans="1:52" s="2" customFormat="1" ht="23.25" customHeight="1" thickBot="1">
      <c r="A88" s="461"/>
      <c r="B88" s="487"/>
      <c r="C88" s="474"/>
      <c r="D88" s="48" t="s">
        <v>23</v>
      </c>
      <c r="E88" s="49">
        <v>56</v>
      </c>
      <c r="F88" s="50">
        <v>18</v>
      </c>
      <c r="G88" s="50">
        <v>9</v>
      </c>
      <c r="H88" s="50">
        <v>32</v>
      </c>
      <c r="I88" s="50">
        <v>5</v>
      </c>
      <c r="J88" s="51">
        <v>0</v>
      </c>
      <c r="K88" s="52">
        <f t="shared" si="8"/>
        <v>120</v>
      </c>
      <c r="L88" s="53">
        <v>53</v>
      </c>
      <c r="M88" s="50">
        <v>17</v>
      </c>
      <c r="N88" s="50">
        <v>6</v>
      </c>
      <c r="O88" s="50">
        <v>27</v>
      </c>
      <c r="P88" s="50">
        <v>3</v>
      </c>
      <c r="Q88" s="54">
        <v>1</v>
      </c>
      <c r="R88" s="52">
        <f t="shared" si="9"/>
        <v>107</v>
      </c>
      <c r="S88" s="55">
        <f t="shared" si="6"/>
        <v>3</v>
      </c>
      <c r="T88" s="56">
        <f t="shared" si="6"/>
        <v>1</v>
      </c>
      <c r="U88" s="56">
        <f t="shared" si="6"/>
        <v>3</v>
      </c>
      <c r="V88" s="56">
        <f t="shared" si="5"/>
        <v>5</v>
      </c>
      <c r="W88" s="56">
        <f t="shared" si="5"/>
        <v>2</v>
      </c>
      <c r="X88" s="57">
        <f t="shared" si="5"/>
        <v>-1</v>
      </c>
      <c r="Y88" s="58">
        <f t="shared" si="7"/>
        <v>13</v>
      </c>
      <c r="Z88" s="59">
        <f>Y86+Y87+Y88</f>
        <v>46</v>
      </c>
      <c r="AA88" s="477"/>
    </row>
    <row r="89" spans="1:52" s="2" customFormat="1" ht="23.25" customHeight="1">
      <c r="A89" s="460">
        <v>28</v>
      </c>
      <c r="B89" s="481" t="s">
        <v>67</v>
      </c>
      <c r="C89" s="472" t="s">
        <v>68</v>
      </c>
      <c r="D89" s="60" t="s">
        <v>21</v>
      </c>
      <c r="E89" s="61">
        <v>31</v>
      </c>
      <c r="F89" s="62">
        <v>6</v>
      </c>
      <c r="G89" s="62">
        <v>3</v>
      </c>
      <c r="H89" s="62">
        <v>3</v>
      </c>
      <c r="I89" s="62">
        <v>0</v>
      </c>
      <c r="J89" s="63">
        <v>1</v>
      </c>
      <c r="K89" s="64">
        <f t="shared" si="8"/>
        <v>44</v>
      </c>
      <c r="L89" s="65">
        <v>21</v>
      </c>
      <c r="M89" s="62">
        <v>2</v>
      </c>
      <c r="N89" s="62">
        <v>0</v>
      </c>
      <c r="O89" s="62">
        <v>0</v>
      </c>
      <c r="P89" s="62">
        <v>0</v>
      </c>
      <c r="Q89" s="66">
        <v>0</v>
      </c>
      <c r="R89" s="64">
        <f t="shared" si="9"/>
        <v>23</v>
      </c>
      <c r="S89" s="68">
        <f t="shared" si="6"/>
        <v>10</v>
      </c>
      <c r="T89" s="69">
        <f t="shared" si="6"/>
        <v>4</v>
      </c>
      <c r="U89" s="69">
        <f t="shared" si="6"/>
        <v>3</v>
      </c>
      <c r="V89" s="69">
        <f t="shared" si="5"/>
        <v>3</v>
      </c>
      <c r="W89" s="69">
        <f t="shared" si="5"/>
        <v>0</v>
      </c>
      <c r="X89" s="100">
        <f t="shared" si="5"/>
        <v>1</v>
      </c>
      <c r="Y89" s="116">
        <f t="shared" si="7"/>
        <v>21</v>
      </c>
      <c r="Z89" s="101">
        <f>K89+K90+K91</f>
        <v>432</v>
      </c>
      <c r="AA89" s="476">
        <f>Z91/Z89*100</f>
        <v>16.666666666666664</v>
      </c>
    </row>
    <row r="90" spans="1:52" s="2" customFormat="1" ht="23.25" customHeight="1">
      <c r="A90" s="461"/>
      <c r="B90" s="481"/>
      <c r="C90" s="473"/>
      <c r="D90" s="36" t="s">
        <v>22</v>
      </c>
      <c r="E90" s="37">
        <v>61</v>
      </c>
      <c r="F90" s="38">
        <v>13</v>
      </c>
      <c r="G90" s="38">
        <v>6</v>
      </c>
      <c r="H90" s="38">
        <v>11</v>
      </c>
      <c r="I90" s="38">
        <v>0</v>
      </c>
      <c r="J90" s="39">
        <v>2</v>
      </c>
      <c r="K90" s="40">
        <f t="shared" si="8"/>
        <v>93</v>
      </c>
      <c r="L90" s="41">
        <v>56</v>
      </c>
      <c r="M90" s="38">
        <v>2</v>
      </c>
      <c r="N90" s="38">
        <v>1</v>
      </c>
      <c r="O90" s="38">
        <v>4</v>
      </c>
      <c r="P90" s="38">
        <v>0</v>
      </c>
      <c r="Q90" s="42">
        <v>1</v>
      </c>
      <c r="R90" s="40">
        <f t="shared" si="9"/>
        <v>64</v>
      </c>
      <c r="S90" s="43">
        <f t="shared" si="6"/>
        <v>5</v>
      </c>
      <c r="T90" s="44">
        <f t="shared" si="6"/>
        <v>11</v>
      </c>
      <c r="U90" s="44">
        <f t="shared" si="6"/>
        <v>5</v>
      </c>
      <c r="V90" s="44">
        <f t="shared" si="5"/>
        <v>7</v>
      </c>
      <c r="W90" s="44">
        <f t="shared" si="5"/>
        <v>0</v>
      </c>
      <c r="X90" s="45">
        <f t="shared" si="5"/>
        <v>1</v>
      </c>
      <c r="Y90" s="46">
        <f t="shared" si="7"/>
        <v>29</v>
      </c>
      <c r="Z90" s="47">
        <f>R89+R90+R91</f>
        <v>360</v>
      </c>
      <c r="AA90" s="476"/>
    </row>
    <row r="91" spans="1:52" s="2" customFormat="1" ht="23.25" customHeight="1" thickBot="1">
      <c r="A91" s="461"/>
      <c r="B91" s="481"/>
      <c r="C91" s="474"/>
      <c r="D91" s="48" t="s">
        <v>23</v>
      </c>
      <c r="E91" s="49">
        <v>142</v>
      </c>
      <c r="F91" s="50">
        <v>44</v>
      </c>
      <c r="G91" s="50">
        <v>22</v>
      </c>
      <c r="H91" s="50">
        <v>71</v>
      </c>
      <c r="I91" s="50">
        <v>8</v>
      </c>
      <c r="J91" s="51">
        <v>8</v>
      </c>
      <c r="K91" s="52">
        <f t="shared" si="8"/>
        <v>295</v>
      </c>
      <c r="L91" s="53">
        <v>149</v>
      </c>
      <c r="M91" s="50">
        <v>31</v>
      </c>
      <c r="N91" s="50">
        <v>19</v>
      </c>
      <c r="O91" s="50">
        <v>60</v>
      </c>
      <c r="P91" s="50">
        <v>6</v>
      </c>
      <c r="Q91" s="54">
        <v>8</v>
      </c>
      <c r="R91" s="52">
        <f t="shared" si="9"/>
        <v>273</v>
      </c>
      <c r="S91" s="55">
        <f t="shared" si="6"/>
        <v>-7</v>
      </c>
      <c r="T91" s="56">
        <f t="shared" si="6"/>
        <v>13</v>
      </c>
      <c r="U91" s="56">
        <f t="shared" si="6"/>
        <v>3</v>
      </c>
      <c r="V91" s="56">
        <f t="shared" si="5"/>
        <v>11</v>
      </c>
      <c r="W91" s="56">
        <f t="shared" si="5"/>
        <v>2</v>
      </c>
      <c r="X91" s="57">
        <f t="shared" si="5"/>
        <v>0</v>
      </c>
      <c r="Y91" s="58">
        <f t="shared" si="7"/>
        <v>22</v>
      </c>
      <c r="Z91" s="59">
        <f>Y89+Y90+Y91</f>
        <v>72</v>
      </c>
      <c r="AA91" s="477"/>
    </row>
    <row r="92" spans="1:52" s="2" customFormat="1" ht="23.25" customHeight="1">
      <c r="A92" s="460">
        <v>29</v>
      </c>
      <c r="B92" s="481"/>
      <c r="C92" s="484" t="s">
        <v>69</v>
      </c>
      <c r="D92" s="60" t="s">
        <v>21</v>
      </c>
      <c r="E92" s="61">
        <v>82</v>
      </c>
      <c r="F92" s="62">
        <v>16</v>
      </c>
      <c r="G92" s="62">
        <v>8</v>
      </c>
      <c r="H92" s="62">
        <v>1</v>
      </c>
      <c r="I92" s="62">
        <v>1</v>
      </c>
      <c r="J92" s="63">
        <v>2</v>
      </c>
      <c r="K92" s="64">
        <f t="shared" si="8"/>
        <v>110</v>
      </c>
      <c r="L92" s="65">
        <v>50</v>
      </c>
      <c r="M92" s="62">
        <v>6</v>
      </c>
      <c r="N92" s="62">
        <v>3</v>
      </c>
      <c r="O92" s="62">
        <v>1</v>
      </c>
      <c r="P92" s="62">
        <v>0</v>
      </c>
      <c r="Q92" s="66">
        <v>1</v>
      </c>
      <c r="R92" s="64">
        <f t="shared" si="9"/>
        <v>61</v>
      </c>
      <c r="S92" s="68">
        <f t="shared" si="6"/>
        <v>32</v>
      </c>
      <c r="T92" s="69">
        <f t="shared" si="6"/>
        <v>10</v>
      </c>
      <c r="U92" s="69">
        <f t="shared" si="6"/>
        <v>5</v>
      </c>
      <c r="V92" s="69">
        <f t="shared" si="5"/>
        <v>0</v>
      </c>
      <c r="W92" s="69">
        <f t="shared" si="5"/>
        <v>1</v>
      </c>
      <c r="X92" s="100">
        <f t="shared" si="5"/>
        <v>1</v>
      </c>
      <c r="Y92" s="116">
        <f t="shared" si="7"/>
        <v>49</v>
      </c>
      <c r="Z92" s="101">
        <f>K92+K93+K94</f>
        <v>572</v>
      </c>
      <c r="AA92" s="476">
        <f>Z94/Z92*100</f>
        <v>29.195804195804197</v>
      </c>
    </row>
    <row r="93" spans="1:52" s="2" customFormat="1" ht="23.25" customHeight="1">
      <c r="A93" s="461"/>
      <c r="B93" s="481"/>
      <c r="C93" s="473"/>
      <c r="D93" s="36" t="s">
        <v>22</v>
      </c>
      <c r="E93" s="37">
        <v>173</v>
      </c>
      <c r="F93" s="38">
        <v>34</v>
      </c>
      <c r="G93" s="38">
        <v>17</v>
      </c>
      <c r="H93" s="38">
        <v>4</v>
      </c>
      <c r="I93" s="38">
        <v>1</v>
      </c>
      <c r="J93" s="39">
        <v>5</v>
      </c>
      <c r="K93" s="40">
        <f t="shared" si="8"/>
        <v>234</v>
      </c>
      <c r="L93" s="41">
        <v>139</v>
      </c>
      <c r="M93" s="38">
        <v>17</v>
      </c>
      <c r="N93" s="38">
        <v>4</v>
      </c>
      <c r="O93" s="38">
        <v>4</v>
      </c>
      <c r="P93" s="38">
        <v>0</v>
      </c>
      <c r="Q93" s="42">
        <v>4</v>
      </c>
      <c r="R93" s="40">
        <f t="shared" si="9"/>
        <v>168</v>
      </c>
      <c r="S93" s="43">
        <f t="shared" si="6"/>
        <v>34</v>
      </c>
      <c r="T93" s="44">
        <f t="shared" si="6"/>
        <v>17</v>
      </c>
      <c r="U93" s="44">
        <f t="shared" si="6"/>
        <v>13</v>
      </c>
      <c r="V93" s="44">
        <f t="shared" si="5"/>
        <v>0</v>
      </c>
      <c r="W93" s="44">
        <f t="shared" si="5"/>
        <v>1</v>
      </c>
      <c r="X93" s="45">
        <f t="shared" si="5"/>
        <v>1</v>
      </c>
      <c r="Y93" s="46">
        <f t="shared" si="7"/>
        <v>66</v>
      </c>
      <c r="Z93" s="47">
        <f>R92+R93+R94</f>
        <v>405</v>
      </c>
      <c r="AA93" s="476"/>
    </row>
    <row r="94" spans="1:52" s="2" customFormat="1" ht="23.25" customHeight="1" thickBot="1">
      <c r="A94" s="461"/>
      <c r="B94" s="481"/>
      <c r="C94" s="473"/>
      <c r="D94" s="75" t="s">
        <v>23</v>
      </c>
      <c r="E94" s="84">
        <v>107</v>
      </c>
      <c r="F94" s="85">
        <v>34</v>
      </c>
      <c r="G94" s="85">
        <v>17</v>
      </c>
      <c r="H94" s="85">
        <v>61</v>
      </c>
      <c r="I94" s="85">
        <v>1</v>
      </c>
      <c r="J94" s="86">
        <v>8</v>
      </c>
      <c r="K94" s="72">
        <f t="shared" si="8"/>
        <v>228</v>
      </c>
      <c r="L94" s="87">
        <v>90</v>
      </c>
      <c r="M94" s="85">
        <v>30</v>
      </c>
      <c r="N94" s="85">
        <v>13</v>
      </c>
      <c r="O94" s="85">
        <v>36</v>
      </c>
      <c r="P94" s="85">
        <v>0</v>
      </c>
      <c r="Q94" s="88">
        <v>7</v>
      </c>
      <c r="R94" s="72">
        <f t="shared" si="9"/>
        <v>176</v>
      </c>
      <c r="S94" s="76">
        <f t="shared" si="6"/>
        <v>17</v>
      </c>
      <c r="T94" s="77">
        <f t="shared" si="6"/>
        <v>4</v>
      </c>
      <c r="U94" s="77">
        <f t="shared" si="6"/>
        <v>4</v>
      </c>
      <c r="V94" s="77">
        <f t="shared" si="5"/>
        <v>25</v>
      </c>
      <c r="W94" s="77">
        <f t="shared" si="5"/>
        <v>1</v>
      </c>
      <c r="X94" s="103">
        <f t="shared" si="5"/>
        <v>1</v>
      </c>
      <c r="Y94" s="73">
        <f t="shared" si="7"/>
        <v>52</v>
      </c>
      <c r="Z94" s="104">
        <f>Y92+Y93+Y94</f>
        <v>167</v>
      </c>
      <c r="AA94" s="476"/>
    </row>
    <row r="95" spans="1:52" s="2" customFormat="1" ht="23.25" customHeight="1">
      <c r="A95" s="460">
        <v>30</v>
      </c>
      <c r="B95" s="481"/>
      <c r="C95" s="472" t="s">
        <v>70</v>
      </c>
      <c r="D95" s="24" t="s">
        <v>21</v>
      </c>
      <c r="E95" s="25">
        <v>15</v>
      </c>
      <c r="F95" s="26">
        <v>4</v>
      </c>
      <c r="G95" s="26">
        <v>2</v>
      </c>
      <c r="H95" s="26">
        <v>8</v>
      </c>
      <c r="I95" s="26">
        <v>3</v>
      </c>
      <c r="J95" s="27">
        <v>0</v>
      </c>
      <c r="K95" s="28">
        <f t="shared" si="8"/>
        <v>32</v>
      </c>
      <c r="L95" s="29">
        <v>9</v>
      </c>
      <c r="M95" s="26">
        <v>2</v>
      </c>
      <c r="N95" s="26">
        <v>0</v>
      </c>
      <c r="O95" s="26">
        <v>0</v>
      </c>
      <c r="P95" s="26">
        <v>0</v>
      </c>
      <c r="Q95" s="30">
        <v>0</v>
      </c>
      <c r="R95" s="28">
        <f t="shared" si="9"/>
        <v>11</v>
      </c>
      <c r="S95" s="31">
        <f t="shared" si="6"/>
        <v>6</v>
      </c>
      <c r="T95" s="32">
        <f t="shared" si="6"/>
        <v>2</v>
      </c>
      <c r="U95" s="32">
        <f t="shared" si="6"/>
        <v>2</v>
      </c>
      <c r="V95" s="32">
        <f t="shared" si="5"/>
        <v>8</v>
      </c>
      <c r="W95" s="32">
        <f t="shared" si="5"/>
        <v>3</v>
      </c>
      <c r="X95" s="33">
        <f t="shared" si="5"/>
        <v>0</v>
      </c>
      <c r="Y95" s="34">
        <f t="shared" si="7"/>
        <v>21</v>
      </c>
      <c r="Z95" s="35">
        <f>K95+K96+K97</f>
        <v>238</v>
      </c>
      <c r="AA95" s="475">
        <f>Z97/Z95*100</f>
        <v>24.369747899159663</v>
      </c>
    </row>
    <row r="96" spans="1:52" s="2" customFormat="1" ht="23.25" customHeight="1">
      <c r="A96" s="461"/>
      <c r="B96" s="481"/>
      <c r="C96" s="473"/>
      <c r="D96" s="36" t="s">
        <v>22</v>
      </c>
      <c r="E96" s="37">
        <v>27</v>
      </c>
      <c r="F96" s="38">
        <v>8</v>
      </c>
      <c r="G96" s="38">
        <v>4</v>
      </c>
      <c r="H96" s="38">
        <v>16</v>
      </c>
      <c r="I96" s="38">
        <v>5</v>
      </c>
      <c r="J96" s="39">
        <v>0</v>
      </c>
      <c r="K96" s="40">
        <f t="shared" si="8"/>
        <v>60</v>
      </c>
      <c r="L96" s="41">
        <v>31</v>
      </c>
      <c r="M96" s="38">
        <v>4</v>
      </c>
      <c r="N96" s="38">
        <v>0</v>
      </c>
      <c r="O96" s="38">
        <v>0</v>
      </c>
      <c r="P96" s="38">
        <v>0</v>
      </c>
      <c r="Q96" s="42">
        <v>1</v>
      </c>
      <c r="R96" s="40">
        <f t="shared" si="9"/>
        <v>36</v>
      </c>
      <c r="S96" s="43">
        <f t="shared" si="6"/>
        <v>-4</v>
      </c>
      <c r="T96" s="44">
        <f t="shared" si="6"/>
        <v>4</v>
      </c>
      <c r="U96" s="44">
        <f t="shared" si="6"/>
        <v>4</v>
      </c>
      <c r="V96" s="44">
        <f t="shared" si="5"/>
        <v>16</v>
      </c>
      <c r="W96" s="44">
        <f t="shared" si="5"/>
        <v>5</v>
      </c>
      <c r="X96" s="45">
        <f t="shared" si="5"/>
        <v>-1</v>
      </c>
      <c r="Y96" s="46">
        <f t="shared" si="7"/>
        <v>24</v>
      </c>
      <c r="Z96" s="47">
        <f>R95+R96+R97</f>
        <v>180</v>
      </c>
      <c r="AA96" s="476"/>
    </row>
    <row r="97" spans="1:52" s="2" customFormat="1" ht="23.25" customHeight="1" thickBot="1">
      <c r="A97" s="461"/>
      <c r="B97" s="483"/>
      <c r="C97" s="474"/>
      <c r="D97" s="48" t="s">
        <v>23</v>
      </c>
      <c r="E97" s="49">
        <v>62</v>
      </c>
      <c r="F97" s="50">
        <v>21</v>
      </c>
      <c r="G97" s="50">
        <v>10</v>
      </c>
      <c r="H97" s="50">
        <v>39</v>
      </c>
      <c r="I97" s="50">
        <v>14</v>
      </c>
      <c r="J97" s="51">
        <v>0</v>
      </c>
      <c r="K97" s="52">
        <f t="shared" si="8"/>
        <v>146</v>
      </c>
      <c r="L97" s="53">
        <v>74</v>
      </c>
      <c r="M97" s="50">
        <v>20</v>
      </c>
      <c r="N97" s="50">
        <v>10</v>
      </c>
      <c r="O97" s="50">
        <v>25</v>
      </c>
      <c r="P97" s="50">
        <v>1</v>
      </c>
      <c r="Q97" s="54">
        <v>3</v>
      </c>
      <c r="R97" s="52">
        <f t="shared" si="9"/>
        <v>133</v>
      </c>
      <c r="S97" s="55">
        <f t="shared" si="6"/>
        <v>-12</v>
      </c>
      <c r="T97" s="56">
        <f t="shared" si="6"/>
        <v>1</v>
      </c>
      <c r="U97" s="56">
        <f t="shared" si="6"/>
        <v>0</v>
      </c>
      <c r="V97" s="56">
        <f t="shared" si="5"/>
        <v>14</v>
      </c>
      <c r="W97" s="56">
        <f t="shared" si="5"/>
        <v>13</v>
      </c>
      <c r="X97" s="57">
        <f t="shared" si="5"/>
        <v>-3</v>
      </c>
      <c r="Y97" s="58">
        <f t="shared" si="7"/>
        <v>13</v>
      </c>
      <c r="Z97" s="59">
        <f>Y95+Y96+Y97</f>
        <v>58</v>
      </c>
      <c r="AA97" s="477"/>
    </row>
    <row r="98" spans="1:52" ht="23.25" customHeight="1">
      <c r="A98" s="460">
        <v>31</v>
      </c>
      <c r="B98" s="479" t="s">
        <v>71</v>
      </c>
      <c r="C98" s="473" t="s">
        <v>72</v>
      </c>
      <c r="D98" s="60" t="s">
        <v>21</v>
      </c>
      <c r="E98" s="61">
        <v>16</v>
      </c>
      <c r="F98" s="62">
        <v>7</v>
      </c>
      <c r="G98" s="62">
        <v>3</v>
      </c>
      <c r="H98" s="62">
        <v>12</v>
      </c>
      <c r="I98" s="62">
        <v>4</v>
      </c>
      <c r="J98" s="63">
        <v>2</v>
      </c>
      <c r="K98" s="64">
        <f t="shared" si="8"/>
        <v>44</v>
      </c>
      <c r="L98" s="65">
        <v>11</v>
      </c>
      <c r="M98" s="62">
        <v>0</v>
      </c>
      <c r="N98" s="62">
        <v>0</v>
      </c>
      <c r="O98" s="62">
        <v>0</v>
      </c>
      <c r="P98" s="62">
        <v>0</v>
      </c>
      <c r="Q98" s="66">
        <v>0</v>
      </c>
      <c r="R98" s="64">
        <f t="shared" si="9"/>
        <v>11</v>
      </c>
      <c r="S98" s="68">
        <f t="shared" si="6"/>
        <v>5</v>
      </c>
      <c r="T98" s="69">
        <f t="shared" si="6"/>
        <v>7</v>
      </c>
      <c r="U98" s="69">
        <f t="shared" si="6"/>
        <v>3</v>
      </c>
      <c r="V98" s="69">
        <f t="shared" si="5"/>
        <v>12</v>
      </c>
      <c r="W98" s="69">
        <f t="shared" si="5"/>
        <v>4</v>
      </c>
      <c r="X98" s="100">
        <f t="shared" si="5"/>
        <v>2</v>
      </c>
      <c r="Y98" s="116">
        <f t="shared" si="7"/>
        <v>33</v>
      </c>
      <c r="Z98" s="101">
        <f>K98+K99+K100</f>
        <v>484</v>
      </c>
      <c r="AA98" s="476">
        <f>Z100/Z98*100</f>
        <v>41.942148760330575</v>
      </c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 ht="23.25" customHeight="1">
      <c r="A99" s="461"/>
      <c r="B99" s="479"/>
      <c r="C99" s="473"/>
      <c r="D99" s="36" t="s">
        <v>22</v>
      </c>
      <c r="E99" s="37">
        <v>32</v>
      </c>
      <c r="F99" s="38">
        <v>14</v>
      </c>
      <c r="G99" s="38">
        <v>7</v>
      </c>
      <c r="H99" s="38">
        <v>24</v>
      </c>
      <c r="I99" s="38">
        <v>9</v>
      </c>
      <c r="J99" s="39">
        <v>4</v>
      </c>
      <c r="K99" s="40">
        <f t="shared" si="8"/>
        <v>90</v>
      </c>
      <c r="L99" s="41">
        <v>21</v>
      </c>
      <c r="M99" s="38">
        <v>3</v>
      </c>
      <c r="N99" s="38">
        <v>0</v>
      </c>
      <c r="O99" s="38">
        <v>2</v>
      </c>
      <c r="P99" s="38">
        <v>0</v>
      </c>
      <c r="Q99" s="42">
        <v>0</v>
      </c>
      <c r="R99" s="40">
        <f t="shared" si="9"/>
        <v>26</v>
      </c>
      <c r="S99" s="43">
        <f t="shared" si="6"/>
        <v>11</v>
      </c>
      <c r="T99" s="44">
        <f t="shared" si="6"/>
        <v>11</v>
      </c>
      <c r="U99" s="44">
        <f t="shared" si="6"/>
        <v>7</v>
      </c>
      <c r="V99" s="44">
        <f t="shared" si="5"/>
        <v>22</v>
      </c>
      <c r="W99" s="44">
        <f t="shared" si="5"/>
        <v>9</v>
      </c>
      <c r="X99" s="45">
        <f t="shared" si="5"/>
        <v>4</v>
      </c>
      <c r="Y99" s="46">
        <f t="shared" si="7"/>
        <v>64</v>
      </c>
      <c r="Z99" s="47">
        <f>R98+R99+R100</f>
        <v>281</v>
      </c>
      <c r="AA99" s="476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 ht="23.25" customHeight="1" thickBot="1">
      <c r="A100" s="461"/>
      <c r="B100" s="479"/>
      <c r="C100" s="473"/>
      <c r="D100" s="75" t="s">
        <v>23</v>
      </c>
      <c r="E100" s="84">
        <v>127</v>
      </c>
      <c r="F100" s="85">
        <v>53</v>
      </c>
      <c r="G100" s="85">
        <v>26</v>
      </c>
      <c r="H100" s="85">
        <v>95</v>
      </c>
      <c r="I100" s="85">
        <v>35</v>
      </c>
      <c r="J100" s="86">
        <v>14</v>
      </c>
      <c r="K100" s="72">
        <f t="shared" si="8"/>
        <v>350</v>
      </c>
      <c r="L100" s="87">
        <v>161</v>
      </c>
      <c r="M100" s="85">
        <v>29</v>
      </c>
      <c r="N100" s="85">
        <v>14</v>
      </c>
      <c r="O100" s="85">
        <v>34</v>
      </c>
      <c r="P100" s="85">
        <v>6</v>
      </c>
      <c r="Q100" s="88">
        <v>0</v>
      </c>
      <c r="R100" s="72">
        <f t="shared" si="9"/>
        <v>244</v>
      </c>
      <c r="S100" s="76">
        <f t="shared" si="6"/>
        <v>-34</v>
      </c>
      <c r="T100" s="77">
        <f t="shared" si="6"/>
        <v>24</v>
      </c>
      <c r="U100" s="77">
        <f t="shared" si="6"/>
        <v>12</v>
      </c>
      <c r="V100" s="77">
        <f t="shared" si="5"/>
        <v>61</v>
      </c>
      <c r="W100" s="77">
        <f t="shared" si="5"/>
        <v>29</v>
      </c>
      <c r="X100" s="103">
        <f t="shared" si="5"/>
        <v>14</v>
      </c>
      <c r="Y100" s="73">
        <f t="shared" si="7"/>
        <v>106</v>
      </c>
      <c r="Z100" s="104">
        <f>Y98+Y99+Y100</f>
        <v>203</v>
      </c>
      <c r="AA100" s="476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 s="106" customFormat="1" ht="23.25" customHeight="1">
      <c r="A101" s="460">
        <v>32</v>
      </c>
      <c r="B101" s="480" t="s">
        <v>73</v>
      </c>
      <c r="C101" s="472" t="s">
        <v>74</v>
      </c>
      <c r="D101" s="24" t="s">
        <v>21</v>
      </c>
      <c r="E101" s="25">
        <v>195</v>
      </c>
      <c r="F101" s="26">
        <v>0</v>
      </c>
      <c r="G101" s="26">
        <v>0</v>
      </c>
      <c r="H101" s="26">
        <v>0</v>
      </c>
      <c r="I101" s="26">
        <v>0</v>
      </c>
      <c r="J101" s="27">
        <v>8</v>
      </c>
      <c r="K101" s="28">
        <f t="shared" si="8"/>
        <v>203</v>
      </c>
      <c r="L101" s="29">
        <v>116</v>
      </c>
      <c r="M101" s="26">
        <v>0</v>
      </c>
      <c r="N101" s="26">
        <v>0</v>
      </c>
      <c r="O101" s="26">
        <v>0</v>
      </c>
      <c r="P101" s="26">
        <v>0</v>
      </c>
      <c r="Q101" s="30">
        <v>1</v>
      </c>
      <c r="R101" s="28">
        <f t="shared" si="9"/>
        <v>117</v>
      </c>
      <c r="S101" s="31">
        <f t="shared" si="6"/>
        <v>79</v>
      </c>
      <c r="T101" s="32">
        <f t="shared" si="6"/>
        <v>0</v>
      </c>
      <c r="U101" s="32">
        <f t="shared" si="6"/>
        <v>0</v>
      </c>
      <c r="V101" s="32">
        <f t="shared" si="5"/>
        <v>0</v>
      </c>
      <c r="W101" s="32">
        <f t="shared" si="5"/>
        <v>0</v>
      </c>
      <c r="X101" s="33">
        <f t="shared" si="5"/>
        <v>7</v>
      </c>
      <c r="Y101" s="34">
        <f t="shared" si="7"/>
        <v>86</v>
      </c>
      <c r="Z101" s="35">
        <f>K101+K102+K103</f>
        <v>1716</v>
      </c>
      <c r="AA101" s="475">
        <f>Z103/Z101*100</f>
        <v>27.62237762237762</v>
      </c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1:52" s="2" customFormat="1" ht="23.25" customHeight="1">
      <c r="A102" s="461"/>
      <c r="B102" s="481"/>
      <c r="C102" s="473"/>
      <c r="D102" s="36" t="s">
        <v>22</v>
      </c>
      <c r="E102" s="37">
        <v>394</v>
      </c>
      <c r="F102" s="38">
        <v>0</v>
      </c>
      <c r="G102" s="38">
        <v>0</v>
      </c>
      <c r="H102" s="38">
        <v>0</v>
      </c>
      <c r="I102" s="38">
        <v>0</v>
      </c>
      <c r="J102" s="39">
        <v>16</v>
      </c>
      <c r="K102" s="40">
        <f t="shared" si="8"/>
        <v>410</v>
      </c>
      <c r="L102" s="41">
        <v>289</v>
      </c>
      <c r="M102" s="38">
        <v>0</v>
      </c>
      <c r="N102" s="38">
        <v>0</v>
      </c>
      <c r="O102" s="38">
        <v>0</v>
      </c>
      <c r="P102" s="38">
        <v>0</v>
      </c>
      <c r="Q102" s="42">
        <v>1</v>
      </c>
      <c r="R102" s="40">
        <f t="shared" si="9"/>
        <v>290</v>
      </c>
      <c r="S102" s="43">
        <f t="shared" si="6"/>
        <v>105</v>
      </c>
      <c r="T102" s="44">
        <f t="shared" si="6"/>
        <v>0</v>
      </c>
      <c r="U102" s="44">
        <f t="shared" si="6"/>
        <v>0</v>
      </c>
      <c r="V102" s="44">
        <f t="shared" si="5"/>
        <v>0</v>
      </c>
      <c r="W102" s="44">
        <f t="shared" si="5"/>
        <v>0</v>
      </c>
      <c r="X102" s="45">
        <f t="shared" si="5"/>
        <v>15</v>
      </c>
      <c r="Y102" s="46">
        <f t="shared" si="7"/>
        <v>120</v>
      </c>
      <c r="Z102" s="47">
        <f>R101+R102+R103</f>
        <v>1242</v>
      </c>
      <c r="AA102" s="476"/>
    </row>
    <row r="103" spans="1:52" s="107" customFormat="1" ht="23.25" customHeight="1" thickBot="1">
      <c r="A103" s="461"/>
      <c r="B103" s="481"/>
      <c r="C103" s="474"/>
      <c r="D103" s="48" t="s">
        <v>23</v>
      </c>
      <c r="E103" s="49">
        <v>1060</v>
      </c>
      <c r="F103" s="50">
        <v>0</v>
      </c>
      <c r="G103" s="50">
        <v>0</v>
      </c>
      <c r="H103" s="50">
        <v>0</v>
      </c>
      <c r="I103" s="50">
        <v>0</v>
      </c>
      <c r="J103" s="51">
        <v>43</v>
      </c>
      <c r="K103" s="52">
        <f t="shared" si="8"/>
        <v>1103</v>
      </c>
      <c r="L103" s="53">
        <v>817</v>
      </c>
      <c r="M103" s="50">
        <v>0</v>
      </c>
      <c r="N103" s="50">
        <v>0</v>
      </c>
      <c r="O103" s="50">
        <v>0</v>
      </c>
      <c r="P103" s="50">
        <v>0</v>
      </c>
      <c r="Q103" s="54">
        <v>18</v>
      </c>
      <c r="R103" s="52">
        <f t="shared" si="9"/>
        <v>835</v>
      </c>
      <c r="S103" s="55">
        <f t="shared" si="6"/>
        <v>243</v>
      </c>
      <c r="T103" s="56">
        <f t="shared" si="6"/>
        <v>0</v>
      </c>
      <c r="U103" s="56">
        <f t="shared" si="6"/>
        <v>0</v>
      </c>
      <c r="V103" s="56">
        <f t="shared" si="5"/>
        <v>0</v>
      </c>
      <c r="W103" s="56">
        <f t="shared" si="5"/>
        <v>0</v>
      </c>
      <c r="X103" s="57">
        <f t="shared" si="5"/>
        <v>25</v>
      </c>
      <c r="Y103" s="58">
        <f t="shared" si="7"/>
        <v>268</v>
      </c>
      <c r="Z103" s="59">
        <f>Y101+Y102+Y103</f>
        <v>474</v>
      </c>
      <c r="AA103" s="477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1:52" s="99" customFormat="1" ht="23.25" customHeight="1">
      <c r="A104" s="460">
        <v>33</v>
      </c>
      <c r="B104" s="481"/>
      <c r="C104" s="473" t="s">
        <v>75</v>
      </c>
      <c r="D104" s="60" t="s">
        <v>21</v>
      </c>
      <c r="E104" s="61">
        <v>100</v>
      </c>
      <c r="F104" s="62">
        <v>33</v>
      </c>
      <c r="G104" s="62">
        <v>16</v>
      </c>
      <c r="H104" s="62">
        <v>59</v>
      </c>
      <c r="I104" s="62">
        <v>10</v>
      </c>
      <c r="J104" s="63">
        <v>5</v>
      </c>
      <c r="K104" s="64">
        <f t="shared" si="8"/>
        <v>223</v>
      </c>
      <c r="L104" s="65">
        <v>100</v>
      </c>
      <c r="M104" s="62">
        <v>8</v>
      </c>
      <c r="N104" s="62">
        <v>1</v>
      </c>
      <c r="O104" s="62">
        <v>5</v>
      </c>
      <c r="P104" s="62">
        <v>0</v>
      </c>
      <c r="Q104" s="66">
        <v>0</v>
      </c>
      <c r="R104" s="64">
        <f t="shared" si="9"/>
        <v>114</v>
      </c>
      <c r="S104" s="68">
        <f t="shared" si="6"/>
        <v>0</v>
      </c>
      <c r="T104" s="69">
        <f t="shared" si="6"/>
        <v>25</v>
      </c>
      <c r="U104" s="69">
        <f t="shared" si="6"/>
        <v>15</v>
      </c>
      <c r="V104" s="69">
        <f t="shared" si="5"/>
        <v>54</v>
      </c>
      <c r="W104" s="69">
        <f t="shared" si="5"/>
        <v>10</v>
      </c>
      <c r="X104" s="100">
        <f t="shared" si="5"/>
        <v>5</v>
      </c>
      <c r="Y104" s="116">
        <f t="shared" si="7"/>
        <v>109</v>
      </c>
      <c r="Z104" s="101">
        <f>K104+K105+K106</f>
        <v>2083</v>
      </c>
      <c r="AA104" s="476">
        <f>Z106/Z104*100</f>
        <v>26.884301488238115</v>
      </c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</row>
    <row r="105" spans="1:52" s="99" customFormat="1" ht="23.25" customHeight="1">
      <c r="A105" s="461"/>
      <c r="B105" s="481"/>
      <c r="C105" s="473"/>
      <c r="D105" s="36" t="s">
        <v>22</v>
      </c>
      <c r="E105" s="37">
        <v>223</v>
      </c>
      <c r="F105" s="38">
        <v>73</v>
      </c>
      <c r="G105" s="38">
        <v>36</v>
      </c>
      <c r="H105" s="38">
        <v>131</v>
      </c>
      <c r="I105" s="38">
        <v>18</v>
      </c>
      <c r="J105" s="39">
        <v>7</v>
      </c>
      <c r="K105" s="40">
        <f t="shared" si="8"/>
        <v>488</v>
      </c>
      <c r="L105" s="41">
        <v>287</v>
      </c>
      <c r="M105" s="38">
        <v>25</v>
      </c>
      <c r="N105" s="38">
        <v>5</v>
      </c>
      <c r="O105" s="38">
        <v>5</v>
      </c>
      <c r="P105" s="38">
        <v>2</v>
      </c>
      <c r="Q105" s="42">
        <v>0</v>
      </c>
      <c r="R105" s="40">
        <f t="shared" si="9"/>
        <v>324</v>
      </c>
      <c r="S105" s="43">
        <f t="shared" si="6"/>
        <v>-64</v>
      </c>
      <c r="T105" s="44">
        <f t="shared" si="6"/>
        <v>48</v>
      </c>
      <c r="U105" s="44">
        <f t="shared" si="6"/>
        <v>31</v>
      </c>
      <c r="V105" s="44">
        <f t="shared" si="5"/>
        <v>126</v>
      </c>
      <c r="W105" s="44">
        <f t="shared" si="5"/>
        <v>16</v>
      </c>
      <c r="X105" s="45">
        <f t="shared" si="5"/>
        <v>7</v>
      </c>
      <c r="Y105" s="46">
        <f t="shared" si="7"/>
        <v>164</v>
      </c>
      <c r="Z105" s="47">
        <f>R104+R105+R106</f>
        <v>1523</v>
      </c>
      <c r="AA105" s="476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</row>
    <row r="106" spans="1:52" s="99" customFormat="1" ht="23.25" customHeight="1" thickBot="1">
      <c r="A106" s="461"/>
      <c r="B106" s="481"/>
      <c r="C106" s="473"/>
      <c r="D106" s="75" t="s">
        <v>23</v>
      </c>
      <c r="E106" s="84">
        <v>619</v>
      </c>
      <c r="F106" s="85">
        <v>206</v>
      </c>
      <c r="G106" s="85">
        <v>103</v>
      </c>
      <c r="H106" s="85">
        <v>370</v>
      </c>
      <c r="I106" s="85">
        <v>48</v>
      </c>
      <c r="J106" s="86">
        <v>26</v>
      </c>
      <c r="K106" s="72">
        <f t="shared" si="8"/>
        <v>1372</v>
      </c>
      <c r="L106" s="87">
        <v>571</v>
      </c>
      <c r="M106" s="85">
        <v>171</v>
      </c>
      <c r="N106" s="85">
        <v>68</v>
      </c>
      <c r="O106" s="85">
        <v>239</v>
      </c>
      <c r="P106" s="85">
        <v>21</v>
      </c>
      <c r="Q106" s="88">
        <v>15</v>
      </c>
      <c r="R106" s="72">
        <f t="shared" si="9"/>
        <v>1085</v>
      </c>
      <c r="S106" s="76">
        <f t="shared" si="6"/>
        <v>48</v>
      </c>
      <c r="T106" s="77">
        <f t="shared" si="6"/>
        <v>35</v>
      </c>
      <c r="U106" s="77">
        <f t="shared" si="6"/>
        <v>35</v>
      </c>
      <c r="V106" s="77">
        <f t="shared" si="5"/>
        <v>131</v>
      </c>
      <c r="W106" s="77">
        <f t="shared" si="5"/>
        <v>27</v>
      </c>
      <c r="X106" s="103">
        <f t="shared" si="5"/>
        <v>11</v>
      </c>
      <c r="Y106" s="73">
        <f t="shared" si="7"/>
        <v>287</v>
      </c>
      <c r="Z106" s="104">
        <f>Y104+Y105+Y106</f>
        <v>560</v>
      </c>
      <c r="AA106" s="476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</row>
    <row r="107" spans="1:52" s="106" customFormat="1" ht="23.25" customHeight="1">
      <c r="A107" s="460">
        <v>34</v>
      </c>
      <c r="B107" s="481"/>
      <c r="C107" s="472" t="s">
        <v>76</v>
      </c>
      <c r="D107" s="24" t="s">
        <v>21</v>
      </c>
      <c r="E107" s="25">
        <v>20</v>
      </c>
      <c r="F107" s="26">
        <v>4</v>
      </c>
      <c r="G107" s="26">
        <v>2</v>
      </c>
      <c r="H107" s="26">
        <v>6</v>
      </c>
      <c r="I107" s="26">
        <v>1</v>
      </c>
      <c r="J107" s="27">
        <v>1</v>
      </c>
      <c r="K107" s="28">
        <f t="shared" si="8"/>
        <v>34</v>
      </c>
      <c r="L107" s="29">
        <v>13</v>
      </c>
      <c r="M107" s="26">
        <v>1</v>
      </c>
      <c r="N107" s="26">
        <v>0</v>
      </c>
      <c r="O107" s="26">
        <v>1</v>
      </c>
      <c r="P107" s="26">
        <v>0</v>
      </c>
      <c r="Q107" s="30">
        <v>0</v>
      </c>
      <c r="R107" s="28">
        <f t="shared" si="9"/>
        <v>15</v>
      </c>
      <c r="S107" s="31">
        <f t="shared" si="6"/>
        <v>7</v>
      </c>
      <c r="T107" s="32">
        <f t="shared" si="6"/>
        <v>3</v>
      </c>
      <c r="U107" s="32">
        <f t="shared" si="6"/>
        <v>2</v>
      </c>
      <c r="V107" s="32">
        <f t="shared" si="5"/>
        <v>5</v>
      </c>
      <c r="W107" s="32">
        <f t="shared" si="5"/>
        <v>1</v>
      </c>
      <c r="X107" s="33">
        <f t="shared" si="5"/>
        <v>1</v>
      </c>
      <c r="Y107" s="34">
        <f t="shared" si="7"/>
        <v>19</v>
      </c>
      <c r="Z107" s="35">
        <f>K107+K108+K109</f>
        <v>237</v>
      </c>
      <c r="AA107" s="475">
        <f>Z109/Z107*100</f>
        <v>24.894514767932492</v>
      </c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1:52" s="2" customFormat="1" ht="23.25" customHeight="1">
      <c r="A108" s="461"/>
      <c r="B108" s="481"/>
      <c r="C108" s="473"/>
      <c r="D108" s="36" t="s">
        <v>22</v>
      </c>
      <c r="E108" s="37">
        <v>42</v>
      </c>
      <c r="F108" s="38">
        <v>10</v>
      </c>
      <c r="G108" s="38">
        <v>2</v>
      </c>
      <c r="H108" s="38">
        <v>8</v>
      </c>
      <c r="I108" s="38">
        <v>2</v>
      </c>
      <c r="J108" s="39">
        <v>1</v>
      </c>
      <c r="K108" s="40">
        <f t="shared" si="8"/>
        <v>65</v>
      </c>
      <c r="L108" s="41">
        <v>39</v>
      </c>
      <c r="M108" s="38">
        <v>6</v>
      </c>
      <c r="N108" s="38">
        <v>1</v>
      </c>
      <c r="O108" s="38">
        <v>3</v>
      </c>
      <c r="P108" s="38">
        <v>0</v>
      </c>
      <c r="Q108" s="42">
        <v>0</v>
      </c>
      <c r="R108" s="40">
        <f t="shared" si="9"/>
        <v>49</v>
      </c>
      <c r="S108" s="43">
        <f t="shared" si="6"/>
        <v>3</v>
      </c>
      <c r="T108" s="44">
        <f t="shared" si="6"/>
        <v>4</v>
      </c>
      <c r="U108" s="44">
        <f t="shared" si="6"/>
        <v>1</v>
      </c>
      <c r="V108" s="44">
        <f t="shared" si="5"/>
        <v>5</v>
      </c>
      <c r="W108" s="44">
        <f t="shared" si="5"/>
        <v>2</v>
      </c>
      <c r="X108" s="45">
        <f t="shared" si="5"/>
        <v>1</v>
      </c>
      <c r="Y108" s="46">
        <f t="shared" si="7"/>
        <v>16</v>
      </c>
      <c r="Z108" s="47">
        <f>R107+R108+R109</f>
        <v>178</v>
      </c>
      <c r="AA108" s="476"/>
    </row>
    <row r="109" spans="1:52" s="107" customFormat="1" ht="23.25" customHeight="1" thickBot="1">
      <c r="A109" s="461"/>
      <c r="B109" s="481"/>
      <c r="C109" s="474"/>
      <c r="D109" s="48" t="s">
        <v>23</v>
      </c>
      <c r="E109" s="49">
        <v>67</v>
      </c>
      <c r="F109" s="50">
        <v>19</v>
      </c>
      <c r="G109" s="50">
        <v>9</v>
      </c>
      <c r="H109" s="50">
        <v>35</v>
      </c>
      <c r="I109" s="50">
        <v>4</v>
      </c>
      <c r="J109" s="51">
        <v>4</v>
      </c>
      <c r="K109" s="52">
        <f t="shared" si="8"/>
        <v>138</v>
      </c>
      <c r="L109" s="53">
        <v>58</v>
      </c>
      <c r="M109" s="50">
        <v>16</v>
      </c>
      <c r="N109" s="50">
        <v>9</v>
      </c>
      <c r="O109" s="50">
        <v>27</v>
      </c>
      <c r="P109" s="50">
        <v>1</v>
      </c>
      <c r="Q109" s="54">
        <v>3</v>
      </c>
      <c r="R109" s="52">
        <f t="shared" si="9"/>
        <v>114</v>
      </c>
      <c r="S109" s="55">
        <f t="shared" si="6"/>
        <v>9</v>
      </c>
      <c r="T109" s="56">
        <f t="shared" si="6"/>
        <v>3</v>
      </c>
      <c r="U109" s="56">
        <f t="shared" si="6"/>
        <v>0</v>
      </c>
      <c r="V109" s="56">
        <f t="shared" si="5"/>
        <v>8</v>
      </c>
      <c r="W109" s="56">
        <f t="shared" si="5"/>
        <v>3</v>
      </c>
      <c r="X109" s="57">
        <f t="shared" si="5"/>
        <v>1</v>
      </c>
      <c r="Y109" s="58">
        <f t="shared" si="7"/>
        <v>24</v>
      </c>
      <c r="Z109" s="59">
        <f>Y107+Y108+Y109</f>
        <v>59</v>
      </c>
      <c r="AA109" s="477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1:52" ht="23.25" customHeight="1">
      <c r="A110" s="460">
        <v>35</v>
      </c>
      <c r="B110" s="481"/>
      <c r="C110" s="473" t="s">
        <v>77</v>
      </c>
      <c r="D110" s="60" t="s">
        <v>21</v>
      </c>
      <c r="E110" s="61">
        <v>31</v>
      </c>
      <c r="F110" s="62">
        <v>11</v>
      </c>
      <c r="G110" s="62">
        <v>5</v>
      </c>
      <c r="H110" s="62">
        <v>21</v>
      </c>
      <c r="I110" s="62">
        <v>7</v>
      </c>
      <c r="J110" s="63">
        <v>4</v>
      </c>
      <c r="K110" s="64">
        <f t="shared" si="8"/>
        <v>79</v>
      </c>
      <c r="L110" s="65">
        <v>11</v>
      </c>
      <c r="M110" s="62">
        <v>0</v>
      </c>
      <c r="N110" s="62">
        <v>0</v>
      </c>
      <c r="O110" s="62">
        <v>3</v>
      </c>
      <c r="P110" s="62">
        <v>0</v>
      </c>
      <c r="Q110" s="66">
        <v>0</v>
      </c>
      <c r="R110" s="64">
        <f t="shared" si="9"/>
        <v>14</v>
      </c>
      <c r="S110" s="68">
        <f t="shared" si="6"/>
        <v>20</v>
      </c>
      <c r="T110" s="69">
        <f t="shared" si="6"/>
        <v>11</v>
      </c>
      <c r="U110" s="69">
        <f t="shared" si="6"/>
        <v>5</v>
      </c>
      <c r="V110" s="69">
        <f t="shared" si="5"/>
        <v>18</v>
      </c>
      <c r="W110" s="69">
        <f t="shared" si="5"/>
        <v>7</v>
      </c>
      <c r="X110" s="100">
        <f t="shared" si="5"/>
        <v>4</v>
      </c>
      <c r="Y110" s="116">
        <f t="shared" si="7"/>
        <v>65</v>
      </c>
      <c r="Z110" s="101">
        <f>K110+K111+K112</f>
        <v>860</v>
      </c>
      <c r="AA110" s="476">
        <f>Z112/Z110*100</f>
        <v>47.790697674418603</v>
      </c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1:52" ht="23.25" customHeight="1">
      <c r="A111" s="461"/>
      <c r="B111" s="481"/>
      <c r="C111" s="473"/>
      <c r="D111" s="36" t="s">
        <v>22</v>
      </c>
      <c r="E111" s="37">
        <v>76</v>
      </c>
      <c r="F111" s="38">
        <v>30</v>
      </c>
      <c r="G111" s="38">
        <v>15</v>
      </c>
      <c r="H111" s="38">
        <v>55</v>
      </c>
      <c r="I111" s="38">
        <v>20</v>
      </c>
      <c r="J111" s="39">
        <v>9</v>
      </c>
      <c r="K111" s="40">
        <f t="shared" si="8"/>
        <v>205</v>
      </c>
      <c r="L111" s="41">
        <v>53</v>
      </c>
      <c r="M111" s="38">
        <v>2</v>
      </c>
      <c r="N111" s="38">
        <v>0</v>
      </c>
      <c r="O111" s="38">
        <v>15</v>
      </c>
      <c r="P111" s="38">
        <v>0</v>
      </c>
      <c r="Q111" s="42">
        <v>1</v>
      </c>
      <c r="R111" s="40">
        <f t="shared" si="9"/>
        <v>71</v>
      </c>
      <c r="S111" s="43">
        <f t="shared" si="6"/>
        <v>23</v>
      </c>
      <c r="T111" s="44">
        <f t="shared" si="6"/>
        <v>28</v>
      </c>
      <c r="U111" s="44">
        <f t="shared" si="6"/>
        <v>15</v>
      </c>
      <c r="V111" s="44">
        <f t="shared" si="5"/>
        <v>40</v>
      </c>
      <c r="W111" s="44">
        <f t="shared" si="5"/>
        <v>20</v>
      </c>
      <c r="X111" s="45">
        <f t="shared" si="5"/>
        <v>8</v>
      </c>
      <c r="Y111" s="46">
        <f t="shared" si="7"/>
        <v>134</v>
      </c>
      <c r="Z111" s="47">
        <f>R110+R111+R112</f>
        <v>449</v>
      </c>
      <c r="AA111" s="476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1:52" ht="23.25" customHeight="1" thickBot="1">
      <c r="A112" s="461"/>
      <c r="B112" s="482"/>
      <c r="C112" s="473"/>
      <c r="D112" s="75" t="s">
        <v>23</v>
      </c>
      <c r="E112" s="84">
        <v>208</v>
      </c>
      <c r="F112" s="85">
        <v>86</v>
      </c>
      <c r="G112" s="85">
        <v>43</v>
      </c>
      <c r="H112" s="85">
        <v>155</v>
      </c>
      <c r="I112" s="85">
        <v>57</v>
      </c>
      <c r="J112" s="86">
        <v>27</v>
      </c>
      <c r="K112" s="72">
        <f t="shared" si="8"/>
        <v>576</v>
      </c>
      <c r="L112" s="87">
        <v>166</v>
      </c>
      <c r="M112" s="85">
        <v>56</v>
      </c>
      <c r="N112" s="85">
        <v>21</v>
      </c>
      <c r="O112" s="85">
        <v>96</v>
      </c>
      <c r="P112" s="85">
        <v>17</v>
      </c>
      <c r="Q112" s="88">
        <v>8</v>
      </c>
      <c r="R112" s="72">
        <f t="shared" si="9"/>
        <v>364</v>
      </c>
      <c r="S112" s="76">
        <f t="shared" si="6"/>
        <v>42</v>
      </c>
      <c r="T112" s="77">
        <f t="shared" si="6"/>
        <v>30</v>
      </c>
      <c r="U112" s="77">
        <f t="shared" si="6"/>
        <v>22</v>
      </c>
      <c r="V112" s="77">
        <f t="shared" si="5"/>
        <v>59</v>
      </c>
      <c r="W112" s="77">
        <f t="shared" si="5"/>
        <v>40</v>
      </c>
      <c r="X112" s="103">
        <f t="shared" si="5"/>
        <v>19</v>
      </c>
      <c r="Y112" s="73">
        <f t="shared" si="7"/>
        <v>212</v>
      </c>
      <c r="Z112" s="104">
        <f>Y110+Y111+Y112</f>
        <v>411</v>
      </c>
      <c r="AA112" s="476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1:52" s="106" customFormat="1" ht="23.25" customHeight="1">
      <c r="A113" s="460">
        <v>36</v>
      </c>
      <c r="B113" s="469" t="s">
        <v>78</v>
      </c>
      <c r="C113" s="472" t="s">
        <v>79</v>
      </c>
      <c r="D113" s="24" t="s">
        <v>21</v>
      </c>
      <c r="E113" s="25">
        <v>30</v>
      </c>
      <c r="F113" s="26">
        <v>11</v>
      </c>
      <c r="G113" s="26">
        <v>5</v>
      </c>
      <c r="H113" s="26">
        <v>20</v>
      </c>
      <c r="I113" s="26">
        <v>7</v>
      </c>
      <c r="J113" s="27">
        <v>3</v>
      </c>
      <c r="K113" s="28">
        <f t="shared" si="8"/>
        <v>76</v>
      </c>
      <c r="L113" s="29">
        <v>17</v>
      </c>
      <c r="M113" s="26">
        <v>5</v>
      </c>
      <c r="N113" s="26">
        <v>0</v>
      </c>
      <c r="O113" s="26">
        <v>0</v>
      </c>
      <c r="P113" s="26">
        <v>0</v>
      </c>
      <c r="Q113" s="30">
        <v>0</v>
      </c>
      <c r="R113" s="28">
        <f t="shared" si="9"/>
        <v>22</v>
      </c>
      <c r="S113" s="31">
        <f t="shared" si="6"/>
        <v>13</v>
      </c>
      <c r="T113" s="32">
        <f t="shared" si="6"/>
        <v>6</v>
      </c>
      <c r="U113" s="32">
        <f t="shared" si="6"/>
        <v>5</v>
      </c>
      <c r="V113" s="32">
        <f t="shared" si="5"/>
        <v>20</v>
      </c>
      <c r="W113" s="32">
        <f t="shared" si="5"/>
        <v>7</v>
      </c>
      <c r="X113" s="33">
        <f t="shared" si="5"/>
        <v>3</v>
      </c>
      <c r="Y113" s="34">
        <f t="shared" si="7"/>
        <v>54</v>
      </c>
      <c r="Z113" s="35">
        <f>K113+K114+K115</f>
        <v>665</v>
      </c>
      <c r="AA113" s="475">
        <f>Z115/Z113*100</f>
        <v>29.323308270676691</v>
      </c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1:52" s="2" customFormat="1" ht="23.25" customHeight="1">
      <c r="A114" s="461"/>
      <c r="B114" s="470"/>
      <c r="C114" s="473"/>
      <c r="D114" s="36" t="s">
        <v>22</v>
      </c>
      <c r="E114" s="37">
        <v>62</v>
      </c>
      <c r="F114" s="38">
        <v>23</v>
      </c>
      <c r="G114" s="38">
        <v>11</v>
      </c>
      <c r="H114" s="38">
        <v>42</v>
      </c>
      <c r="I114" s="38">
        <v>15</v>
      </c>
      <c r="J114" s="39">
        <v>6</v>
      </c>
      <c r="K114" s="40">
        <f t="shared" si="8"/>
        <v>159</v>
      </c>
      <c r="L114" s="41">
        <v>76</v>
      </c>
      <c r="M114" s="38">
        <v>8</v>
      </c>
      <c r="N114" s="38">
        <v>3</v>
      </c>
      <c r="O114" s="38">
        <v>0</v>
      </c>
      <c r="P114" s="38">
        <v>0</v>
      </c>
      <c r="Q114" s="42">
        <v>0</v>
      </c>
      <c r="R114" s="40">
        <f t="shared" si="9"/>
        <v>87</v>
      </c>
      <c r="S114" s="43">
        <f t="shared" si="6"/>
        <v>-14</v>
      </c>
      <c r="T114" s="44">
        <f t="shared" si="6"/>
        <v>15</v>
      </c>
      <c r="U114" s="44">
        <f t="shared" si="6"/>
        <v>8</v>
      </c>
      <c r="V114" s="44">
        <f t="shared" si="5"/>
        <v>42</v>
      </c>
      <c r="W114" s="44">
        <f t="shared" si="5"/>
        <v>15</v>
      </c>
      <c r="X114" s="45">
        <f t="shared" si="5"/>
        <v>6</v>
      </c>
      <c r="Y114" s="46">
        <f t="shared" si="7"/>
        <v>72</v>
      </c>
      <c r="Z114" s="47">
        <f>R113+R114+R115</f>
        <v>470</v>
      </c>
      <c r="AA114" s="476"/>
    </row>
    <row r="115" spans="1:52" s="107" customFormat="1" ht="23.25" customHeight="1" thickBot="1">
      <c r="A115" s="468"/>
      <c r="B115" s="471"/>
      <c r="C115" s="474"/>
      <c r="D115" s="48" t="s">
        <v>23</v>
      </c>
      <c r="E115" s="49">
        <v>158</v>
      </c>
      <c r="F115" s="50">
        <v>64</v>
      </c>
      <c r="G115" s="50">
        <v>32</v>
      </c>
      <c r="H115" s="50">
        <v>116</v>
      </c>
      <c r="I115" s="50">
        <v>43</v>
      </c>
      <c r="J115" s="51">
        <v>17</v>
      </c>
      <c r="K115" s="52">
        <f t="shared" si="8"/>
        <v>430</v>
      </c>
      <c r="L115" s="53">
        <v>196</v>
      </c>
      <c r="M115" s="50">
        <v>58</v>
      </c>
      <c r="N115" s="50">
        <v>28</v>
      </c>
      <c r="O115" s="50">
        <v>72</v>
      </c>
      <c r="P115" s="50">
        <v>3</v>
      </c>
      <c r="Q115" s="54">
        <v>4</v>
      </c>
      <c r="R115" s="52">
        <f t="shared" si="9"/>
        <v>361</v>
      </c>
      <c r="S115" s="55">
        <f t="shared" si="6"/>
        <v>-38</v>
      </c>
      <c r="T115" s="56">
        <f t="shared" si="6"/>
        <v>6</v>
      </c>
      <c r="U115" s="56">
        <f t="shared" si="6"/>
        <v>4</v>
      </c>
      <c r="V115" s="56">
        <f t="shared" si="5"/>
        <v>44</v>
      </c>
      <c r="W115" s="56">
        <f t="shared" si="5"/>
        <v>40</v>
      </c>
      <c r="X115" s="57">
        <f t="shared" si="5"/>
        <v>13</v>
      </c>
      <c r="Y115" s="58">
        <f t="shared" si="7"/>
        <v>69</v>
      </c>
      <c r="Z115" s="59">
        <f>Y113+Y114+Y115</f>
        <v>195</v>
      </c>
      <c r="AA115" s="477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1:52" s="2" customFormat="1" ht="23.25" customHeight="1">
      <c r="A116" s="435"/>
      <c r="B116" s="478" t="s">
        <v>80</v>
      </c>
      <c r="C116" s="478"/>
      <c r="D116" s="60" t="s">
        <v>21</v>
      </c>
      <c r="E116" s="123">
        <f>E8+E11+E14+E17+E20+E23+E26+E29+E32+E35+E38+E41+E44+E47+E50+E53+E56+E59+E62+E65+E68+E71+E74+E77+E80+E83+E86+E89+E92+E95+E98+E101+E104+E107+E110+E113</f>
        <v>1237</v>
      </c>
      <c r="F116" s="123">
        <f t="shared" ref="F116:K118" si="10">F8+F11+F14+F17+F20+F23+F26+F29+F32+F35+F38+F41+F44+F47+F50+F53+F56+F59+F62+F65+F68+F71+F74+F77+F80+F83+F86+F89+F92+F95+F98+F101+F104+F107+F110+F113</f>
        <v>252</v>
      </c>
      <c r="G116" s="123">
        <f t="shared" si="10"/>
        <v>117</v>
      </c>
      <c r="H116" s="123">
        <f t="shared" si="10"/>
        <v>337</v>
      </c>
      <c r="I116" s="123">
        <f t="shared" si="10"/>
        <v>95</v>
      </c>
      <c r="J116" s="28">
        <f t="shared" si="10"/>
        <v>63</v>
      </c>
      <c r="K116" s="28">
        <f t="shared" si="10"/>
        <v>2101</v>
      </c>
      <c r="L116" s="124">
        <f>L8+L11+L14+L17+L20+L23+L26+L29+L32+L35+L38+L41+L44+L47+L50+L53+L56+L59+L62+L65+L68+L71+L74+L77+L80+L83+L86+L89+L92+L95+L98+L101+L104+L107+L110+L113</f>
        <v>704</v>
      </c>
      <c r="M116" s="124">
        <f t="shared" ref="M116:R118" si="11">M8+M11+M14+M17+M20+M23+M26+M29+M32+M35+M38+M41+M44+M47+M50+M53+M56+M59+M62+M65+M68+M71+M74+M77+M80+M83+M86+M89+M92+M95+M98+M101+M104+M107+M110+M113</f>
        <v>66</v>
      </c>
      <c r="N116" s="124">
        <f t="shared" si="11"/>
        <v>12</v>
      </c>
      <c r="O116" s="124">
        <f t="shared" si="11"/>
        <v>57</v>
      </c>
      <c r="P116" s="124">
        <f t="shared" si="11"/>
        <v>8</v>
      </c>
      <c r="Q116" s="125">
        <f t="shared" si="11"/>
        <v>8</v>
      </c>
      <c r="R116" s="28">
        <f t="shared" si="11"/>
        <v>855</v>
      </c>
      <c r="S116" s="124">
        <f t="shared" si="6"/>
        <v>533</v>
      </c>
      <c r="T116" s="111">
        <f t="shared" si="6"/>
        <v>186</v>
      </c>
      <c r="U116" s="111">
        <f t="shared" si="6"/>
        <v>105</v>
      </c>
      <c r="V116" s="111">
        <f t="shared" si="5"/>
        <v>280</v>
      </c>
      <c r="W116" s="111">
        <f t="shared" si="5"/>
        <v>87</v>
      </c>
      <c r="X116" s="126">
        <f t="shared" si="5"/>
        <v>55</v>
      </c>
      <c r="Y116" s="28">
        <f t="shared" ref="Y116:Y118" si="12">SUM(S116:X116)</f>
        <v>1246</v>
      </c>
      <c r="Z116" s="127">
        <f>K116+K117+K118</f>
        <v>15840</v>
      </c>
      <c r="AA116" s="441">
        <f>Z118/Z116*100</f>
        <v>32.487373737373737</v>
      </c>
    </row>
    <row r="117" spans="1:52" s="2" customFormat="1" ht="23.25" customHeight="1">
      <c r="A117" s="436"/>
      <c r="B117" s="478"/>
      <c r="C117" s="478"/>
      <c r="D117" s="36" t="s">
        <v>22</v>
      </c>
      <c r="E117" s="128">
        <f>E9+E12+E15+E18+E21+E24+E27+E30+E33+E36+E39+E42+E45+E48+E51+E54+E57+E60+E63+E66+E69+E72+E75+E78+E81+E84+E87+E90+E93+E96+E99+E102+E105+E108+E111+E114</f>
        <v>2467</v>
      </c>
      <c r="F117" s="128">
        <f t="shared" si="10"/>
        <v>534</v>
      </c>
      <c r="G117" s="128">
        <f t="shared" si="10"/>
        <v>256</v>
      </c>
      <c r="H117" s="128">
        <f t="shared" si="10"/>
        <v>724</v>
      </c>
      <c r="I117" s="128">
        <f t="shared" si="10"/>
        <v>212</v>
      </c>
      <c r="J117" s="40">
        <f t="shared" si="10"/>
        <v>122</v>
      </c>
      <c r="K117" s="40">
        <f t="shared" si="10"/>
        <v>4315</v>
      </c>
      <c r="L117" s="129">
        <f>L9+L12+L15+L18+L21+L24+L27+L30+L33+L36+L39+L42+L45+L48+L51+L54+L57+L60+L63+L66+L69+L72+L75+L78+L81+L84+L87+L90+L93+L96+L99+L102+L105+L108+L111+L114</f>
        <v>1907</v>
      </c>
      <c r="M117" s="129">
        <f t="shared" si="11"/>
        <v>193</v>
      </c>
      <c r="N117" s="129">
        <f t="shared" si="11"/>
        <v>50</v>
      </c>
      <c r="O117" s="129">
        <f t="shared" si="11"/>
        <v>181</v>
      </c>
      <c r="P117" s="129">
        <f t="shared" si="11"/>
        <v>22</v>
      </c>
      <c r="Q117" s="130">
        <f t="shared" si="11"/>
        <v>17</v>
      </c>
      <c r="R117" s="40">
        <f t="shared" si="11"/>
        <v>2370</v>
      </c>
      <c r="S117" s="129">
        <f t="shared" si="6"/>
        <v>560</v>
      </c>
      <c r="T117" s="109">
        <f t="shared" si="6"/>
        <v>341</v>
      </c>
      <c r="U117" s="109">
        <f t="shared" si="6"/>
        <v>206</v>
      </c>
      <c r="V117" s="109">
        <f t="shared" si="5"/>
        <v>543</v>
      </c>
      <c r="W117" s="109">
        <f t="shared" si="5"/>
        <v>190</v>
      </c>
      <c r="X117" s="131">
        <f t="shared" si="5"/>
        <v>105</v>
      </c>
      <c r="Y117" s="40">
        <f t="shared" si="12"/>
        <v>1945</v>
      </c>
      <c r="Z117" s="132">
        <f>R116+R117+R118</f>
        <v>10694</v>
      </c>
      <c r="AA117" s="441"/>
    </row>
    <row r="118" spans="1:52" s="2" customFormat="1" ht="23.25" customHeight="1" thickBot="1">
      <c r="A118" s="436"/>
      <c r="B118" s="478"/>
      <c r="C118" s="478"/>
      <c r="D118" s="75" t="s">
        <v>23</v>
      </c>
      <c r="E118" s="133">
        <f>E10+E13+E16+E19+E22+E25+E28+E31+E34+E37+E40+E43+E46+E49+E52+E55+E58+E61+E64+E67+E70+E73+E76+E79+E82+E85+E88+E91+E94+E97+E100+E103+E106+E109+E112+E115</f>
        <v>4937</v>
      </c>
      <c r="F118" s="133">
        <f t="shared" si="10"/>
        <v>1142</v>
      </c>
      <c r="G118" s="133">
        <f t="shared" si="10"/>
        <v>564</v>
      </c>
      <c r="H118" s="133">
        <f t="shared" si="10"/>
        <v>2006</v>
      </c>
      <c r="I118" s="133">
        <f t="shared" si="10"/>
        <v>468</v>
      </c>
      <c r="J118" s="52">
        <f t="shared" si="10"/>
        <v>307</v>
      </c>
      <c r="K118" s="52">
        <f t="shared" si="10"/>
        <v>9424</v>
      </c>
      <c r="L118" s="134">
        <f>L10+L13+L16+L19+L22+L25+L28+L31+L34+L37+L40+L43+L46+L49+L52+L55+L58+L61+L64+L67+L70+L73+L76+L79+L82+L85+L88+L91+L94+L97+L100+L103+L106+L109+L112+L115</f>
        <v>4349</v>
      </c>
      <c r="M118" s="134">
        <f t="shared" si="11"/>
        <v>924</v>
      </c>
      <c r="N118" s="134">
        <f t="shared" si="11"/>
        <v>410</v>
      </c>
      <c r="O118" s="134">
        <f t="shared" si="11"/>
        <v>1406</v>
      </c>
      <c r="P118" s="134">
        <f t="shared" si="11"/>
        <v>206</v>
      </c>
      <c r="Q118" s="135">
        <f t="shared" si="11"/>
        <v>174</v>
      </c>
      <c r="R118" s="52">
        <f t="shared" si="11"/>
        <v>7469</v>
      </c>
      <c r="S118" s="134">
        <f t="shared" si="6"/>
        <v>588</v>
      </c>
      <c r="T118" s="112">
        <f t="shared" si="6"/>
        <v>218</v>
      </c>
      <c r="U118" s="112">
        <f t="shared" si="6"/>
        <v>154</v>
      </c>
      <c r="V118" s="112">
        <f t="shared" si="5"/>
        <v>600</v>
      </c>
      <c r="W118" s="112">
        <f t="shared" si="5"/>
        <v>262</v>
      </c>
      <c r="X118" s="136">
        <f t="shared" si="5"/>
        <v>133</v>
      </c>
      <c r="Y118" s="72">
        <f t="shared" si="12"/>
        <v>1955</v>
      </c>
      <c r="Z118" s="137">
        <f>Y116+Y117+Y118</f>
        <v>5146</v>
      </c>
      <c r="AA118" s="442"/>
    </row>
    <row r="119" spans="1:52" ht="23.25" customHeight="1" thickBot="1">
      <c r="A119" s="138"/>
      <c r="B119" s="458" t="s">
        <v>81</v>
      </c>
      <c r="C119" s="458"/>
      <c r="D119" s="459"/>
      <c r="E119" s="139"/>
      <c r="F119" s="140"/>
      <c r="G119" s="140"/>
      <c r="H119" s="140"/>
      <c r="I119" s="140"/>
      <c r="J119" s="141"/>
      <c r="K119" s="142"/>
      <c r="L119" s="143"/>
      <c r="M119" s="140"/>
      <c r="N119" s="140" t="s">
        <v>82</v>
      </c>
      <c r="O119" s="140"/>
      <c r="P119" s="140"/>
      <c r="Q119" s="144"/>
      <c r="R119" s="142"/>
      <c r="S119" s="145"/>
      <c r="T119" s="146"/>
      <c r="U119" s="146"/>
      <c r="V119" s="146"/>
      <c r="W119" s="146"/>
      <c r="X119" s="147"/>
      <c r="Y119" s="148"/>
      <c r="Z119" s="149"/>
      <c r="AA119" s="150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1:52" s="106" customFormat="1" ht="23.25" customHeight="1">
      <c r="A120" s="460">
        <v>37</v>
      </c>
      <c r="B120" s="462" t="s">
        <v>83</v>
      </c>
      <c r="C120" s="465" t="s">
        <v>84</v>
      </c>
      <c r="D120" s="24" t="s">
        <v>21</v>
      </c>
      <c r="E120" s="61">
        <v>30</v>
      </c>
      <c r="F120" s="62">
        <v>6</v>
      </c>
      <c r="G120" s="62">
        <v>3</v>
      </c>
      <c r="H120" s="62">
        <v>5</v>
      </c>
      <c r="I120" s="62">
        <v>2</v>
      </c>
      <c r="J120" s="63">
        <v>2</v>
      </c>
      <c r="K120" s="28">
        <f t="shared" ref="K120:K147" si="13">SUM(E120:J120)</f>
        <v>48</v>
      </c>
      <c r="L120" s="65">
        <v>13</v>
      </c>
      <c r="M120" s="62">
        <v>2</v>
      </c>
      <c r="N120" s="62">
        <v>0</v>
      </c>
      <c r="O120" s="62">
        <v>2</v>
      </c>
      <c r="P120" s="62">
        <v>0</v>
      </c>
      <c r="Q120" s="66">
        <v>1</v>
      </c>
      <c r="R120" s="28">
        <f t="shared" ref="R120:R146" si="14">SUM(L120:Q120)</f>
        <v>18</v>
      </c>
      <c r="S120" s="31">
        <f t="shared" ref="S120:X149" si="15">E120-L120</f>
        <v>17</v>
      </c>
      <c r="T120" s="32">
        <f t="shared" si="15"/>
        <v>4</v>
      </c>
      <c r="U120" s="32">
        <f t="shared" si="15"/>
        <v>3</v>
      </c>
      <c r="V120" s="32">
        <f t="shared" si="15"/>
        <v>3</v>
      </c>
      <c r="W120" s="32">
        <f t="shared" si="15"/>
        <v>2</v>
      </c>
      <c r="X120" s="33">
        <f t="shared" si="15"/>
        <v>1</v>
      </c>
      <c r="Y120" s="28">
        <f t="shared" ref="Y120:Y147" si="16">SUM(S120:X120)</f>
        <v>30</v>
      </c>
      <c r="Z120" s="127">
        <f>K120+K121+K122</f>
        <v>454</v>
      </c>
      <c r="AA120" s="441">
        <f>Z122/Z120*100</f>
        <v>19.603524229074889</v>
      </c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1:52" s="2" customFormat="1" ht="23.25" customHeight="1">
      <c r="A121" s="461"/>
      <c r="B121" s="463"/>
      <c r="C121" s="466"/>
      <c r="D121" s="36" t="s">
        <v>22</v>
      </c>
      <c r="E121" s="37">
        <v>83</v>
      </c>
      <c r="F121" s="38">
        <v>13</v>
      </c>
      <c r="G121" s="38">
        <v>7</v>
      </c>
      <c r="H121" s="38">
        <v>7</v>
      </c>
      <c r="I121" s="38">
        <v>1</v>
      </c>
      <c r="J121" s="39">
        <v>2</v>
      </c>
      <c r="K121" s="40">
        <f t="shared" si="13"/>
        <v>113</v>
      </c>
      <c r="L121" s="41">
        <v>70</v>
      </c>
      <c r="M121" s="38">
        <v>6</v>
      </c>
      <c r="N121" s="38">
        <v>3</v>
      </c>
      <c r="O121" s="38">
        <v>4</v>
      </c>
      <c r="P121" s="38">
        <v>0</v>
      </c>
      <c r="Q121" s="42">
        <v>1</v>
      </c>
      <c r="R121" s="40">
        <f t="shared" si="14"/>
        <v>84</v>
      </c>
      <c r="S121" s="43">
        <f t="shared" si="15"/>
        <v>13</v>
      </c>
      <c r="T121" s="44">
        <f t="shared" si="15"/>
        <v>7</v>
      </c>
      <c r="U121" s="44">
        <f t="shared" si="15"/>
        <v>4</v>
      </c>
      <c r="V121" s="44">
        <f t="shared" si="15"/>
        <v>3</v>
      </c>
      <c r="W121" s="44">
        <f t="shared" si="15"/>
        <v>1</v>
      </c>
      <c r="X121" s="45">
        <f t="shared" si="15"/>
        <v>1</v>
      </c>
      <c r="Y121" s="40">
        <f t="shared" si="16"/>
        <v>29</v>
      </c>
      <c r="Z121" s="132">
        <f>R120+R121+R122</f>
        <v>365</v>
      </c>
      <c r="AA121" s="441"/>
    </row>
    <row r="122" spans="1:52" s="107" customFormat="1" ht="23.25" customHeight="1" thickBot="1">
      <c r="A122" s="461"/>
      <c r="B122" s="464"/>
      <c r="C122" s="467"/>
      <c r="D122" s="48" t="s">
        <v>23</v>
      </c>
      <c r="E122" s="49">
        <v>171</v>
      </c>
      <c r="F122" s="50">
        <v>42</v>
      </c>
      <c r="G122" s="50">
        <v>19</v>
      </c>
      <c r="H122" s="50">
        <v>52</v>
      </c>
      <c r="I122" s="50">
        <v>4</v>
      </c>
      <c r="J122" s="51">
        <v>5</v>
      </c>
      <c r="K122" s="52">
        <f t="shared" si="13"/>
        <v>293</v>
      </c>
      <c r="L122" s="53">
        <v>156</v>
      </c>
      <c r="M122" s="50">
        <v>36</v>
      </c>
      <c r="N122" s="50">
        <v>16</v>
      </c>
      <c r="O122" s="50">
        <v>48</v>
      </c>
      <c r="P122" s="50">
        <v>2</v>
      </c>
      <c r="Q122" s="54">
        <v>5</v>
      </c>
      <c r="R122" s="52">
        <f t="shared" si="14"/>
        <v>263</v>
      </c>
      <c r="S122" s="55">
        <f t="shared" si="15"/>
        <v>15</v>
      </c>
      <c r="T122" s="56">
        <f t="shared" si="15"/>
        <v>6</v>
      </c>
      <c r="U122" s="56">
        <f t="shared" si="15"/>
        <v>3</v>
      </c>
      <c r="V122" s="56">
        <f t="shared" si="15"/>
        <v>4</v>
      </c>
      <c r="W122" s="56">
        <f t="shared" si="15"/>
        <v>2</v>
      </c>
      <c r="X122" s="57">
        <f t="shared" si="15"/>
        <v>0</v>
      </c>
      <c r="Y122" s="52">
        <f t="shared" si="16"/>
        <v>30</v>
      </c>
      <c r="Z122" s="151">
        <f>Y120+Y121+Y122</f>
        <v>89</v>
      </c>
      <c r="AA122" s="44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1:52" ht="23.25" customHeight="1">
      <c r="A123" s="435">
        <v>38</v>
      </c>
      <c r="B123" s="462" t="s">
        <v>83</v>
      </c>
      <c r="C123" s="450" t="s">
        <v>85</v>
      </c>
      <c r="D123" s="60" t="s">
        <v>21</v>
      </c>
      <c r="E123" s="61">
        <v>34</v>
      </c>
      <c r="F123" s="62">
        <v>8</v>
      </c>
      <c r="G123" s="62">
        <v>4</v>
      </c>
      <c r="H123" s="62">
        <v>4</v>
      </c>
      <c r="I123" s="62">
        <v>2</v>
      </c>
      <c r="J123" s="63">
        <v>1</v>
      </c>
      <c r="K123" s="64">
        <f t="shared" si="13"/>
        <v>53</v>
      </c>
      <c r="L123" s="65">
        <v>30</v>
      </c>
      <c r="M123" s="62">
        <v>4</v>
      </c>
      <c r="N123" s="62">
        <v>2</v>
      </c>
      <c r="O123" s="62">
        <v>0</v>
      </c>
      <c r="P123" s="62">
        <v>0</v>
      </c>
      <c r="Q123" s="66">
        <v>0</v>
      </c>
      <c r="R123" s="64">
        <f t="shared" si="14"/>
        <v>36</v>
      </c>
      <c r="S123" s="68">
        <f t="shared" si="15"/>
        <v>4</v>
      </c>
      <c r="T123" s="69">
        <f t="shared" si="15"/>
        <v>4</v>
      </c>
      <c r="U123" s="69">
        <f t="shared" si="15"/>
        <v>2</v>
      </c>
      <c r="V123" s="69">
        <f t="shared" si="15"/>
        <v>4</v>
      </c>
      <c r="W123" s="69">
        <f t="shared" si="15"/>
        <v>2</v>
      </c>
      <c r="X123" s="100">
        <f t="shared" si="15"/>
        <v>1</v>
      </c>
      <c r="Y123" s="64">
        <f t="shared" si="16"/>
        <v>17</v>
      </c>
      <c r="Z123" s="127">
        <f>K123+K124+K125</f>
        <v>312</v>
      </c>
      <c r="AA123" s="440">
        <f>Z125/Z123*100</f>
        <v>11.858974358974358</v>
      </c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1:52" ht="23.25" customHeight="1">
      <c r="A124" s="436"/>
      <c r="B124" s="463"/>
      <c r="C124" s="450"/>
      <c r="D124" s="36" t="s">
        <v>22</v>
      </c>
      <c r="E124" s="37">
        <v>56</v>
      </c>
      <c r="F124" s="38">
        <v>13</v>
      </c>
      <c r="G124" s="38">
        <v>5</v>
      </c>
      <c r="H124" s="38">
        <v>5</v>
      </c>
      <c r="I124" s="38">
        <v>2</v>
      </c>
      <c r="J124" s="39">
        <v>3</v>
      </c>
      <c r="K124" s="40">
        <f t="shared" si="13"/>
        <v>84</v>
      </c>
      <c r="L124" s="41">
        <v>54</v>
      </c>
      <c r="M124" s="38">
        <v>7</v>
      </c>
      <c r="N124" s="38">
        <v>4</v>
      </c>
      <c r="O124" s="38">
        <v>1</v>
      </c>
      <c r="P124" s="38">
        <v>0</v>
      </c>
      <c r="Q124" s="42">
        <v>1</v>
      </c>
      <c r="R124" s="40">
        <f t="shared" si="14"/>
        <v>67</v>
      </c>
      <c r="S124" s="43">
        <f t="shared" si="15"/>
        <v>2</v>
      </c>
      <c r="T124" s="44">
        <f t="shared" si="15"/>
        <v>6</v>
      </c>
      <c r="U124" s="44">
        <f t="shared" si="15"/>
        <v>1</v>
      </c>
      <c r="V124" s="44">
        <f t="shared" si="15"/>
        <v>4</v>
      </c>
      <c r="W124" s="44">
        <f t="shared" si="15"/>
        <v>2</v>
      </c>
      <c r="X124" s="45">
        <f t="shared" si="15"/>
        <v>2</v>
      </c>
      <c r="Y124" s="40">
        <f t="shared" si="16"/>
        <v>17</v>
      </c>
      <c r="Z124" s="132">
        <f>R123+R124+R125</f>
        <v>275</v>
      </c>
      <c r="AA124" s="441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1:52" ht="23.25" customHeight="1" thickBot="1">
      <c r="A125" s="436"/>
      <c r="B125" s="463"/>
      <c r="C125" s="450"/>
      <c r="D125" s="75" t="s">
        <v>23</v>
      </c>
      <c r="E125" s="49">
        <v>88</v>
      </c>
      <c r="F125" s="50">
        <v>23</v>
      </c>
      <c r="G125" s="50">
        <v>12</v>
      </c>
      <c r="H125" s="50">
        <v>43</v>
      </c>
      <c r="I125" s="50">
        <v>3</v>
      </c>
      <c r="J125" s="51">
        <v>6</v>
      </c>
      <c r="K125" s="72">
        <f t="shared" si="13"/>
        <v>175</v>
      </c>
      <c r="L125" s="53">
        <v>87</v>
      </c>
      <c r="M125" s="50">
        <v>23</v>
      </c>
      <c r="N125" s="50">
        <v>11</v>
      </c>
      <c r="O125" s="50">
        <v>43</v>
      </c>
      <c r="P125" s="50">
        <v>2</v>
      </c>
      <c r="Q125" s="54">
        <v>6</v>
      </c>
      <c r="R125" s="72">
        <f t="shared" si="14"/>
        <v>172</v>
      </c>
      <c r="S125" s="76">
        <f t="shared" si="15"/>
        <v>1</v>
      </c>
      <c r="T125" s="77">
        <f t="shared" si="15"/>
        <v>0</v>
      </c>
      <c r="U125" s="77">
        <f t="shared" si="15"/>
        <v>1</v>
      </c>
      <c r="V125" s="77">
        <f t="shared" si="15"/>
        <v>0</v>
      </c>
      <c r="W125" s="77">
        <f t="shared" si="15"/>
        <v>1</v>
      </c>
      <c r="X125" s="103">
        <f t="shared" si="15"/>
        <v>0</v>
      </c>
      <c r="Y125" s="72">
        <f t="shared" si="16"/>
        <v>3</v>
      </c>
      <c r="Z125" s="137">
        <f>Y123+Y124+Y125</f>
        <v>37</v>
      </c>
      <c r="AA125" s="44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1:52" s="153" customFormat="1" ht="23.25" customHeight="1">
      <c r="A126" s="456">
        <v>39</v>
      </c>
      <c r="B126" s="446" t="s">
        <v>86</v>
      </c>
      <c r="C126" s="449" t="s">
        <v>87</v>
      </c>
      <c r="D126" s="24" t="s">
        <v>21</v>
      </c>
      <c r="E126" s="61">
        <v>20</v>
      </c>
      <c r="F126" s="62">
        <v>4</v>
      </c>
      <c r="G126" s="62">
        <v>2</v>
      </c>
      <c r="H126" s="62">
        <v>7</v>
      </c>
      <c r="I126" s="62">
        <v>2</v>
      </c>
      <c r="J126" s="63">
        <v>1</v>
      </c>
      <c r="K126" s="28">
        <f t="shared" si="13"/>
        <v>36</v>
      </c>
      <c r="L126" s="65">
        <v>10</v>
      </c>
      <c r="M126" s="62">
        <v>0</v>
      </c>
      <c r="N126" s="62">
        <v>1</v>
      </c>
      <c r="O126" s="62">
        <v>0</v>
      </c>
      <c r="P126" s="62">
        <v>0</v>
      </c>
      <c r="Q126" s="66">
        <v>0</v>
      </c>
      <c r="R126" s="28">
        <f t="shared" si="14"/>
        <v>11</v>
      </c>
      <c r="S126" s="124">
        <f t="shared" si="15"/>
        <v>10</v>
      </c>
      <c r="T126" s="111">
        <f t="shared" si="15"/>
        <v>4</v>
      </c>
      <c r="U126" s="111">
        <f t="shared" si="15"/>
        <v>1</v>
      </c>
      <c r="V126" s="111">
        <f t="shared" si="15"/>
        <v>7</v>
      </c>
      <c r="W126" s="111">
        <f t="shared" si="15"/>
        <v>2</v>
      </c>
      <c r="X126" s="126">
        <f t="shared" si="15"/>
        <v>1</v>
      </c>
      <c r="Y126" s="28">
        <f t="shared" si="16"/>
        <v>25</v>
      </c>
      <c r="Z126" s="152">
        <f>K126+K127+K128</f>
        <v>277</v>
      </c>
      <c r="AA126" s="440">
        <f>Z128/Z126*100</f>
        <v>33.574007220216608</v>
      </c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</row>
    <row r="127" spans="1:52" s="83" customFormat="1" ht="23.25" customHeight="1">
      <c r="A127" s="457"/>
      <c r="B127" s="447"/>
      <c r="C127" s="450"/>
      <c r="D127" s="36" t="s">
        <v>22</v>
      </c>
      <c r="E127" s="37">
        <v>38</v>
      </c>
      <c r="F127" s="38">
        <v>8</v>
      </c>
      <c r="G127" s="38">
        <v>4</v>
      </c>
      <c r="H127" s="38">
        <v>8</v>
      </c>
      <c r="I127" s="38">
        <v>3</v>
      </c>
      <c r="J127" s="39">
        <v>2</v>
      </c>
      <c r="K127" s="40">
        <f t="shared" si="13"/>
        <v>63</v>
      </c>
      <c r="L127" s="41">
        <v>25</v>
      </c>
      <c r="M127" s="38">
        <v>4</v>
      </c>
      <c r="N127" s="38">
        <v>1</v>
      </c>
      <c r="O127" s="38">
        <v>1</v>
      </c>
      <c r="P127" s="38">
        <v>0</v>
      </c>
      <c r="Q127" s="42">
        <v>1</v>
      </c>
      <c r="R127" s="40">
        <f t="shared" si="14"/>
        <v>32</v>
      </c>
      <c r="S127" s="129">
        <f t="shared" si="15"/>
        <v>13</v>
      </c>
      <c r="T127" s="109">
        <f t="shared" si="15"/>
        <v>4</v>
      </c>
      <c r="U127" s="109">
        <f t="shared" si="15"/>
        <v>3</v>
      </c>
      <c r="V127" s="109">
        <f t="shared" si="15"/>
        <v>7</v>
      </c>
      <c r="W127" s="109">
        <f t="shared" si="15"/>
        <v>3</v>
      </c>
      <c r="X127" s="131">
        <f t="shared" si="15"/>
        <v>1</v>
      </c>
      <c r="Y127" s="40">
        <f t="shared" si="16"/>
        <v>31</v>
      </c>
      <c r="Z127" s="132">
        <f>R126+R127+R128</f>
        <v>184</v>
      </c>
      <c r="AA127" s="441"/>
    </row>
    <row r="128" spans="1:52" s="154" customFormat="1" ht="23.25" customHeight="1" thickBot="1">
      <c r="A128" s="457"/>
      <c r="B128" s="448"/>
      <c r="C128" s="451"/>
      <c r="D128" s="48" t="s">
        <v>23</v>
      </c>
      <c r="E128" s="84">
        <v>101</v>
      </c>
      <c r="F128" s="85">
        <v>18</v>
      </c>
      <c r="G128" s="85">
        <v>12</v>
      </c>
      <c r="H128" s="85">
        <v>39</v>
      </c>
      <c r="I128" s="85">
        <v>4</v>
      </c>
      <c r="J128" s="86">
        <v>4</v>
      </c>
      <c r="K128" s="52">
        <f t="shared" si="13"/>
        <v>178</v>
      </c>
      <c r="L128" s="87">
        <v>88</v>
      </c>
      <c r="M128" s="85">
        <v>11</v>
      </c>
      <c r="N128" s="85">
        <v>9</v>
      </c>
      <c r="O128" s="85">
        <v>29</v>
      </c>
      <c r="P128" s="85">
        <v>1</v>
      </c>
      <c r="Q128" s="88">
        <v>3</v>
      </c>
      <c r="R128" s="52">
        <f t="shared" si="14"/>
        <v>141</v>
      </c>
      <c r="S128" s="134">
        <f t="shared" si="15"/>
        <v>13</v>
      </c>
      <c r="T128" s="112">
        <f t="shared" si="15"/>
        <v>7</v>
      </c>
      <c r="U128" s="112">
        <f t="shared" si="15"/>
        <v>3</v>
      </c>
      <c r="V128" s="112">
        <f t="shared" si="15"/>
        <v>10</v>
      </c>
      <c r="W128" s="112">
        <f t="shared" si="15"/>
        <v>3</v>
      </c>
      <c r="X128" s="136">
        <f t="shared" si="15"/>
        <v>1</v>
      </c>
      <c r="Y128" s="52">
        <f t="shared" si="16"/>
        <v>37</v>
      </c>
      <c r="Z128" s="151">
        <f>Y126+Y127+Y128</f>
        <v>93</v>
      </c>
      <c r="AA128" s="442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</row>
    <row r="129" spans="1:52" s="99" customFormat="1" ht="23.25" customHeight="1">
      <c r="A129" s="435">
        <v>40</v>
      </c>
      <c r="B129" s="453" t="s">
        <v>88</v>
      </c>
      <c r="C129" s="449" t="s">
        <v>89</v>
      </c>
      <c r="D129" s="24" t="s">
        <v>21</v>
      </c>
      <c r="E129" s="25">
        <v>31</v>
      </c>
      <c r="F129" s="26">
        <v>6</v>
      </c>
      <c r="G129" s="26">
        <v>2</v>
      </c>
      <c r="H129" s="26">
        <v>0</v>
      </c>
      <c r="I129" s="26">
        <v>0</v>
      </c>
      <c r="J129" s="27">
        <v>0</v>
      </c>
      <c r="K129" s="28">
        <f t="shared" si="13"/>
        <v>39</v>
      </c>
      <c r="L129" s="29">
        <v>9</v>
      </c>
      <c r="M129" s="26">
        <v>0</v>
      </c>
      <c r="N129" s="26">
        <v>0</v>
      </c>
      <c r="O129" s="26">
        <v>0</v>
      </c>
      <c r="P129" s="26">
        <v>0</v>
      </c>
      <c r="Q129" s="30">
        <v>0</v>
      </c>
      <c r="R129" s="28">
        <f t="shared" si="14"/>
        <v>9</v>
      </c>
      <c r="S129" s="68">
        <f t="shared" si="15"/>
        <v>22</v>
      </c>
      <c r="T129" s="69">
        <f t="shared" si="15"/>
        <v>6</v>
      </c>
      <c r="U129" s="69">
        <f t="shared" si="15"/>
        <v>2</v>
      </c>
      <c r="V129" s="69">
        <f t="shared" si="15"/>
        <v>0</v>
      </c>
      <c r="W129" s="69">
        <f t="shared" si="15"/>
        <v>0</v>
      </c>
      <c r="X129" s="100">
        <f t="shared" si="15"/>
        <v>0</v>
      </c>
      <c r="Y129" s="28">
        <f t="shared" si="16"/>
        <v>30</v>
      </c>
      <c r="Z129" s="152">
        <f>K129+K130+K131</f>
        <v>371</v>
      </c>
      <c r="AA129" s="440">
        <f>Z131/Z129*100</f>
        <v>33.153638814016176</v>
      </c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98"/>
      <c r="AR129" s="98"/>
      <c r="AS129" s="98"/>
      <c r="AT129" s="98"/>
      <c r="AU129" s="98"/>
      <c r="AV129" s="98"/>
      <c r="AW129" s="98"/>
      <c r="AX129" s="98"/>
      <c r="AY129" s="98"/>
      <c r="AZ129" s="98"/>
    </row>
    <row r="130" spans="1:52" s="99" customFormat="1" ht="23.25" customHeight="1">
      <c r="A130" s="436"/>
      <c r="B130" s="454"/>
      <c r="C130" s="450"/>
      <c r="D130" s="36" t="s">
        <v>22</v>
      </c>
      <c r="E130" s="37">
        <v>79</v>
      </c>
      <c r="F130" s="38">
        <v>8</v>
      </c>
      <c r="G130" s="38">
        <v>4</v>
      </c>
      <c r="H130" s="38">
        <v>0</v>
      </c>
      <c r="I130" s="38">
        <v>0</v>
      </c>
      <c r="J130" s="39">
        <v>0</v>
      </c>
      <c r="K130" s="40">
        <f t="shared" si="13"/>
        <v>91</v>
      </c>
      <c r="L130" s="41">
        <v>43</v>
      </c>
      <c r="M130" s="38">
        <v>1</v>
      </c>
      <c r="N130" s="38">
        <v>1</v>
      </c>
      <c r="O130" s="38">
        <v>0</v>
      </c>
      <c r="P130" s="38">
        <v>0</v>
      </c>
      <c r="Q130" s="42">
        <v>0</v>
      </c>
      <c r="R130" s="40">
        <f t="shared" si="14"/>
        <v>45</v>
      </c>
      <c r="S130" s="43">
        <f t="shared" si="15"/>
        <v>36</v>
      </c>
      <c r="T130" s="44">
        <f t="shared" si="15"/>
        <v>7</v>
      </c>
      <c r="U130" s="44">
        <f t="shared" si="15"/>
        <v>3</v>
      </c>
      <c r="V130" s="44">
        <f t="shared" si="15"/>
        <v>0</v>
      </c>
      <c r="W130" s="44">
        <f t="shared" si="15"/>
        <v>0</v>
      </c>
      <c r="X130" s="45">
        <f t="shared" si="15"/>
        <v>0</v>
      </c>
      <c r="Y130" s="40">
        <f t="shared" si="16"/>
        <v>46</v>
      </c>
      <c r="Z130" s="132">
        <f>R129+R130+R131</f>
        <v>248</v>
      </c>
      <c r="AA130" s="441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</row>
    <row r="131" spans="1:52" s="99" customFormat="1" ht="23.25" customHeight="1" thickBot="1">
      <c r="A131" s="436"/>
      <c r="B131" s="455"/>
      <c r="C131" s="451"/>
      <c r="D131" s="48" t="s">
        <v>23</v>
      </c>
      <c r="E131" s="49">
        <v>187</v>
      </c>
      <c r="F131" s="50">
        <v>13</v>
      </c>
      <c r="G131" s="50">
        <v>15</v>
      </c>
      <c r="H131" s="50">
        <v>24</v>
      </c>
      <c r="I131" s="50">
        <v>0</v>
      </c>
      <c r="J131" s="51">
        <v>2</v>
      </c>
      <c r="K131" s="52">
        <f t="shared" si="13"/>
        <v>241</v>
      </c>
      <c r="L131" s="53">
        <v>144</v>
      </c>
      <c r="M131" s="50">
        <v>13</v>
      </c>
      <c r="N131" s="50">
        <v>13</v>
      </c>
      <c r="O131" s="50">
        <v>22</v>
      </c>
      <c r="P131" s="50">
        <v>0</v>
      </c>
      <c r="Q131" s="54">
        <v>2</v>
      </c>
      <c r="R131" s="52">
        <f t="shared" si="14"/>
        <v>194</v>
      </c>
      <c r="S131" s="76">
        <f t="shared" si="15"/>
        <v>43</v>
      </c>
      <c r="T131" s="77">
        <f t="shared" si="15"/>
        <v>0</v>
      </c>
      <c r="U131" s="77">
        <f t="shared" si="15"/>
        <v>2</v>
      </c>
      <c r="V131" s="77">
        <f t="shared" si="15"/>
        <v>2</v>
      </c>
      <c r="W131" s="77">
        <f t="shared" si="15"/>
        <v>0</v>
      </c>
      <c r="X131" s="103">
        <f t="shared" si="15"/>
        <v>0</v>
      </c>
      <c r="Y131" s="52">
        <f t="shared" si="16"/>
        <v>47</v>
      </c>
      <c r="Z131" s="151">
        <f>Y129+Y130+Y131</f>
        <v>123</v>
      </c>
      <c r="AA131" s="442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</row>
    <row r="132" spans="1:52" s="106" customFormat="1" ht="23.25" customHeight="1">
      <c r="A132" s="435">
        <v>41</v>
      </c>
      <c r="B132" s="453" t="s">
        <v>90</v>
      </c>
      <c r="C132" s="449" t="s">
        <v>91</v>
      </c>
      <c r="D132" s="24" t="s">
        <v>21</v>
      </c>
      <c r="E132" s="61">
        <v>71</v>
      </c>
      <c r="F132" s="62">
        <v>9</v>
      </c>
      <c r="G132" s="62">
        <v>5</v>
      </c>
      <c r="H132" s="62">
        <v>5</v>
      </c>
      <c r="I132" s="62">
        <v>5</v>
      </c>
      <c r="J132" s="63">
        <v>2</v>
      </c>
      <c r="K132" s="28">
        <f t="shared" si="13"/>
        <v>97</v>
      </c>
      <c r="L132" s="65">
        <v>28</v>
      </c>
      <c r="M132" s="62">
        <v>1</v>
      </c>
      <c r="N132" s="62">
        <v>1</v>
      </c>
      <c r="O132" s="62">
        <v>0</v>
      </c>
      <c r="P132" s="62">
        <v>0</v>
      </c>
      <c r="Q132" s="66">
        <v>0</v>
      </c>
      <c r="R132" s="28">
        <f t="shared" si="14"/>
        <v>30</v>
      </c>
      <c r="S132" s="31">
        <f t="shared" si="15"/>
        <v>43</v>
      </c>
      <c r="T132" s="32">
        <f t="shared" si="15"/>
        <v>8</v>
      </c>
      <c r="U132" s="32">
        <f t="shared" si="15"/>
        <v>4</v>
      </c>
      <c r="V132" s="32">
        <f t="shared" si="15"/>
        <v>5</v>
      </c>
      <c r="W132" s="32">
        <f t="shared" si="15"/>
        <v>5</v>
      </c>
      <c r="X132" s="33">
        <f t="shared" si="15"/>
        <v>2</v>
      </c>
      <c r="Y132" s="28">
        <f t="shared" si="16"/>
        <v>67</v>
      </c>
      <c r="Z132" s="152">
        <f>K132+K133+K134</f>
        <v>467</v>
      </c>
      <c r="AA132" s="440">
        <f>Z134/Z132*100</f>
        <v>42.398286937901496</v>
      </c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1:52" s="2" customFormat="1" ht="23.25" customHeight="1">
      <c r="A133" s="436"/>
      <c r="B133" s="454"/>
      <c r="C133" s="450"/>
      <c r="D133" s="36" t="s">
        <v>22</v>
      </c>
      <c r="E133" s="37">
        <v>119</v>
      </c>
      <c r="F133" s="38">
        <v>10</v>
      </c>
      <c r="G133" s="38">
        <v>10</v>
      </c>
      <c r="H133" s="38">
        <v>4</v>
      </c>
      <c r="I133" s="38">
        <v>6</v>
      </c>
      <c r="J133" s="39">
        <v>2</v>
      </c>
      <c r="K133" s="40">
        <f t="shared" si="13"/>
        <v>151</v>
      </c>
      <c r="L133" s="41">
        <v>66</v>
      </c>
      <c r="M133" s="38">
        <v>1</v>
      </c>
      <c r="N133" s="38">
        <v>5</v>
      </c>
      <c r="O133" s="38">
        <v>0</v>
      </c>
      <c r="P133" s="38">
        <v>0</v>
      </c>
      <c r="Q133" s="42">
        <v>0</v>
      </c>
      <c r="R133" s="40">
        <f t="shared" si="14"/>
        <v>72</v>
      </c>
      <c r="S133" s="43">
        <f t="shared" si="15"/>
        <v>53</v>
      </c>
      <c r="T133" s="44">
        <f t="shared" si="15"/>
        <v>9</v>
      </c>
      <c r="U133" s="44">
        <f t="shared" si="15"/>
        <v>5</v>
      </c>
      <c r="V133" s="44">
        <f t="shared" si="15"/>
        <v>4</v>
      </c>
      <c r="W133" s="44">
        <f t="shared" si="15"/>
        <v>6</v>
      </c>
      <c r="X133" s="45">
        <f t="shared" si="15"/>
        <v>2</v>
      </c>
      <c r="Y133" s="40">
        <f t="shared" si="16"/>
        <v>79</v>
      </c>
      <c r="Z133" s="132">
        <f>R132+R133+R134</f>
        <v>269</v>
      </c>
      <c r="AA133" s="441"/>
    </row>
    <row r="134" spans="1:52" s="107" customFormat="1" ht="23.25" customHeight="1" thickBot="1">
      <c r="A134" s="436"/>
      <c r="B134" s="455"/>
      <c r="C134" s="451"/>
      <c r="D134" s="48" t="s">
        <v>23</v>
      </c>
      <c r="E134" s="84">
        <v>138</v>
      </c>
      <c r="F134" s="85">
        <v>27</v>
      </c>
      <c r="G134" s="85">
        <v>18</v>
      </c>
      <c r="H134" s="85">
        <v>29</v>
      </c>
      <c r="I134" s="85">
        <v>4</v>
      </c>
      <c r="J134" s="86">
        <v>3</v>
      </c>
      <c r="K134" s="52">
        <f t="shared" si="13"/>
        <v>219</v>
      </c>
      <c r="L134" s="87">
        <v>111</v>
      </c>
      <c r="M134" s="85">
        <v>21</v>
      </c>
      <c r="N134" s="85">
        <v>15</v>
      </c>
      <c r="O134" s="85">
        <v>19</v>
      </c>
      <c r="P134" s="85">
        <v>0</v>
      </c>
      <c r="Q134" s="88">
        <v>1</v>
      </c>
      <c r="R134" s="52">
        <f t="shared" si="14"/>
        <v>167</v>
      </c>
      <c r="S134" s="55">
        <f t="shared" si="15"/>
        <v>27</v>
      </c>
      <c r="T134" s="56">
        <f t="shared" si="15"/>
        <v>6</v>
      </c>
      <c r="U134" s="56">
        <f t="shared" si="15"/>
        <v>3</v>
      </c>
      <c r="V134" s="56">
        <f t="shared" si="15"/>
        <v>10</v>
      </c>
      <c r="W134" s="56">
        <f t="shared" si="15"/>
        <v>4</v>
      </c>
      <c r="X134" s="57">
        <f t="shared" si="15"/>
        <v>2</v>
      </c>
      <c r="Y134" s="52">
        <f t="shared" si="16"/>
        <v>52</v>
      </c>
      <c r="Z134" s="151">
        <f>Y132+Y133+Y134</f>
        <v>198</v>
      </c>
      <c r="AA134" s="44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1:52" ht="23.25" customHeight="1">
      <c r="A135" s="435">
        <v>42</v>
      </c>
      <c r="B135" s="454" t="s">
        <v>92</v>
      </c>
      <c r="C135" s="450" t="s">
        <v>93</v>
      </c>
      <c r="D135" s="60" t="s">
        <v>21</v>
      </c>
      <c r="E135" s="25">
        <v>43</v>
      </c>
      <c r="F135" s="26">
        <v>5</v>
      </c>
      <c r="G135" s="26">
        <v>1</v>
      </c>
      <c r="H135" s="26">
        <v>1</v>
      </c>
      <c r="I135" s="26">
        <v>1</v>
      </c>
      <c r="J135" s="27">
        <v>0</v>
      </c>
      <c r="K135" s="64">
        <f t="shared" si="13"/>
        <v>51</v>
      </c>
      <c r="L135" s="29">
        <v>29</v>
      </c>
      <c r="M135" s="26">
        <v>2</v>
      </c>
      <c r="N135" s="26">
        <v>1</v>
      </c>
      <c r="O135" s="26">
        <v>0</v>
      </c>
      <c r="P135" s="26">
        <v>0</v>
      </c>
      <c r="Q135" s="30">
        <v>0</v>
      </c>
      <c r="R135" s="64">
        <f t="shared" si="14"/>
        <v>32</v>
      </c>
      <c r="S135" s="68">
        <f t="shared" si="15"/>
        <v>14</v>
      </c>
      <c r="T135" s="69">
        <f t="shared" si="15"/>
        <v>3</v>
      </c>
      <c r="U135" s="69">
        <f t="shared" si="15"/>
        <v>0</v>
      </c>
      <c r="V135" s="69">
        <f t="shared" si="15"/>
        <v>1</v>
      </c>
      <c r="W135" s="69">
        <f t="shared" si="15"/>
        <v>1</v>
      </c>
      <c r="X135" s="100">
        <f t="shared" si="15"/>
        <v>0</v>
      </c>
      <c r="Y135" s="64">
        <f t="shared" si="16"/>
        <v>19</v>
      </c>
      <c r="Z135" s="127">
        <f>K135+K136+K137</f>
        <v>434</v>
      </c>
      <c r="AA135" s="440">
        <f>Z137/Z135*100</f>
        <v>11.059907834101383</v>
      </c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1:52" ht="23.25" customHeight="1">
      <c r="A136" s="436"/>
      <c r="B136" s="454"/>
      <c r="C136" s="450"/>
      <c r="D136" s="36" t="s">
        <v>22</v>
      </c>
      <c r="E136" s="37">
        <v>65</v>
      </c>
      <c r="F136" s="38">
        <v>6</v>
      </c>
      <c r="G136" s="38">
        <v>4</v>
      </c>
      <c r="H136" s="38">
        <v>3</v>
      </c>
      <c r="I136" s="38">
        <v>1</v>
      </c>
      <c r="J136" s="39">
        <v>2</v>
      </c>
      <c r="K136" s="40">
        <f t="shared" si="13"/>
        <v>81</v>
      </c>
      <c r="L136" s="41">
        <v>49</v>
      </c>
      <c r="M136" s="38">
        <v>5</v>
      </c>
      <c r="N136" s="38">
        <v>4</v>
      </c>
      <c r="O136" s="38">
        <v>2</v>
      </c>
      <c r="P136" s="38">
        <v>0</v>
      </c>
      <c r="Q136" s="42">
        <v>1</v>
      </c>
      <c r="R136" s="40">
        <f t="shared" si="14"/>
        <v>61</v>
      </c>
      <c r="S136" s="43">
        <f t="shared" si="15"/>
        <v>16</v>
      </c>
      <c r="T136" s="44">
        <f t="shared" si="15"/>
        <v>1</v>
      </c>
      <c r="U136" s="44">
        <f t="shared" si="15"/>
        <v>0</v>
      </c>
      <c r="V136" s="44">
        <f t="shared" si="15"/>
        <v>1</v>
      </c>
      <c r="W136" s="44">
        <f t="shared" si="15"/>
        <v>1</v>
      </c>
      <c r="X136" s="45">
        <f t="shared" si="15"/>
        <v>1</v>
      </c>
      <c r="Y136" s="40">
        <f t="shared" si="16"/>
        <v>20</v>
      </c>
      <c r="Z136" s="132">
        <f>R135+R136+R137</f>
        <v>386</v>
      </c>
      <c r="AA136" s="441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1:52" ht="23.25" customHeight="1" thickBot="1">
      <c r="A137" s="436"/>
      <c r="B137" s="454"/>
      <c r="C137" s="450"/>
      <c r="D137" s="75" t="s">
        <v>23</v>
      </c>
      <c r="E137" s="49">
        <v>212</v>
      </c>
      <c r="F137" s="50">
        <v>29</v>
      </c>
      <c r="G137" s="50">
        <v>21</v>
      </c>
      <c r="H137" s="50">
        <v>34</v>
      </c>
      <c r="I137" s="50">
        <v>3</v>
      </c>
      <c r="J137" s="51">
        <v>3</v>
      </c>
      <c r="K137" s="72">
        <f t="shared" si="13"/>
        <v>302</v>
      </c>
      <c r="L137" s="53">
        <v>206</v>
      </c>
      <c r="M137" s="50">
        <v>29</v>
      </c>
      <c r="N137" s="50">
        <v>21</v>
      </c>
      <c r="O137" s="50">
        <v>32</v>
      </c>
      <c r="P137" s="50">
        <v>2</v>
      </c>
      <c r="Q137" s="54">
        <v>3</v>
      </c>
      <c r="R137" s="72">
        <f t="shared" si="14"/>
        <v>293</v>
      </c>
      <c r="S137" s="76">
        <f t="shared" si="15"/>
        <v>6</v>
      </c>
      <c r="T137" s="77">
        <f t="shared" si="15"/>
        <v>0</v>
      </c>
      <c r="U137" s="77">
        <f t="shared" si="15"/>
        <v>0</v>
      </c>
      <c r="V137" s="77">
        <f t="shared" si="15"/>
        <v>2</v>
      </c>
      <c r="W137" s="77">
        <f t="shared" si="15"/>
        <v>1</v>
      </c>
      <c r="X137" s="103">
        <f t="shared" si="15"/>
        <v>0</v>
      </c>
      <c r="Y137" s="72">
        <f t="shared" si="16"/>
        <v>9</v>
      </c>
      <c r="Z137" s="137">
        <f>Y135+Y136+Y137</f>
        <v>48</v>
      </c>
      <c r="AA137" s="44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1:52" s="106" customFormat="1" ht="23.25" customHeight="1">
      <c r="A138" s="435">
        <v>43</v>
      </c>
      <c r="B138" s="446" t="s">
        <v>94</v>
      </c>
      <c r="C138" s="449" t="s">
        <v>95</v>
      </c>
      <c r="D138" s="24" t="s">
        <v>21</v>
      </c>
      <c r="E138" s="61">
        <v>35</v>
      </c>
      <c r="F138" s="62">
        <v>6</v>
      </c>
      <c r="G138" s="62">
        <v>3</v>
      </c>
      <c r="H138" s="62">
        <v>3</v>
      </c>
      <c r="I138" s="62">
        <v>0</v>
      </c>
      <c r="J138" s="63">
        <v>0</v>
      </c>
      <c r="K138" s="28">
        <f t="shared" si="13"/>
        <v>47</v>
      </c>
      <c r="L138" s="65">
        <v>12</v>
      </c>
      <c r="M138" s="62">
        <v>0</v>
      </c>
      <c r="N138" s="62">
        <v>1</v>
      </c>
      <c r="O138" s="62">
        <v>0</v>
      </c>
      <c r="P138" s="62">
        <v>0</v>
      </c>
      <c r="Q138" s="66">
        <v>0</v>
      </c>
      <c r="R138" s="28">
        <f t="shared" si="14"/>
        <v>13</v>
      </c>
      <c r="S138" s="31">
        <f t="shared" si="15"/>
        <v>23</v>
      </c>
      <c r="T138" s="32">
        <f t="shared" si="15"/>
        <v>6</v>
      </c>
      <c r="U138" s="32">
        <f t="shared" si="15"/>
        <v>2</v>
      </c>
      <c r="V138" s="32">
        <f t="shared" si="15"/>
        <v>3</v>
      </c>
      <c r="W138" s="32">
        <f t="shared" si="15"/>
        <v>0</v>
      </c>
      <c r="X138" s="33">
        <f t="shared" si="15"/>
        <v>0</v>
      </c>
      <c r="Y138" s="28">
        <f t="shared" si="16"/>
        <v>34</v>
      </c>
      <c r="Z138" s="152">
        <f>K138+K139+K140</f>
        <v>270</v>
      </c>
      <c r="AA138" s="440">
        <f>Z140/Z138*100</f>
        <v>26.296296296296294</v>
      </c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1:52" s="2" customFormat="1" ht="23.25" customHeight="1">
      <c r="A139" s="436"/>
      <c r="B139" s="447"/>
      <c r="C139" s="450"/>
      <c r="D139" s="36" t="s">
        <v>22</v>
      </c>
      <c r="E139" s="37">
        <v>53</v>
      </c>
      <c r="F139" s="38">
        <v>7</v>
      </c>
      <c r="G139" s="38">
        <v>3</v>
      </c>
      <c r="H139" s="38">
        <v>3</v>
      </c>
      <c r="I139" s="38">
        <v>0</v>
      </c>
      <c r="J139" s="39">
        <v>0</v>
      </c>
      <c r="K139" s="40">
        <f t="shared" si="13"/>
        <v>66</v>
      </c>
      <c r="L139" s="41">
        <v>37</v>
      </c>
      <c r="M139" s="38">
        <v>1</v>
      </c>
      <c r="N139" s="38">
        <v>3</v>
      </c>
      <c r="O139" s="38">
        <v>0</v>
      </c>
      <c r="P139" s="38">
        <v>0</v>
      </c>
      <c r="Q139" s="42">
        <v>0</v>
      </c>
      <c r="R139" s="40">
        <f t="shared" si="14"/>
        <v>41</v>
      </c>
      <c r="S139" s="43">
        <f t="shared" si="15"/>
        <v>16</v>
      </c>
      <c r="T139" s="44">
        <f t="shared" si="15"/>
        <v>6</v>
      </c>
      <c r="U139" s="44">
        <f t="shared" si="15"/>
        <v>0</v>
      </c>
      <c r="V139" s="44">
        <f t="shared" si="15"/>
        <v>3</v>
      </c>
      <c r="W139" s="44">
        <f t="shared" si="15"/>
        <v>0</v>
      </c>
      <c r="X139" s="45">
        <f t="shared" si="15"/>
        <v>0</v>
      </c>
      <c r="Y139" s="40">
        <f t="shared" si="16"/>
        <v>25</v>
      </c>
      <c r="Z139" s="132">
        <f>R138+R139+R140</f>
        <v>199</v>
      </c>
      <c r="AA139" s="441"/>
    </row>
    <row r="140" spans="1:52" s="107" customFormat="1" ht="23.25" customHeight="1" thickBot="1">
      <c r="A140" s="436"/>
      <c r="B140" s="448"/>
      <c r="C140" s="451"/>
      <c r="D140" s="48" t="s">
        <v>23</v>
      </c>
      <c r="E140" s="84">
        <v>99</v>
      </c>
      <c r="F140" s="85">
        <v>16</v>
      </c>
      <c r="G140" s="85">
        <v>10</v>
      </c>
      <c r="H140" s="85">
        <v>28</v>
      </c>
      <c r="I140" s="85">
        <v>1</v>
      </c>
      <c r="J140" s="86">
        <v>3</v>
      </c>
      <c r="K140" s="52">
        <f t="shared" si="13"/>
        <v>157</v>
      </c>
      <c r="L140" s="87">
        <v>94</v>
      </c>
      <c r="M140" s="85">
        <v>11</v>
      </c>
      <c r="N140" s="85">
        <v>10</v>
      </c>
      <c r="O140" s="85">
        <v>28</v>
      </c>
      <c r="P140" s="85">
        <v>0</v>
      </c>
      <c r="Q140" s="88">
        <v>2</v>
      </c>
      <c r="R140" s="52">
        <f t="shared" si="14"/>
        <v>145</v>
      </c>
      <c r="S140" s="55">
        <f t="shared" si="15"/>
        <v>5</v>
      </c>
      <c r="T140" s="56">
        <f t="shared" si="15"/>
        <v>5</v>
      </c>
      <c r="U140" s="56">
        <f t="shared" si="15"/>
        <v>0</v>
      </c>
      <c r="V140" s="56">
        <f t="shared" si="15"/>
        <v>0</v>
      </c>
      <c r="W140" s="56">
        <f t="shared" si="15"/>
        <v>1</v>
      </c>
      <c r="X140" s="57">
        <f t="shared" si="15"/>
        <v>1</v>
      </c>
      <c r="Y140" s="52">
        <f t="shared" si="16"/>
        <v>12</v>
      </c>
      <c r="Z140" s="151">
        <f>Y138+Y139+Y140</f>
        <v>71</v>
      </c>
      <c r="AA140" s="44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1:52" s="155" customFormat="1" ht="23.25" customHeight="1">
      <c r="A141" s="435">
        <v>44</v>
      </c>
      <c r="B141" s="447" t="s">
        <v>96</v>
      </c>
      <c r="C141" s="450" t="s">
        <v>97</v>
      </c>
      <c r="D141" s="60" t="s">
        <v>21</v>
      </c>
      <c r="E141" s="25">
        <v>22</v>
      </c>
      <c r="F141" s="26">
        <v>4</v>
      </c>
      <c r="G141" s="26">
        <v>2</v>
      </c>
      <c r="H141" s="26">
        <v>0</v>
      </c>
      <c r="I141" s="26">
        <v>3</v>
      </c>
      <c r="J141" s="27">
        <v>1</v>
      </c>
      <c r="K141" s="64">
        <f t="shared" si="13"/>
        <v>32</v>
      </c>
      <c r="L141" s="29">
        <v>4</v>
      </c>
      <c r="M141" s="26">
        <v>0</v>
      </c>
      <c r="N141" s="26">
        <v>0</v>
      </c>
      <c r="O141" s="26">
        <v>0</v>
      </c>
      <c r="P141" s="26">
        <v>0</v>
      </c>
      <c r="Q141" s="30">
        <v>0</v>
      </c>
      <c r="R141" s="64">
        <f t="shared" si="14"/>
        <v>4</v>
      </c>
      <c r="S141" s="68">
        <f t="shared" si="15"/>
        <v>18</v>
      </c>
      <c r="T141" s="69">
        <f t="shared" si="15"/>
        <v>4</v>
      </c>
      <c r="U141" s="69">
        <f t="shared" si="15"/>
        <v>2</v>
      </c>
      <c r="V141" s="69">
        <f t="shared" si="15"/>
        <v>0</v>
      </c>
      <c r="W141" s="69">
        <f t="shared" si="15"/>
        <v>3</v>
      </c>
      <c r="X141" s="100">
        <f t="shared" si="15"/>
        <v>1</v>
      </c>
      <c r="Y141" s="64">
        <f t="shared" si="16"/>
        <v>28</v>
      </c>
      <c r="Z141" s="127">
        <f>K141+K142+K143</f>
        <v>229</v>
      </c>
      <c r="AA141" s="440">
        <f>Z143/Z141*100</f>
        <v>31.004366812227076</v>
      </c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1:52" s="156" customFormat="1" ht="23.25" customHeight="1">
      <c r="A142" s="436"/>
      <c r="B142" s="447"/>
      <c r="C142" s="450"/>
      <c r="D142" s="36" t="s">
        <v>22</v>
      </c>
      <c r="E142" s="37">
        <v>47</v>
      </c>
      <c r="F142" s="38">
        <v>10</v>
      </c>
      <c r="G142" s="38">
        <v>5</v>
      </c>
      <c r="H142" s="38">
        <v>0</v>
      </c>
      <c r="I142" s="38">
        <v>7</v>
      </c>
      <c r="J142" s="39">
        <v>2</v>
      </c>
      <c r="K142" s="40">
        <f t="shared" si="13"/>
        <v>71</v>
      </c>
      <c r="L142" s="41">
        <v>37</v>
      </c>
      <c r="M142" s="38">
        <v>2</v>
      </c>
      <c r="N142" s="38">
        <v>1</v>
      </c>
      <c r="O142" s="38">
        <v>0</v>
      </c>
      <c r="P142" s="38">
        <v>0</v>
      </c>
      <c r="Q142" s="42">
        <v>0</v>
      </c>
      <c r="R142" s="40">
        <f t="shared" si="14"/>
        <v>40</v>
      </c>
      <c r="S142" s="43">
        <f t="shared" si="15"/>
        <v>10</v>
      </c>
      <c r="T142" s="44">
        <f t="shared" si="15"/>
        <v>8</v>
      </c>
      <c r="U142" s="44">
        <f t="shared" si="15"/>
        <v>4</v>
      </c>
      <c r="V142" s="44">
        <f t="shared" si="15"/>
        <v>0</v>
      </c>
      <c r="W142" s="44">
        <f t="shared" si="15"/>
        <v>7</v>
      </c>
      <c r="X142" s="45">
        <f t="shared" si="15"/>
        <v>2</v>
      </c>
      <c r="Y142" s="40">
        <f t="shared" si="16"/>
        <v>31</v>
      </c>
      <c r="Z142" s="132">
        <f>R141+R142+R143</f>
        <v>158</v>
      </c>
      <c r="AA142" s="441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1:52" s="157" customFormat="1" ht="23.25" customHeight="1" thickBot="1">
      <c r="A143" s="436"/>
      <c r="B143" s="447"/>
      <c r="C143" s="450"/>
      <c r="D143" s="75" t="s">
        <v>23</v>
      </c>
      <c r="E143" s="49">
        <v>47</v>
      </c>
      <c r="F143" s="50">
        <v>18</v>
      </c>
      <c r="G143" s="50">
        <v>9</v>
      </c>
      <c r="H143" s="50">
        <v>34</v>
      </c>
      <c r="I143" s="50">
        <v>12</v>
      </c>
      <c r="J143" s="51">
        <v>6</v>
      </c>
      <c r="K143" s="72">
        <f t="shared" si="13"/>
        <v>126</v>
      </c>
      <c r="L143" s="53">
        <v>52</v>
      </c>
      <c r="M143" s="50">
        <v>19</v>
      </c>
      <c r="N143" s="50">
        <v>12</v>
      </c>
      <c r="O143" s="50">
        <v>28</v>
      </c>
      <c r="P143" s="50">
        <v>0</v>
      </c>
      <c r="Q143" s="54">
        <v>3</v>
      </c>
      <c r="R143" s="72">
        <f t="shared" si="14"/>
        <v>114</v>
      </c>
      <c r="S143" s="76">
        <f t="shared" si="15"/>
        <v>-5</v>
      </c>
      <c r="T143" s="77">
        <f t="shared" si="15"/>
        <v>-1</v>
      </c>
      <c r="U143" s="77">
        <f t="shared" si="15"/>
        <v>-3</v>
      </c>
      <c r="V143" s="77">
        <f t="shared" si="15"/>
        <v>6</v>
      </c>
      <c r="W143" s="77">
        <f t="shared" si="15"/>
        <v>12</v>
      </c>
      <c r="X143" s="103">
        <f t="shared" si="15"/>
        <v>3</v>
      </c>
      <c r="Y143" s="72">
        <f t="shared" si="16"/>
        <v>12</v>
      </c>
      <c r="Z143" s="137">
        <f>Y141+Y142+Y143</f>
        <v>71</v>
      </c>
      <c r="AA143" s="44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1:52" s="106" customFormat="1" ht="23.25" customHeight="1">
      <c r="A144" s="435">
        <v>45</v>
      </c>
      <c r="B144" s="446" t="s">
        <v>98</v>
      </c>
      <c r="C144" s="449" t="s">
        <v>99</v>
      </c>
      <c r="D144" s="24" t="s">
        <v>21</v>
      </c>
      <c r="E144" s="25">
        <v>21</v>
      </c>
      <c r="F144" s="26">
        <v>7</v>
      </c>
      <c r="G144" s="26">
        <v>3</v>
      </c>
      <c r="H144" s="26">
        <v>13</v>
      </c>
      <c r="I144" s="26">
        <v>4</v>
      </c>
      <c r="J144" s="27">
        <v>1</v>
      </c>
      <c r="K144" s="28">
        <f t="shared" si="13"/>
        <v>49</v>
      </c>
      <c r="L144" s="29">
        <v>3</v>
      </c>
      <c r="M144" s="26">
        <v>0</v>
      </c>
      <c r="N144" s="26">
        <v>0</v>
      </c>
      <c r="O144" s="26">
        <v>0</v>
      </c>
      <c r="P144" s="26">
        <v>0</v>
      </c>
      <c r="Q144" s="30">
        <v>0</v>
      </c>
      <c r="R144" s="28">
        <f t="shared" si="14"/>
        <v>3</v>
      </c>
      <c r="S144" s="31">
        <f t="shared" si="15"/>
        <v>18</v>
      </c>
      <c r="T144" s="32">
        <f t="shared" si="15"/>
        <v>7</v>
      </c>
      <c r="U144" s="32">
        <f t="shared" si="15"/>
        <v>3</v>
      </c>
      <c r="V144" s="32">
        <f t="shared" si="15"/>
        <v>13</v>
      </c>
      <c r="W144" s="32">
        <f t="shared" si="15"/>
        <v>4</v>
      </c>
      <c r="X144" s="33">
        <f t="shared" si="15"/>
        <v>1</v>
      </c>
      <c r="Y144" s="28">
        <f t="shared" si="16"/>
        <v>46</v>
      </c>
      <c r="Z144" s="158">
        <f>K144+K145+K146</f>
        <v>302</v>
      </c>
      <c r="AA144" s="440">
        <f>Z146/Z144*100</f>
        <v>50.331125827814574</v>
      </c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1:52" s="2" customFormat="1" ht="23.25" customHeight="1">
      <c r="A145" s="436"/>
      <c r="B145" s="447"/>
      <c r="C145" s="450"/>
      <c r="D145" s="36" t="s">
        <v>22</v>
      </c>
      <c r="E145" s="37">
        <v>42</v>
      </c>
      <c r="F145" s="38">
        <v>9</v>
      </c>
      <c r="G145" s="38">
        <v>4</v>
      </c>
      <c r="H145" s="38">
        <v>13</v>
      </c>
      <c r="I145" s="38">
        <v>5</v>
      </c>
      <c r="J145" s="39">
        <v>2</v>
      </c>
      <c r="K145" s="40">
        <f t="shared" si="13"/>
        <v>75</v>
      </c>
      <c r="L145" s="41">
        <v>23</v>
      </c>
      <c r="M145" s="38">
        <v>2</v>
      </c>
      <c r="N145" s="38">
        <v>1</v>
      </c>
      <c r="O145" s="38">
        <v>0</v>
      </c>
      <c r="P145" s="38">
        <v>0</v>
      </c>
      <c r="Q145" s="42">
        <v>0</v>
      </c>
      <c r="R145" s="40">
        <f t="shared" si="14"/>
        <v>26</v>
      </c>
      <c r="S145" s="43">
        <f t="shared" si="15"/>
        <v>19</v>
      </c>
      <c r="T145" s="44">
        <f t="shared" si="15"/>
        <v>7</v>
      </c>
      <c r="U145" s="44">
        <f t="shared" si="15"/>
        <v>3</v>
      </c>
      <c r="V145" s="44">
        <f t="shared" si="15"/>
        <v>13</v>
      </c>
      <c r="W145" s="44">
        <f t="shared" si="15"/>
        <v>5</v>
      </c>
      <c r="X145" s="45">
        <f t="shared" si="15"/>
        <v>2</v>
      </c>
      <c r="Y145" s="40">
        <f t="shared" si="16"/>
        <v>49</v>
      </c>
      <c r="Z145" s="159">
        <f>R144+R145+R146</f>
        <v>150</v>
      </c>
      <c r="AA145" s="441"/>
    </row>
    <row r="146" spans="1:52" s="107" customFormat="1" ht="23.25" customHeight="1" thickBot="1">
      <c r="A146" s="436"/>
      <c r="B146" s="448"/>
      <c r="C146" s="451"/>
      <c r="D146" s="48" t="s">
        <v>23</v>
      </c>
      <c r="E146" s="160">
        <v>87</v>
      </c>
      <c r="F146" s="161">
        <v>24</v>
      </c>
      <c r="G146" s="161">
        <v>18</v>
      </c>
      <c r="H146" s="161">
        <v>40</v>
      </c>
      <c r="I146" s="161">
        <v>4</v>
      </c>
      <c r="J146" s="162">
        <v>5</v>
      </c>
      <c r="K146" s="52">
        <f t="shared" si="13"/>
        <v>178</v>
      </c>
      <c r="L146" s="163">
        <v>66</v>
      </c>
      <c r="M146" s="161">
        <v>15</v>
      </c>
      <c r="N146" s="161">
        <v>14</v>
      </c>
      <c r="O146" s="161">
        <v>25</v>
      </c>
      <c r="P146" s="161">
        <v>0</v>
      </c>
      <c r="Q146" s="164">
        <v>1</v>
      </c>
      <c r="R146" s="52">
        <f t="shared" si="14"/>
        <v>121</v>
      </c>
      <c r="S146" s="55">
        <f t="shared" si="15"/>
        <v>21</v>
      </c>
      <c r="T146" s="56">
        <f t="shared" si="15"/>
        <v>9</v>
      </c>
      <c r="U146" s="56">
        <f t="shared" si="15"/>
        <v>4</v>
      </c>
      <c r="V146" s="56">
        <f t="shared" si="15"/>
        <v>15</v>
      </c>
      <c r="W146" s="56">
        <f t="shared" si="15"/>
        <v>4</v>
      </c>
      <c r="X146" s="57">
        <f t="shared" si="15"/>
        <v>4</v>
      </c>
      <c r="Y146" s="52">
        <f t="shared" si="16"/>
        <v>57</v>
      </c>
      <c r="Z146" s="165">
        <f>Y144+Y145+Y146</f>
        <v>152</v>
      </c>
      <c r="AA146" s="44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1:52" s="172" customFormat="1" ht="23.25" customHeight="1" thickBot="1">
      <c r="A147" s="435"/>
      <c r="B147" s="452" t="s">
        <v>100</v>
      </c>
      <c r="C147" s="452"/>
      <c r="D147" s="166" t="s">
        <v>21</v>
      </c>
      <c r="E147" s="167">
        <f>E120+E123+E126+E129+E132+E135+E138+E141+E144</f>
        <v>307</v>
      </c>
      <c r="F147" s="167">
        <f t="shared" ref="F147:J147" si="17">F120+F123+F126+F129+F132+F135+F138+F141+F144</f>
        <v>55</v>
      </c>
      <c r="G147" s="167">
        <f t="shared" si="17"/>
        <v>25</v>
      </c>
      <c r="H147" s="167">
        <f t="shared" si="17"/>
        <v>38</v>
      </c>
      <c r="I147" s="167">
        <f t="shared" si="17"/>
        <v>19</v>
      </c>
      <c r="J147" s="101">
        <f t="shared" si="17"/>
        <v>8</v>
      </c>
      <c r="K147" s="142">
        <f t="shared" si="13"/>
        <v>452</v>
      </c>
      <c r="L147" s="168">
        <f t="shared" ref="L147:Q147" si="18">L120+L123+L126+L129+L132+L135+L138+L141+L144</f>
        <v>138</v>
      </c>
      <c r="M147" s="168">
        <f t="shared" si="18"/>
        <v>9</v>
      </c>
      <c r="N147" s="168">
        <f t="shared" si="18"/>
        <v>6</v>
      </c>
      <c r="O147" s="168">
        <f t="shared" si="18"/>
        <v>2</v>
      </c>
      <c r="P147" s="168">
        <f t="shared" si="18"/>
        <v>0</v>
      </c>
      <c r="Q147" s="127">
        <f t="shared" si="18"/>
        <v>1</v>
      </c>
      <c r="R147" s="101">
        <f>SUM(L147:Q147)</f>
        <v>156</v>
      </c>
      <c r="S147" s="169">
        <f t="shared" si="15"/>
        <v>169</v>
      </c>
      <c r="T147" s="170">
        <f t="shared" si="15"/>
        <v>46</v>
      </c>
      <c r="U147" s="170">
        <f t="shared" si="15"/>
        <v>19</v>
      </c>
      <c r="V147" s="170">
        <f t="shared" si="15"/>
        <v>36</v>
      </c>
      <c r="W147" s="170">
        <f t="shared" si="15"/>
        <v>19</v>
      </c>
      <c r="X147" s="170">
        <f t="shared" si="15"/>
        <v>7</v>
      </c>
      <c r="Y147" s="171">
        <f t="shared" si="16"/>
        <v>296</v>
      </c>
      <c r="Z147" s="127">
        <f>K147+K148+K149</f>
        <v>3116</v>
      </c>
      <c r="AA147" s="440">
        <f>Z149/Z147*100</f>
        <v>28.305519897304237</v>
      </c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</row>
    <row r="148" spans="1:52" s="177" customFormat="1" ht="23.25" customHeight="1" thickBot="1">
      <c r="A148" s="436"/>
      <c r="B148" s="452"/>
      <c r="C148" s="452"/>
      <c r="D148" s="173" t="s">
        <v>22</v>
      </c>
      <c r="E148" s="174">
        <f t="shared" ref="E148:Q149" si="19">E121+E124+E127+E130+E133+E136+E139+E142+E145</f>
        <v>582</v>
      </c>
      <c r="F148" s="174">
        <f t="shared" si="19"/>
        <v>84</v>
      </c>
      <c r="G148" s="174">
        <f t="shared" si="19"/>
        <v>46</v>
      </c>
      <c r="H148" s="174">
        <f t="shared" si="19"/>
        <v>43</v>
      </c>
      <c r="I148" s="174">
        <f t="shared" si="19"/>
        <v>25</v>
      </c>
      <c r="J148" s="47">
        <f t="shared" si="19"/>
        <v>15</v>
      </c>
      <c r="K148" s="52">
        <f t="shared" ref="K148:K152" si="20">SUM(E148:J148)</f>
        <v>795</v>
      </c>
      <c r="L148" s="175">
        <f t="shared" si="19"/>
        <v>404</v>
      </c>
      <c r="M148" s="175">
        <f t="shared" si="19"/>
        <v>29</v>
      </c>
      <c r="N148" s="175">
        <f t="shared" si="19"/>
        <v>23</v>
      </c>
      <c r="O148" s="175">
        <f t="shared" si="19"/>
        <v>8</v>
      </c>
      <c r="P148" s="175">
        <f t="shared" si="19"/>
        <v>0</v>
      </c>
      <c r="Q148" s="132">
        <f t="shared" si="19"/>
        <v>4</v>
      </c>
      <c r="R148" s="47">
        <f t="shared" ref="R148:R153" si="21">SUM(L148:Q148)</f>
        <v>468</v>
      </c>
      <c r="S148" s="134">
        <f t="shared" si="15"/>
        <v>178</v>
      </c>
      <c r="T148" s="133">
        <f t="shared" si="15"/>
        <v>55</v>
      </c>
      <c r="U148" s="133">
        <f t="shared" si="15"/>
        <v>23</v>
      </c>
      <c r="V148" s="133">
        <f t="shared" si="15"/>
        <v>35</v>
      </c>
      <c r="W148" s="133">
        <f t="shared" si="15"/>
        <v>25</v>
      </c>
      <c r="X148" s="133">
        <f t="shared" si="15"/>
        <v>11</v>
      </c>
      <c r="Y148" s="176">
        <f t="shared" ref="Y148:Y153" si="22">SUM(S148:X148)</f>
        <v>327</v>
      </c>
      <c r="Z148" s="132">
        <f>R147+R148+R149</f>
        <v>2234</v>
      </c>
      <c r="AA148" s="441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</row>
    <row r="149" spans="1:52" s="181" customFormat="1" ht="23.25" customHeight="1" thickBot="1">
      <c r="A149" s="436"/>
      <c r="B149" s="452"/>
      <c r="C149" s="452"/>
      <c r="D149" s="178" t="s">
        <v>23</v>
      </c>
      <c r="E149" s="179">
        <f t="shared" si="19"/>
        <v>1130</v>
      </c>
      <c r="F149" s="179">
        <f t="shared" si="19"/>
        <v>210</v>
      </c>
      <c r="G149" s="179">
        <f t="shared" si="19"/>
        <v>134</v>
      </c>
      <c r="H149" s="179">
        <f t="shared" si="19"/>
        <v>323</v>
      </c>
      <c r="I149" s="179">
        <f t="shared" si="19"/>
        <v>35</v>
      </c>
      <c r="J149" s="104">
        <f t="shared" si="19"/>
        <v>37</v>
      </c>
      <c r="K149" s="52">
        <f t="shared" si="20"/>
        <v>1869</v>
      </c>
      <c r="L149" s="180">
        <f t="shared" si="19"/>
        <v>1004</v>
      </c>
      <c r="M149" s="180">
        <f t="shared" si="19"/>
        <v>178</v>
      </c>
      <c r="N149" s="180">
        <f t="shared" si="19"/>
        <v>121</v>
      </c>
      <c r="O149" s="180">
        <f t="shared" si="19"/>
        <v>274</v>
      </c>
      <c r="P149" s="180">
        <f t="shared" si="19"/>
        <v>7</v>
      </c>
      <c r="Q149" s="137">
        <f t="shared" si="19"/>
        <v>26</v>
      </c>
      <c r="R149" s="104">
        <f t="shared" si="21"/>
        <v>1610</v>
      </c>
      <c r="S149" s="134">
        <f t="shared" si="15"/>
        <v>126</v>
      </c>
      <c r="T149" s="133">
        <f t="shared" si="15"/>
        <v>32</v>
      </c>
      <c r="U149" s="133">
        <f t="shared" si="15"/>
        <v>13</v>
      </c>
      <c r="V149" s="133">
        <f t="shared" si="15"/>
        <v>49</v>
      </c>
      <c r="W149" s="133">
        <f t="shared" si="15"/>
        <v>28</v>
      </c>
      <c r="X149" s="133">
        <f t="shared" si="15"/>
        <v>11</v>
      </c>
      <c r="Y149" s="176">
        <f t="shared" si="22"/>
        <v>259</v>
      </c>
      <c r="Z149" s="137">
        <f>Y147+Y148+Y149</f>
        <v>882</v>
      </c>
      <c r="AA149" s="442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</row>
    <row r="150" spans="1:52" s="153" customFormat="1" ht="23.25" customHeight="1" thickBot="1">
      <c r="A150" s="435"/>
      <c r="B150" s="437" t="s">
        <v>101</v>
      </c>
      <c r="C150" s="437"/>
      <c r="D150" s="182" t="s">
        <v>21</v>
      </c>
      <c r="E150" s="183">
        <f t="shared" ref="E150:J152" si="23">E116+E147</f>
        <v>1544</v>
      </c>
      <c r="F150" s="183">
        <f t="shared" si="23"/>
        <v>307</v>
      </c>
      <c r="G150" s="183">
        <f t="shared" si="23"/>
        <v>142</v>
      </c>
      <c r="H150" s="183">
        <f t="shared" si="23"/>
        <v>375</v>
      </c>
      <c r="I150" s="183">
        <f t="shared" si="23"/>
        <v>114</v>
      </c>
      <c r="J150" s="35">
        <f t="shared" si="23"/>
        <v>71</v>
      </c>
      <c r="K150" s="52">
        <f t="shared" si="20"/>
        <v>2553</v>
      </c>
      <c r="L150" s="184">
        <f t="shared" ref="L150:Q152" si="24">L116+L147</f>
        <v>842</v>
      </c>
      <c r="M150" s="184">
        <f t="shared" si="24"/>
        <v>75</v>
      </c>
      <c r="N150" s="184">
        <f t="shared" si="24"/>
        <v>18</v>
      </c>
      <c r="O150" s="184">
        <f t="shared" si="24"/>
        <v>59</v>
      </c>
      <c r="P150" s="184">
        <f t="shared" si="24"/>
        <v>8</v>
      </c>
      <c r="Q150" s="152">
        <f t="shared" si="24"/>
        <v>9</v>
      </c>
      <c r="R150" s="35">
        <f t="shared" si="21"/>
        <v>1011</v>
      </c>
      <c r="S150" s="184">
        <f>E150-L150</f>
        <v>702</v>
      </c>
      <c r="T150" s="183">
        <f t="shared" ref="T150:X152" si="25">F150-M150</f>
        <v>232</v>
      </c>
      <c r="U150" s="183">
        <f t="shared" si="25"/>
        <v>124</v>
      </c>
      <c r="V150" s="183">
        <f t="shared" si="25"/>
        <v>316</v>
      </c>
      <c r="W150" s="183">
        <f t="shared" si="25"/>
        <v>106</v>
      </c>
      <c r="X150" s="183">
        <f t="shared" si="25"/>
        <v>62</v>
      </c>
      <c r="Y150" s="176">
        <f t="shared" si="22"/>
        <v>1542</v>
      </c>
      <c r="Z150" s="152">
        <f>K150+K151+K152</f>
        <v>18956</v>
      </c>
      <c r="AA150" s="440">
        <f>Z152/Z150*100</f>
        <v>31.799957797003586</v>
      </c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</row>
    <row r="151" spans="1:52" s="83" customFormat="1" ht="23.25" customHeight="1" thickBot="1">
      <c r="A151" s="436"/>
      <c r="B151" s="438"/>
      <c r="C151" s="438"/>
      <c r="D151" s="173" t="s">
        <v>22</v>
      </c>
      <c r="E151" s="183">
        <f t="shared" si="23"/>
        <v>3049</v>
      </c>
      <c r="F151" s="183">
        <f t="shared" si="23"/>
        <v>618</v>
      </c>
      <c r="G151" s="183">
        <f t="shared" si="23"/>
        <v>302</v>
      </c>
      <c r="H151" s="183">
        <f t="shared" si="23"/>
        <v>767</v>
      </c>
      <c r="I151" s="183">
        <f t="shared" si="23"/>
        <v>237</v>
      </c>
      <c r="J151" s="35">
        <f t="shared" si="23"/>
        <v>137</v>
      </c>
      <c r="K151" s="52">
        <f t="shared" si="20"/>
        <v>5110</v>
      </c>
      <c r="L151" s="184">
        <f t="shared" si="24"/>
        <v>2311</v>
      </c>
      <c r="M151" s="184">
        <f t="shared" si="24"/>
        <v>222</v>
      </c>
      <c r="N151" s="184">
        <f t="shared" si="24"/>
        <v>73</v>
      </c>
      <c r="O151" s="184">
        <f t="shared" si="24"/>
        <v>189</v>
      </c>
      <c r="P151" s="184">
        <f t="shared" si="24"/>
        <v>22</v>
      </c>
      <c r="Q151" s="152">
        <f t="shared" si="24"/>
        <v>21</v>
      </c>
      <c r="R151" s="47">
        <f t="shared" si="21"/>
        <v>2838</v>
      </c>
      <c r="S151" s="184">
        <f t="shared" ref="S151:S152" si="26">E151-L151</f>
        <v>738</v>
      </c>
      <c r="T151" s="183">
        <f t="shared" si="25"/>
        <v>396</v>
      </c>
      <c r="U151" s="183">
        <f t="shared" si="25"/>
        <v>229</v>
      </c>
      <c r="V151" s="183">
        <f t="shared" si="25"/>
        <v>578</v>
      </c>
      <c r="W151" s="183">
        <f t="shared" si="25"/>
        <v>215</v>
      </c>
      <c r="X151" s="183">
        <f t="shared" si="25"/>
        <v>116</v>
      </c>
      <c r="Y151" s="176">
        <f t="shared" si="22"/>
        <v>2272</v>
      </c>
      <c r="Z151" s="132">
        <f>R150+R151+R152</f>
        <v>12928</v>
      </c>
      <c r="AA151" s="441"/>
    </row>
    <row r="152" spans="1:52" s="154" customFormat="1" ht="23.25" customHeight="1" thickBot="1">
      <c r="A152" s="436"/>
      <c r="B152" s="439"/>
      <c r="C152" s="439"/>
      <c r="D152" s="185" t="s">
        <v>23</v>
      </c>
      <c r="E152" s="183">
        <f t="shared" si="23"/>
        <v>6067</v>
      </c>
      <c r="F152" s="183">
        <f t="shared" si="23"/>
        <v>1352</v>
      </c>
      <c r="G152" s="183">
        <f t="shared" si="23"/>
        <v>698</v>
      </c>
      <c r="H152" s="183">
        <f t="shared" si="23"/>
        <v>2329</v>
      </c>
      <c r="I152" s="183">
        <f t="shared" si="23"/>
        <v>503</v>
      </c>
      <c r="J152" s="35">
        <f t="shared" si="23"/>
        <v>344</v>
      </c>
      <c r="K152" s="52">
        <f t="shared" si="20"/>
        <v>11293</v>
      </c>
      <c r="L152" s="184">
        <f t="shared" si="24"/>
        <v>5353</v>
      </c>
      <c r="M152" s="184">
        <f t="shared" si="24"/>
        <v>1102</v>
      </c>
      <c r="N152" s="184">
        <f t="shared" si="24"/>
        <v>531</v>
      </c>
      <c r="O152" s="184">
        <f t="shared" si="24"/>
        <v>1680</v>
      </c>
      <c r="P152" s="184">
        <f t="shared" si="24"/>
        <v>213</v>
      </c>
      <c r="Q152" s="152">
        <f t="shared" si="24"/>
        <v>200</v>
      </c>
      <c r="R152" s="59">
        <f t="shared" si="21"/>
        <v>9079</v>
      </c>
      <c r="S152" s="184">
        <f t="shared" si="26"/>
        <v>714</v>
      </c>
      <c r="T152" s="183">
        <f t="shared" si="25"/>
        <v>250</v>
      </c>
      <c r="U152" s="183">
        <f t="shared" si="25"/>
        <v>167</v>
      </c>
      <c r="V152" s="183">
        <f t="shared" si="25"/>
        <v>649</v>
      </c>
      <c r="W152" s="183">
        <f t="shared" si="25"/>
        <v>290</v>
      </c>
      <c r="X152" s="183">
        <f t="shared" si="25"/>
        <v>144</v>
      </c>
      <c r="Y152" s="176">
        <f t="shared" si="22"/>
        <v>2214</v>
      </c>
      <c r="Z152" s="151">
        <f>Y150+Y151+Y152</f>
        <v>6028</v>
      </c>
      <c r="AA152" s="442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</row>
    <row r="153" spans="1:52" s="192" customFormat="1" ht="23.25" customHeight="1" thickBot="1">
      <c r="A153" s="186"/>
      <c r="B153" s="443"/>
      <c r="C153" s="444"/>
      <c r="D153" s="444"/>
      <c r="E153" s="187">
        <f>E150+E151+E152</f>
        <v>10660</v>
      </c>
      <c r="F153" s="187">
        <f t="shared" ref="F153:J153" si="27">F150+F151+F152</f>
        <v>2277</v>
      </c>
      <c r="G153" s="187">
        <f t="shared" si="27"/>
        <v>1142</v>
      </c>
      <c r="H153" s="187">
        <f t="shared" si="27"/>
        <v>3471</v>
      </c>
      <c r="I153" s="187">
        <f t="shared" si="27"/>
        <v>854</v>
      </c>
      <c r="J153" s="188">
        <f t="shared" si="27"/>
        <v>552</v>
      </c>
      <c r="K153" s="188">
        <f t="shared" ref="K153" si="28">SUM(E153:J153)</f>
        <v>18956</v>
      </c>
      <c r="L153" s="189">
        <f t="shared" ref="L153:X153" si="29">L150+L151+L152</f>
        <v>8506</v>
      </c>
      <c r="M153" s="189">
        <f t="shared" si="29"/>
        <v>1399</v>
      </c>
      <c r="N153" s="189">
        <f t="shared" si="29"/>
        <v>622</v>
      </c>
      <c r="O153" s="189">
        <f t="shared" si="29"/>
        <v>1928</v>
      </c>
      <c r="P153" s="189">
        <f t="shared" si="29"/>
        <v>243</v>
      </c>
      <c r="Q153" s="149">
        <f t="shared" si="29"/>
        <v>230</v>
      </c>
      <c r="R153" s="188">
        <f t="shared" si="21"/>
        <v>12928</v>
      </c>
      <c r="S153" s="189">
        <f t="shared" si="29"/>
        <v>2154</v>
      </c>
      <c r="T153" s="190">
        <f t="shared" si="29"/>
        <v>878</v>
      </c>
      <c r="U153" s="190">
        <f t="shared" si="29"/>
        <v>520</v>
      </c>
      <c r="V153" s="190">
        <f t="shared" si="29"/>
        <v>1543</v>
      </c>
      <c r="W153" s="190">
        <f t="shared" si="29"/>
        <v>611</v>
      </c>
      <c r="X153" s="190">
        <f t="shared" si="29"/>
        <v>322</v>
      </c>
      <c r="Y153" s="191">
        <f t="shared" si="22"/>
        <v>6028</v>
      </c>
      <c r="Z153" s="149" t="s">
        <v>82</v>
      </c>
      <c r="AA153" s="150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</row>
    <row r="154" spans="1:52" ht="15.75" customHeight="1">
      <c r="C154" s="445"/>
      <c r="D154" s="445"/>
      <c r="E154" s="445"/>
      <c r="F154" s="445"/>
      <c r="G154" s="445"/>
      <c r="H154" s="445"/>
      <c r="I154" s="445"/>
      <c r="J154" s="445"/>
      <c r="K154" s="445"/>
      <c r="L154" s="445"/>
      <c r="M154" s="445"/>
      <c r="N154" s="445"/>
      <c r="O154" s="194"/>
      <c r="P154" s="194"/>
      <c r="Q154" s="194"/>
      <c r="R154" s="195"/>
      <c r="S154" s="194"/>
      <c r="T154" s="194"/>
      <c r="U154" s="194"/>
      <c r="V154" s="194"/>
      <c r="W154" s="194"/>
      <c r="X154" s="194"/>
      <c r="Y154" s="195"/>
      <c r="Z154" s="83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1:52" ht="15.75" customHeight="1">
      <c r="O155" s="194"/>
      <c r="P155" s="194"/>
      <c r="Q155" s="194"/>
      <c r="R155" s="195"/>
      <c r="S155" s="194"/>
      <c r="T155" s="194"/>
      <c r="U155" s="194"/>
      <c r="V155" s="194"/>
      <c r="W155" s="194"/>
      <c r="X155" s="194"/>
      <c r="Y155" s="195"/>
      <c r="Z155" s="83"/>
    </row>
    <row r="156" spans="1:52" ht="15.75" customHeight="1">
      <c r="D156" s="2"/>
      <c r="E156" s="194"/>
      <c r="F156" s="194"/>
      <c r="G156" s="194"/>
      <c r="H156" s="194"/>
      <c r="I156" s="194"/>
      <c r="J156" s="194"/>
      <c r="K156" s="195"/>
      <c r="L156" s="194"/>
      <c r="M156" s="194"/>
      <c r="N156" s="194"/>
      <c r="O156" s="194"/>
      <c r="P156" s="194"/>
      <c r="Q156" s="194"/>
      <c r="R156" s="195"/>
      <c r="S156" s="194"/>
      <c r="T156" s="194"/>
      <c r="U156" s="194"/>
      <c r="V156" s="194"/>
      <c r="W156" s="194"/>
      <c r="X156" s="194"/>
      <c r="Y156" s="195"/>
      <c r="Z156" s="83"/>
    </row>
    <row r="157" spans="1:52" ht="12.75" customHeight="1">
      <c r="D157" s="2"/>
      <c r="E157" s="194"/>
      <c r="F157" s="194"/>
      <c r="G157" s="194"/>
      <c r="H157" s="194"/>
      <c r="I157" s="194"/>
      <c r="J157" s="194"/>
      <c r="K157" s="195"/>
      <c r="L157" s="194"/>
      <c r="M157" s="194"/>
      <c r="N157" s="194"/>
      <c r="O157" s="194"/>
      <c r="P157" s="194"/>
      <c r="Q157" s="194"/>
      <c r="R157" s="195"/>
      <c r="S157" s="194"/>
      <c r="T157" s="194"/>
      <c r="U157" s="194"/>
      <c r="V157" s="194"/>
      <c r="W157" s="194"/>
      <c r="X157" s="194"/>
      <c r="Y157" s="195"/>
      <c r="Z157" s="83"/>
    </row>
    <row r="158" spans="1:52" ht="12.75" customHeight="1">
      <c r="M158" s="194"/>
      <c r="N158" s="194"/>
      <c r="O158" s="194"/>
      <c r="P158" s="194"/>
      <c r="Q158" s="194"/>
      <c r="R158" s="195"/>
    </row>
  </sheetData>
  <mergeCells count="192">
    <mergeCell ref="S6:Y6"/>
    <mergeCell ref="B7:D7"/>
    <mergeCell ref="A8:A10"/>
    <mergeCell ref="B8:B16"/>
    <mergeCell ref="C8:C10"/>
    <mergeCell ref="A2:Z2"/>
    <mergeCell ref="A3:A5"/>
    <mergeCell ref="B3:B5"/>
    <mergeCell ref="C3:C5"/>
    <mergeCell ref="D3:Z3"/>
    <mergeCell ref="AA3:AA6"/>
    <mergeCell ref="E4:K4"/>
    <mergeCell ref="L4:R4"/>
    <mergeCell ref="S4:Y4"/>
    <mergeCell ref="E6:K6"/>
    <mergeCell ref="AA29:AA31"/>
    <mergeCell ref="A32:A34"/>
    <mergeCell ref="C32:C34"/>
    <mergeCell ref="AA32:AA34"/>
    <mergeCell ref="A17:A19"/>
    <mergeCell ref="B17:B22"/>
    <mergeCell ref="C17:C19"/>
    <mergeCell ref="AA17:AA19"/>
    <mergeCell ref="A20:A22"/>
    <mergeCell ref="C20:C22"/>
    <mergeCell ref="AA20:AA22"/>
    <mergeCell ref="AA8:AA10"/>
    <mergeCell ref="A11:A13"/>
    <mergeCell ref="C11:C13"/>
    <mergeCell ref="AA11:AA13"/>
    <mergeCell ref="A14:A16"/>
    <mergeCell ref="C14:C16"/>
    <mergeCell ref="AA14:AA16"/>
    <mergeCell ref="L6:R6"/>
    <mergeCell ref="A35:A37"/>
    <mergeCell ref="C35:C37"/>
    <mergeCell ref="AA35:AA37"/>
    <mergeCell ref="A23:A25"/>
    <mergeCell ref="B23:B25"/>
    <mergeCell ref="C23:C25"/>
    <mergeCell ref="AA23:AA25"/>
    <mergeCell ref="A26:A28"/>
    <mergeCell ref="B26:B40"/>
    <mergeCell ref="C26:C28"/>
    <mergeCell ref="AA26:AA28"/>
    <mergeCell ref="A29:A31"/>
    <mergeCell ref="C29:C31"/>
    <mergeCell ref="A44:A46"/>
    <mergeCell ref="B44:B46"/>
    <mergeCell ref="C44:C46"/>
    <mergeCell ref="AA44:AA46"/>
    <mergeCell ref="A47:A49"/>
    <mergeCell ref="B47:B49"/>
    <mergeCell ref="C47:C49"/>
    <mergeCell ref="AA47:AA49"/>
    <mergeCell ref="A38:A40"/>
    <mergeCell ref="C38:C40"/>
    <mergeCell ref="AA38:AA40"/>
    <mergeCell ref="A41:A43"/>
    <mergeCell ref="B41:B43"/>
    <mergeCell ref="C41:C43"/>
    <mergeCell ref="AA41:AA43"/>
    <mergeCell ref="A56:A58"/>
    <mergeCell ref="B56:B58"/>
    <mergeCell ref="C56:C58"/>
    <mergeCell ref="AA56:AA58"/>
    <mergeCell ref="A59:A61"/>
    <mergeCell ref="B59:B61"/>
    <mergeCell ref="C59:C61"/>
    <mergeCell ref="AA59:AA61"/>
    <mergeCell ref="A50:A52"/>
    <mergeCell ref="B50:B55"/>
    <mergeCell ref="C50:C52"/>
    <mergeCell ref="AA50:AA52"/>
    <mergeCell ref="A53:A55"/>
    <mergeCell ref="C53:C55"/>
    <mergeCell ref="AA53:AA55"/>
    <mergeCell ref="A62:A64"/>
    <mergeCell ref="B62:B64"/>
    <mergeCell ref="C62:C64"/>
    <mergeCell ref="AA62:AA64"/>
    <mergeCell ref="A65:A67"/>
    <mergeCell ref="B65:B70"/>
    <mergeCell ref="C65:C67"/>
    <mergeCell ref="AA65:AA67"/>
    <mergeCell ref="A68:A70"/>
    <mergeCell ref="C68:C70"/>
    <mergeCell ref="AA68:AA70"/>
    <mergeCell ref="A71:A73"/>
    <mergeCell ref="B71:B73"/>
    <mergeCell ref="C71:C73"/>
    <mergeCell ref="AA71:AA73"/>
    <mergeCell ref="A74:A76"/>
    <mergeCell ref="B74:B76"/>
    <mergeCell ref="C74:C76"/>
    <mergeCell ref="AA74:AA76"/>
    <mergeCell ref="A83:A85"/>
    <mergeCell ref="B83:B85"/>
    <mergeCell ref="C83:C85"/>
    <mergeCell ref="AA83:AA85"/>
    <mergeCell ref="A86:A88"/>
    <mergeCell ref="B86:B88"/>
    <mergeCell ref="C86:C88"/>
    <mergeCell ref="AA86:AA88"/>
    <mergeCell ref="A77:A79"/>
    <mergeCell ref="B77:B79"/>
    <mergeCell ref="C77:C79"/>
    <mergeCell ref="AA77:AA79"/>
    <mergeCell ref="A80:A82"/>
    <mergeCell ref="B80:B82"/>
    <mergeCell ref="C80:C82"/>
    <mergeCell ref="AA80:AA82"/>
    <mergeCell ref="A89:A91"/>
    <mergeCell ref="B89:B97"/>
    <mergeCell ref="C89:C91"/>
    <mergeCell ref="AA89:AA91"/>
    <mergeCell ref="A92:A94"/>
    <mergeCell ref="C92:C94"/>
    <mergeCell ref="AA92:AA94"/>
    <mergeCell ref="A95:A97"/>
    <mergeCell ref="C95:C97"/>
    <mergeCell ref="AA95:AA97"/>
    <mergeCell ref="A98:A100"/>
    <mergeCell ref="B98:B100"/>
    <mergeCell ref="C98:C100"/>
    <mergeCell ref="AA98:AA100"/>
    <mergeCell ref="A101:A103"/>
    <mergeCell ref="B101:B112"/>
    <mergeCell ref="C101:C103"/>
    <mergeCell ref="AA101:AA103"/>
    <mergeCell ref="A104:A106"/>
    <mergeCell ref="C104:C106"/>
    <mergeCell ref="A113:A115"/>
    <mergeCell ref="B113:B115"/>
    <mergeCell ref="C113:C115"/>
    <mergeCell ref="AA113:AA115"/>
    <mergeCell ref="A116:A118"/>
    <mergeCell ref="B116:C118"/>
    <mergeCell ref="AA116:AA118"/>
    <mergeCell ref="AA104:AA106"/>
    <mergeCell ref="A107:A109"/>
    <mergeCell ref="C107:C109"/>
    <mergeCell ref="AA107:AA109"/>
    <mergeCell ref="A110:A112"/>
    <mergeCell ref="C110:C112"/>
    <mergeCell ref="AA110:AA112"/>
    <mergeCell ref="B119:D119"/>
    <mergeCell ref="A120:A122"/>
    <mergeCell ref="B120:B122"/>
    <mergeCell ref="C120:C122"/>
    <mergeCell ref="AA120:AA122"/>
    <mergeCell ref="A123:A125"/>
    <mergeCell ref="B123:B125"/>
    <mergeCell ref="C123:C125"/>
    <mergeCell ref="AA123:AA125"/>
    <mergeCell ref="AA132:AA134"/>
    <mergeCell ref="A135:A137"/>
    <mergeCell ref="B135:B137"/>
    <mergeCell ref="C135:C137"/>
    <mergeCell ref="AA135:AA137"/>
    <mergeCell ref="A126:A128"/>
    <mergeCell ref="B126:B128"/>
    <mergeCell ref="C126:C128"/>
    <mergeCell ref="AA126:AA128"/>
    <mergeCell ref="A129:A131"/>
    <mergeCell ref="B129:B131"/>
    <mergeCell ref="C129:C131"/>
    <mergeCell ref="AA129:AA131"/>
    <mergeCell ref="A1:AA1"/>
    <mergeCell ref="A150:A152"/>
    <mergeCell ref="B150:C152"/>
    <mergeCell ref="AA150:AA152"/>
    <mergeCell ref="B153:D153"/>
    <mergeCell ref="C154:N154"/>
    <mergeCell ref="A144:A146"/>
    <mergeCell ref="B144:B146"/>
    <mergeCell ref="C144:C146"/>
    <mergeCell ref="AA144:AA146"/>
    <mergeCell ref="A147:A149"/>
    <mergeCell ref="B147:C149"/>
    <mergeCell ref="AA147:AA149"/>
    <mergeCell ref="A138:A140"/>
    <mergeCell ref="B138:B140"/>
    <mergeCell ref="C138:C140"/>
    <mergeCell ref="AA138:AA140"/>
    <mergeCell ref="A141:A143"/>
    <mergeCell ref="B141:B143"/>
    <mergeCell ref="C141:C143"/>
    <mergeCell ref="AA141:AA143"/>
    <mergeCell ref="A132:A134"/>
    <mergeCell ref="B132:B134"/>
    <mergeCell ref="C132:C134"/>
  </mergeCells>
  <printOptions horizontalCentered="1"/>
  <pageMargins left="0.2" right="0.2" top="0.18" bottom="0.17" header="0.17" footer="0.18"/>
  <pageSetup paperSize="9" scale="58" fitToHeight="5" orientation="landscape" r:id="rId1"/>
  <headerFooter alignWithMargins="0">
    <oddFooter>&amp;L&amp;5&amp;Z&amp;F</oddFooter>
  </headerFooter>
  <rowBreaks count="3" manualBreakCount="3">
    <brk id="43" max="16383" man="1"/>
    <brk id="79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56"/>
  <sheetViews>
    <sheetView topLeftCell="C1" zoomScale="90" zoomScaleNormal="90" zoomScaleSheetLayoutView="90" zoomScalePageLayoutView="85" workbookViewId="0">
      <pane ySplit="5" topLeftCell="A6" activePane="bottomLeft" state="frozen"/>
      <selection pane="bottomLeft" sqref="A1:AA1"/>
    </sheetView>
  </sheetViews>
  <sheetFormatPr defaultRowHeight="12.75"/>
  <cols>
    <col min="1" max="1" width="3.5703125" style="193" customWidth="1"/>
    <col min="2" max="2" width="12" style="3" customWidth="1"/>
    <col min="3" max="3" width="21.42578125" style="3" customWidth="1"/>
    <col min="4" max="4" width="18.42578125" style="3" customWidth="1"/>
    <col min="5" max="5" width="9.28515625" style="196" customWidth="1"/>
    <col min="6" max="6" width="8" style="196" customWidth="1"/>
    <col min="7" max="7" width="7.7109375" style="196" customWidth="1"/>
    <col min="8" max="8" width="8" style="196" customWidth="1"/>
    <col min="9" max="9" width="7.42578125" style="196" customWidth="1"/>
    <col min="10" max="10" width="6.7109375" style="196" customWidth="1"/>
    <col min="11" max="11" width="9.28515625" style="197" bestFit="1" customWidth="1"/>
    <col min="12" max="12" width="9.28515625" style="196" customWidth="1"/>
    <col min="13" max="13" width="7.7109375" style="196" customWidth="1"/>
    <col min="14" max="14" width="7.7109375" style="196" bestFit="1" customWidth="1"/>
    <col min="15" max="15" width="7.7109375" style="196" customWidth="1"/>
    <col min="16" max="17" width="6.140625" style="196" bestFit="1" customWidth="1"/>
    <col min="18" max="18" width="9.42578125" style="197" customWidth="1"/>
    <col min="19" max="19" width="9.28515625" style="196" bestFit="1" customWidth="1"/>
    <col min="20" max="20" width="7.7109375" style="196" customWidth="1"/>
    <col min="21" max="21" width="7.5703125" style="196" customWidth="1"/>
    <col min="22" max="22" width="8.140625" style="196" customWidth="1"/>
    <col min="23" max="23" width="7.28515625" style="196" customWidth="1"/>
    <col min="24" max="24" width="6.7109375" style="196" customWidth="1"/>
    <col min="25" max="25" width="9.28515625" style="197" customWidth="1"/>
    <col min="26" max="26" width="9.7109375" style="198" customWidth="1"/>
    <col min="27" max="27" width="8" style="3" customWidth="1"/>
    <col min="28" max="248" width="8.85546875" style="3"/>
    <col min="249" max="249" width="6.28515625" style="3" customWidth="1"/>
    <col min="250" max="250" width="20.5703125" style="3" customWidth="1"/>
    <col min="251" max="251" width="30.7109375" style="3" customWidth="1"/>
    <col min="252" max="252" width="12" style="3" customWidth="1"/>
    <col min="253" max="253" width="13" style="3" customWidth="1"/>
    <col min="254" max="254" width="9.85546875" style="3" bestFit="1" customWidth="1"/>
    <col min="255" max="256" width="9.5703125" style="3" customWidth="1"/>
    <col min="257" max="257" width="9.85546875" style="3" bestFit="1" customWidth="1"/>
    <col min="258" max="258" width="14.140625" style="3" customWidth="1"/>
    <col min="259" max="260" width="11.140625" style="3" customWidth="1"/>
    <col min="261" max="261" width="13.28515625" style="3" customWidth="1"/>
    <col min="262" max="262" width="12.140625" style="3" customWidth="1"/>
    <col min="263" max="265" width="9.85546875" style="3" bestFit="1" customWidth="1"/>
    <col min="266" max="266" width="10.140625" style="3" customWidth="1"/>
    <col min="267" max="267" width="12.140625" style="3" customWidth="1"/>
    <col min="268" max="268" width="10.140625" style="3" customWidth="1"/>
    <col min="269" max="269" width="12" style="3" customWidth="1"/>
    <col min="270" max="504" width="8.85546875" style="3"/>
    <col min="505" max="505" width="6.28515625" style="3" customWidth="1"/>
    <col min="506" max="506" width="20.5703125" style="3" customWidth="1"/>
    <col min="507" max="507" width="30.7109375" style="3" customWidth="1"/>
    <col min="508" max="508" width="12" style="3" customWidth="1"/>
    <col min="509" max="509" width="13" style="3" customWidth="1"/>
    <col min="510" max="510" width="9.85546875" style="3" bestFit="1" customWidth="1"/>
    <col min="511" max="512" width="9.5703125" style="3" customWidth="1"/>
    <col min="513" max="513" width="9.85546875" style="3" bestFit="1" customWidth="1"/>
    <col min="514" max="514" width="14.140625" style="3" customWidth="1"/>
    <col min="515" max="516" width="11.140625" style="3" customWidth="1"/>
    <col min="517" max="517" width="13.28515625" style="3" customWidth="1"/>
    <col min="518" max="518" width="12.140625" style="3" customWidth="1"/>
    <col min="519" max="521" width="9.85546875" style="3" bestFit="1" customWidth="1"/>
    <col min="522" max="522" width="10.140625" style="3" customWidth="1"/>
    <col min="523" max="523" width="12.140625" style="3" customWidth="1"/>
    <col min="524" max="524" width="10.140625" style="3" customWidth="1"/>
    <col min="525" max="525" width="12" style="3" customWidth="1"/>
    <col min="526" max="760" width="8.85546875" style="3"/>
    <col min="761" max="761" width="6.28515625" style="3" customWidth="1"/>
    <col min="762" max="762" width="20.5703125" style="3" customWidth="1"/>
    <col min="763" max="763" width="30.7109375" style="3" customWidth="1"/>
    <col min="764" max="764" width="12" style="3" customWidth="1"/>
    <col min="765" max="765" width="13" style="3" customWidth="1"/>
    <col min="766" max="766" width="9.85546875" style="3" bestFit="1" customWidth="1"/>
    <col min="767" max="768" width="9.5703125" style="3" customWidth="1"/>
    <col min="769" max="769" width="9.85546875" style="3" bestFit="1" customWidth="1"/>
    <col min="770" max="770" width="14.140625" style="3" customWidth="1"/>
    <col min="771" max="772" width="11.140625" style="3" customWidth="1"/>
    <col min="773" max="773" width="13.28515625" style="3" customWidth="1"/>
    <col min="774" max="774" width="12.140625" style="3" customWidth="1"/>
    <col min="775" max="777" width="9.85546875" style="3" bestFit="1" customWidth="1"/>
    <col min="778" max="778" width="10.140625" style="3" customWidth="1"/>
    <col min="779" max="779" width="12.140625" style="3" customWidth="1"/>
    <col min="780" max="780" width="10.140625" style="3" customWidth="1"/>
    <col min="781" max="781" width="12" style="3" customWidth="1"/>
    <col min="782" max="1016" width="8.85546875" style="3"/>
    <col min="1017" max="1017" width="6.28515625" style="3" customWidth="1"/>
    <col min="1018" max="1018" width="20.5703125" style="3" customWidth="1"/>
    <col min="1019" max="1019" width="30.7109375" style="3" customWidth="1"/>
    <col min="1020" max="1020" width="12" style="3" customWidth="1"/>
    <col min="1021" max="1021" width="13" style="3" customWidth="1"/>
    <col min="1022" max="1022" width="9.85546875" style="3" bestFit="1" customWidth="1"/>
    <col min="1023" max="1024" width="9.5703125" style="3" customWidth="1"/>
    <col min="1025" max="1025" width="9.85546875" style="3" bestFit="1" customWidth="1"/>
    <col min="1026" max="1026" width="14.140625" style="3" customWidth="1"/>
    <col min="1027" max="1028" width="11.140625" style="3" customWidth="1"/>
    <col min="1029" max="1029" width="13.28515625" style="3" customWidth="1"/>
    <col min="1030" max="1030" width="12.140625" style="3" customWidth="1"/>
    <col min="1031" max="1033" width="9.85546875" style="3" bestFit="1" customWidth="1"/>
    <col min="1034" max="1034" width="10.140625" style="3" customWidth="1"/>
    <col min="1035" max="1035" width="12.140625" style="3" customWidth="1"/>
    <col min="1036" max="1036" width="10.140625" style="3" customWidth="1"/>
    <col min="1037" max="1037" width="12" style="3" customWidth="1"/>
    <col min="1038" max="1272" width="8.85546875" style="3"/>
    <col min="1273" max="1273" width="6.28515625" style="3" customWidth="1"/>
    <col min="1274" max="1274" width="20.5703125" style="3" customWidth="1"/>
    <col min="1275" max="1275" width="30.7109375" style="3" customWidth="1"/>
    <col min="1276" max="1276" width="12" style="3" customWidth="1"/>
    <col min="1277" max="1277" width="13" style="3" customWidth="1"/>
    <col min="1278" max="1278" width="9.85546875" style="3" bestFit="1" customWidth="1"/>
    <col min="1279" max="1280" width="9.5703125" style="3" customWidth="1"/>
    <col min="1281" max="1281" width="9.85546875" style="3" bestFit="1" customWidth="1"/>
    <col min="1282" max="1282" width="14.140625" style="3" customWidth="1"/>
    <col min="1283" max="1284" width="11.140625" style="3" customWidth="1"/>
    <col min="1285" max="1285" width="13.28515625" style="3" customWidth="1"/>
    <col min="1286" max="1286" width="12.140625" style="3" customWidth="1"/>
    <col min="1287" max="1289" width="9.85546875" style="3" bestFit="1" customWidth="1"/>
    <col min="1290" max="1290" width="10.140625" style="3" customWidth="1"/>
    <col min="1291" max="1291" width="12.140625" style="3" customWidth="1"/>
    <col min="1292" max="1292" width="10.140625" style="3" customWidth="1"/>
    <col min="1293" max="1293" width="12" style="3" customWidth="1"/>
    <col min="1294" max="1528" width="8.85546875" style="3"/>
    <col min="1529" max="1529" width="6.28515625" style="3" customWidth="1"/>
    <col min="1530" max="1530" width="20.5703125" style="3" customWidth="1"/>
    <col min="1531" max="1531" width="30.7109375" style="3" customWidth="1"/>
    <col min="1532" max="1532" width="12" style="3" customWidth="1"/>
    <col min="1533" max="1533" width="13" style="3" customWidth="1"/>
    <col min="1534" max="1534" width="9.85546875" style="3" bestFit="1" customWidth="1"/>
    <col min="1535" max="1536" width="9.5703125" style="3" customWidth="1"/>
    <col min="1537" max="1537" width="9.85546875" style="3" bestFit="1" customWidth="1"/>
    <col min="1538" max="1538" width="14.140625" style="3" customWidth="1"/>
    <col min="1539" max="1540" width="11.140625" style="3" customWidth="1"/>
    <col min="1541" max="1541" width="13.28515625" style="3" customWidth="1"/>
    <col min="1542" max="1542" width="12.140625" style="3" customWidth="1"/>
    <col min="1543" max="1545" width="9.85546875" style="3" bestFit="1" customWidth="1"/>
    <col min="1546" max="1546" width="10.140625" style="3" customWidth="1"/>
    <col min="1547" max="1547" width="12.140625" style="3" customWidth="1"/>
    <col min="1548" max="1548" width="10.140625" style="3" customWidth="1"/>
    <col min="1549" max="1549" width="12" style="3" customWidth="1"/>
    <col min="1550" max="1784" width="8.85546875" style="3"/>
    <col min="1785" max="1785" width="6.28515625" style="3" customWidth="1"/>
    <col min="1786" max="1786" width="20.5703125" style="3" customWidth="1"/>
    <col min="1787" max="1787" width="30.7109375" style="3" customWidth="1"/>
    <col min="1788" max="1788" width="12" style="3" customWidth="1"/>
    <col min="1789" max="1789" width="13" style="3" customWidth="1"/>
    <col min="1790" max="1790" width="9.85546875" style="3" bestFit="1" customWidth="1"/>
    <col min="1791" max="1792" width="9.5703125" style="3" customWidth="1"/>
    <col min="1793" max="1793" width="9.85546875" style="3" bestFit="1" customWidth="1"/>
    <col min="1794" max="1794" width="14.140625" style="3" customWidth="1"/>
    <col min="1795" max="1796" width="11.140625" style="3" customWidth="1"/>
    <col min="1797" max="1797" width="13.28515625" style="3" customWidth="1"/>
    <col min="1798" max="1798" width="12.140625" style="3" customWidth="1"/>
    <col min="1799" max="1801" width="9.85546875" style="3" bestFit="1" customWidth="1"/>
    <col min="1802" max="1802" width="10.140625" style="3" customWidth="1"/>
    <col min="1803" max="1803" width="12.140625" style="3" customWidth="1"/>
    <col min="1804" max="1804" width="10.140625" style="3" customWidth="1"/>
    <col min="1805" max="1805" width="12" style="3" customWidth="1"/>
    <col min="1806" max="2040" width="8.85546875" style="3"/>
    <col min="2041" max="2041" width="6.28515625" style="3" customWidth="1"/>
    <col min="2042" max="2042" width="20.5703125" style="3" customWidth="1"/>
    <col min="2043" max="2043" width="30.7109375" style="3" customWidth="1"/>
    <col min="2044" max="2044" width="12" style="3" customWidth="1"/>
    <col min="2045" max="2045" width="13" style="3" customWidth="1"/>
    <col min="2046" max="2046" width="9.85546875" style="3" bestFit="1" customWidth="1"/>
    <col min="2047" max="2048" width="9.5703125" style="3" customWidth="1"/>
    <col min="2049" max="2049" width="9.85546875" style="3" bestFit="1" customWidth="1"/>
    <col min="2050" max="2050" width="14.140625" style="3" customWidth="1"/>
    <col min="2051" max="2052" width="11.140625" style="3" customWidth="1"/>
    <col min="2053" max="2053" width="13.28515625" style="3" customWidth="1"/>
    <col min="2054" max="2054" width="12.140625" style="3" customWidth="1"/>
    <col min="2055" max="2057" width="9.85546875" style="3" bestFit="1" customWidth="1"/>
    <col min="2058" max="2058" width="10.140625" style="3" customWidth="1"/>
    <col min="2059" max="2059" width="12.140625" style="3" customWidth="1"/>
    <col min="2060" max="2060" width="10.140625" style="3" customWidth="1"/>
    <col min="2061" max="2061" width="12" style="3" customWidth="1"/>
    <col min="2062" max="2296" width="8.85546875" style="3"/>
    <col min="2297" max="2297" width="6.28515625" style="3" customWidth="1"/>
    <col min="2298" max="2298" width="20.5703125" style="3" customWidth="1"/>
    <col min="2299" max="2299" width="30.7109375" style="3" customWidth="1"/>
    <col min="2300" max="2300" width="12" style="3" customWidth="1"/>
    <col min="2301" max="2301" width="13" style="3" customWidth="1"/>
    <col min="2302" max="2302" width="9.85546875" style="3" bestFit="1" customWidth="1"/>
    <col min="2303" max="2304" width="9.5703125" style="3" customWidth="1"/>
    <col min="2305" max="2305" width="9.85546875" style="3" bestFit="1" customWidth="1"/>
    <col min="2306" max="2306" width="14.140625" style="3" customWidth="1"/>
    <col min="2307" max="2308" width="11.140625" style="3" customWidth="1"/>
    <col min="2309" max="2309" width="13.28515625" style="3" customWidth="1"/>
    <col min="2310" max="2310" width="12.140625" style="3" customWidth="1"/>
    <col min="2311" max="2313" width="9.85546875" style="3" bestFit="1" customWidth="1"/>
    <col min="2314" max="2314" width="10.140625" style="3" customWidth="1"/>
    <col min="2315" max="2315" width="12.140625" style="3" customWidth="1"/>
    <col min="2316" max="2316" width="10.140625" style="3" customWidth="1"/>
    <col min="2317" max="2317" width="12" style="3" customWidth="1"/>
    <col min="2318" max="2552" width="8.85546875" style="3"/>
    <col min="2553" max="2553" width="6.28515625" style="3" customWidth="1"/>
    <col min="2554" max="2554" width="20.5703125" style="3" customWidth="1"/>
    <col min="2555" max="2555" width="30.7109375" style="3" customWidth="1"/>
    <col min="2556" max="2556" width="12" style="3" customWidth="1"/>
    <col min="2557" max="2557" width="13" style="3" customWidth="1"/>
    <col min="2558" max="2558" width="9.85546875" style="3" bestFit="1" customWidth="1"/>
    <col min="2559" max="2560" width="9.5703125" style="3" customWidth="1"/>
    <col min="2561" max="2561" width="9.85546875" style="3" bestFit="1" customWidth="1"/>
    <col min="2562" max="2562" width="14.140625" style="3" customWidth="1"/>
    <col min="2563" max="2564" width="11.140625" style="3" customWidth="1"/>
    <col min="2565" max="2565" width="13.28515625" style="3" customWidth="1"/>
    <col min="2566" max="2566" width="12.140625" style="3" customWidth="1"/>
    <col min="2567" max="2569" width="9.85546875" style="3" bestFit="1" customWidth="1"/>
    <col min="2570" max="2570" width="10.140625" style="3" customWidth="1"/>
    <col min="2571" max="2571" width="12.140625" style="3" customWidth="1"/>
    <col min="2572" max="2572" width="10.140625" style="3" customWidth="1"/>
    <col min="2573" max="2573" width="12" style="3" customWidth="1"/>
    <col min="2574" max="2808" width="8.85546875" style="3"/>
    <col min="2809" max="2809" width="6.28515625" style="3" customWidth="1"/>
    <col min="2810" max="2810" width="20.5703125" style="3" customWidth="1"/>
    <col min="2811" max="2811" width="30.7109375" style="3" customWidth="1"/>
    <col min="2812" max="2812" width="12" style="3" customWidth="1"/>
    <col min="2813" max="2813" width="13" style="3" customWidth="1"/>
    <col min="2814" max="2814" width="9.85546875" style="3" bestFit="1" customWidth="1"/>
    <col min="2815" max="2816" width="9.5703125" style="3" customWidth="1"/>
    <col min="2817" max="2817" width="9.85546875" style="3" bestFit="1" customWidth="1"/>
    <col min="2818" max="2818" width="14.140625" style="3" customWidth="1"/>
    <col min="2819" max="2820" width="11.140625" style="3" customWidth="1"/>
    <col min="2821" max="2821" width="13.28515625" style="3" customWidth="1"/>
    <col min="2822" max="2822" width="12.140625" style="3" customWidth="1"/>
    <col min="2823" max="2825" width="9.85546875" style="3" bestFit="1" customWidth="1"/>
    <col min="2826" max="2826" width="10.140625" style="3" customWidth="1"/>
    <col min="2827" max="2827" width="12.140625" style="3" customWidth="1"/>
    <col min="2828" max="2828" width="10.140625" style="3" customWidth="1"/>
    <col min="2829" max="2829" width="12" style="3" customWidth="1"/>
    <col min="2830" max="3064" width="8.85546875" style="3"/>
    <col min="3065" max="3065" width="6.28515625" style="3" customWidth="1"/>
    <col min="3066" max="3066" width="20.5703125" style="3" customWidth="1"/>
    <col min="3067" max="3067" width="30.7109375" style="3" customWidth="1"/>
    <col min="3068" max="3068" width="12" style="3" customWidth="1"/>
    <col min="3069" max="3069" width="13" style="3" customWidth="1"/>
    <col min="3070" max="3070" width="9.85546875" style="3" bestFit="1" customWidth="1"/>
    <col min="3071" max="3072" width="9.5703125" style="3" customWidth="1"/>
    <col min="3073" max="3073" width="9.85546875" style="3" bestFit="1" customWidth="1"/>
    <col min="3074" max="3074" width="14.140625" style="3" customWidth="1"/>
    <col min="3075" max="3076" width="11.140625" style="3" customWidth="1"/>
    <col min="3077" max="3077" width="13.28515625" style="3" customWidth="1"/>
    <col min="3078" max="3078" width="12.140625" style="3" customWidth="1"/>
    <col min="3079" max="3081" width="9.85546875" style="3" bestFit="1" customWidth="1"/>
    <col min="3082" max="3082" width="10.140625" style="3" customWidth="1"/>
    <col min="3083" max="3083" width="12.140625" style="3" customWidth="1"/>
    <col min="3084" max="3084" width="10.140625" style="3" customWidth="1"/>
    <col min="3085" max="3085" width="12" style="3" customWidth="1"/>
    <col min="3086" max="3320" width="8.85546875" style="3"/>
    <col min="3321" max="3321" width="6.28515625" style="3" customWidth="1"/>
    <col min="3322" max="3322" width="20.5703125" style="3" customWidth="1"/>
    <col min="3323" max="3323" width="30.7109375" style="3" customWidth="1"/>
    <col min="3324" max="3324" width="12" style="3" customWidth="1"/>
    <col min="3325" max="3325" width="13" style="3" customWidth="1"/>
    <col min="3326" max="3326" width="9.85546875" style="3" bestFit="1" customWidth="1"/>
    <col min="3327" max="3328" width="9.5703125" style="3" customWidth="1"/>
    <col min="3329" max="3329" width="9.85546875" style="3" bestFit="1" customWidth="1"/>
    <col min="3330" max="3330" width="14.140625" style="3" customWidth="1"/>
    <col min="3331" max="3332" width="11.140625" style="3" customWidth="1"/>
    <col min="3333" max="3333" width="13.28515625" style="3" customWidth="1"/>
    <col min="3334" max="3334" width="12.140625" style="3" customWidth="1"/>
    <col min="3335" max="3337" width="9.85546875" style="3" bestFit="1" customWidth="1"/>
    <col min="3338" max="3338" width="10.140625" style="3" customWidth="1"/>
    <col min="3339" max="3339" width="12.140625" style="3" customWidth="1"/>
    <col min="3340" max="3340" width="10.140625" style="3" customWidth="1"/>
    <col min="3341" max="3341" width="12" style="3" customWidth="1"/>
    <col min="3342" max="3576" width="8.85546875" style="3"/>
    <col min="3577" max="3577" width="6.28515625" style="3" customWidth="1"/>
    <col min="3578" max="3578" width="20.5703125" style="3" customWidth="1"/>
    <col min="3579" max="3579" width="30.7109375" style="3" customWidth="1"/>
    <col min="3580" max="3580" width="12" style="3" customWidth="1"/>
    <col min="3581" max="3581" width="13" style="3" customWidth="1"/>
    <col min="3582" max="3582" width="9.85546875" style="3" bestFit="1" customWidth="1"/>
    <col min="3583" max="3584" width="9.5703125" style="3" customWidth="1"/>
    <col min="3585" max="3585" width="9.85546875" style="3" bestFit="1" customWidth="1"/>
    <col min="3586" max="3586" width="14.140625" style="3" customWidth="1"/>
    <col min="3587" max="3588" width="11.140625" style="3" customWidth="1"/>
    <col min="3589" max="3589" width="13.28515625" style="3" customWidth="1"/>
    <col min="3590" max="3590" width="12.140625" style="3" customWidth="1"/>
    <col min="3591" max="3593" width="9.85546875" style="3" bestFit="1" customWidth="1"/>
    <col min="3594" max="3594" width="10.140625" style="3" customWidth="1"/>
    <col min="3595" max="3595" width="12.140625" style="3" customWidth="1"/>
    <col min="3596" max="3596" width="10.140625" style="3" customWidth="1"/>
    <col min="3597" max="3597" width="12" style="3" customWidth="1"/>
    <col min="3598" max="3832" width="8.85546875" style="3"/>
    <col min="3833" max="3833" width="6.28515625" style="3" customWidth="1"/>
    <col min="3834" max="3834" width="20.5703125" style="3" customWidth="1"/>
    <col min="3835" max="3835" width="30.7109375" style="3" customWidth="1"/>
    <col min="3836" max="3836" width="12" style="3" customWidth="1"/>
    <col min="3837" max="3837" width="13" style="3" customWidth="1"/>
    <col min="3838" max="3838" width="9.85546875" style="3" bestFit="1" customWidth="1"/>
    <col min="3839" max="3840" width="9.5703125" style="3" customWidth="1"/>
    <col min="3841" max="3841" width="9.85546875" style="3" bestFit="1" customWidth="1"/>
    <col min="3842" max="3842" width="14.140625" style="3" customWidth="1"/>
    <col min="3843" max="3844" width="11.140625" style="3" customWidth="1"/>
    <col min="3845" max="3845" width="13.28515625" style="3" customWidth="1"/>
    <col min="3846" max="3846" width="12.140625" style="3" customWidth="1"/>
    <col min="3847" max="3849" width="9.85546875" style="3" bestFit="1" customWidth="1"/>
    <col min="3850" max="3850" width="10.140625" style="3" customWidth="1"/>
    <col min="3851" max="3851" width="12.140625" style="3" customWidth="1"/>
    <col min="3852" max="3852" width="10.140625" style="3" customWidth="1"/>
    <col min="3853" max="3853" width="12" style="3" customWidth="1"/>
    <col min="3854" max="4088" width="8.85546875" style="3"/>
    <col min="4089" max="4089" width="6.28515625" style="3" customWidth="1"/>
    <col min="4090" max="4090" width="20.5703125" style="3" customWidth="1"/>
    <col min="4091" max="4091" width="30.7109375" style="3" customWidth="1"/>
    <col min="4092" max="4092" width="12" style="3" customWidth="1"/>
    <col min="4093" max="4093" width="13" style="3" customWidth="1"/>
    <col min="4094" max="4094" width="9.85546875" style="3" bestFit="1" customWidth="1"/>
    <col min="4095" max="4096" width="9.5703125" style="3" customWidth="1"/>
    <col min="4097" max="4097" width="9.85546875" style="3" bestFit="1" customWidth="1"/>
    <col min="4098" max="4098" width="14.140625" style="3" customWidth="1"/>
    <col min="4099" max="4100" width="11.140625" style="3" customWidth="1"/>
    <col min="4101" max="4101" width="13.28515625" style="3" customWidth="1"/>
    <col min="4102" max="4102" width="12.140625" style="3" customWidth="1"/>
    <col min="4103" max="4105" width="9.85546875" style="3" bestFit="1" customWidth="1"/>
    <col min="4106" max="4106" width="10.140625" style="3" customWidth="1"/>
    <col min="4107" max="4107" width="12.140625" style="3" customWidth="1"/>
    <col min="4108" max="4108" width="10.140625" style="3" customWidth="1"/>
    <col min="4109" max="4109" width="12" style="3" customWidth="1"/>
    <col min="4110" max="4344" width="8.85546875" style="3"/>
    <col min="4345" max="4345" width="6.28515625" style="3" customWidth="1"/>
    <col min="4346" max="4346" width="20.5703125" style="3" customWidth="1"/>
    <col min="4347" max="4347" width="30.7109375" style="3" customWidth="1"/>
    <col min="4348" max="4348" width="12" style="3" customWidth="1"/>
    <col min="4349" max="4349" width="13" style="3" customWidth="1"/>
    <col min="4350" max="4350" width="9.85546875" style="3" bestFit="1" customWidth="1"/>
    <col min="4351" max="4352" width="9.5703125" style="3" customWidth="1"/>
    <col min="4353" max="4353" width="9.85546875" style="3" bestFit="1" customWidth="1"/>
    <col min="4354" max="4354" width="14.140625" style="3" customWidth="1"/>
    <col min="4355" max="4356" width="11.140625" style="3" customWidth="1"/>
    <col min="4357" max="4357" width="13.28515625" style="3" customWidth="1"/>
    <col min="4358" max="4358" width="12.140625" style="3" customWidth="1"/>
    <col min="4359" max="4361" width="9.85546875" style="3" bestFit="1" customWidth="1"/>
    <col min="4362" max="4362" width="10.140625" style="3" customWidth="1"/>
    <col min="4363" max="4363" width="12.140625" style="3" customWidth="1"/>
    <col min="4364" max="4364" width="10.140625" style="3" customWidth="1"/>
    <col min="4365" max="4365" width="12" style="3" customWidth="1"/>
    <col min="4366" max="4600" width="8.85546875" style="3"/>
    <col min="4601" max="4601" width="6.28515625" style="3" customWidth="1"/>
    <col min="4602" max="4602" width="20.5703125" style="3" customWidth="1"/>
    <col min="4603" max="4603" width="30.7109375" style="3" customWidth="1"/>
    <col min="4604" max="4604" width="12" style="3" customWidth="1"/>
    <col min="4605" max="4605" width="13" style="3" customWidth="1"/>
    <col min="4606" max="4606" width="9.85546875" style="3" bestFit="1" customWidth="1"/>
    <col min="4607" max="4608" width="9.5703125" style="3" customWidth="1"/>
    <col min="4609" max="4609" width="9.85546875" style="3" bestFit="1" customWidth="1"/>
    <col min="4610" max="4610" width="14.140625" style="3" customWidth="1"/>
    <col min="4611" max="4612" width="11.140625" style="3" customWidth="1"/>
    <col min="4613" max="4613" width="13.28515625" style="3" customWidth="1"/>
    <col min="4614" max="4614" width="12.140625" style="3" customWidth="1"/>
    <col min="4615" max="4617" width="9.85546875" style="3" bestFit="1" customWidth="1"/>
    <col min="4618" max="4618" width="10.140625" style="3" customWidth="1"/>
    <col min="4619" max="4619" width="12.140625" style="3" customWidth="1"/>
    <col min="4620" max="4620" width="10.140625" style="3" customWidth="1"/>
    <col min="4621" max="4621" width="12" style="3" customWidth="1"/>
    <col min="4622" max="4856" width="8.85546875" style="3"/>
    <col min="4857" max="4857" width="6.28515625" style="3" customWidth="1"/>
    <col min="4858" max="4858" width="20.5703125" style="3" customWidth="1"/>
    <col min="4859" max="4859" width="30.7109375" style="3" customWidth="1"/>
    <col min="4860" max="4860" width="12" style="3" customWidth="1"/>
    <col min="4861" max="4861" width="13" style="3" customWidth="1"/>
    <col min="4862" max="4862" width="9.85546875" style="3" bestFit="1" customWidth="1"/>
    <col min="4863" max="4864" width="9.5703125" style="3" customWidth="1"/>
    <col min="4865" max="4865" width="9.85546875" style="3" bestFit="1" customWidth="1"/>
    <col min="4866" max="4866" width="14.140625" style="3" customWidth="1"/>
    <col min="4867" max="4868" width="11.140625" style="3" customWidth="1"/>
    <col min="4869" max="4869" width="13.28515625" style="3" customWidth="1"/>
    <col min="4870" max="4870" width="12.140625" style="3" customWidth="1"/>
    <col min="4871" max="4873" width="9.85546875" style="3" bestFit="1" customWidth="1"/>
    <col min="4874" max="4874" width="10.140625" style="3" customWidth="1"/>
    <col min="4875" max="4875" width="12.140625" style="3" customWidth="1"/>
    <col min="4876" max="4876" width="10.140625" style="3" customWidth="1"/>
    <col min="4877" max="4877" width="12" style="3" customWidth="1"/>
    <col min="4878" max="5112" width="8.85546875" style="3"/>
    <col min="5113" max="5113" width="6.28515625" style="3" customWidth="1"/>
    <col min="5114" max="5114" width="20.5703125" style="3" customWidth="1"/>
    <col min="5115" max="5115" width="30.7109375" style="3" customWidth="1"/>
    <col min="5116" max="5116" width="12" style="3" customWidth="1"/>
    <col min="5117" max="5117" width="13" style="3" customWidth="1"/>
    <col min="5118" max="5118" width="9.85546875" style="3" bestFit="1" customWidth="1"/>
    <col min="5119" max="5120" width="9.5703125" style="3" customWidth="1"/>
    <col min="5121" max="5121" width="9.85546875" style="3" bestFit="1" customWidth="1"/>
    <col min="5122" max="5122" width="14.140625" style="3" customWidth="1"/>
    <col min="5123" max="5124" width="11.140625" style="3" customWidth="1"/>
    <col min="5125" max="5125" width="13.28515625" style="3" customWidth="1"/>
    <col min="5126" max="5126" width="12.140625" style="3" customWidth="1"/>
    <col min="5127" max="5129" width="9.85546875" style="3" bestFit="1" customWidth="1"/>
    <col min="5130" max="5130" width="10.140625" style="3" customWidth="1"/>
    <col min="5131" max="5131" width="12.140625" style="3" customWidth="1"/>
    <col min="5132" max="5132" width="10.140625" style="3" customWidth="1"/>
    <col min="5133" max="5133" width="12" style="3" customWidth="1"/>
    <col min="5134" max="5368" width="8.85546875" style="3"/>
    <col min="5369" max="5369" width="6.28515625" style="3" customWidth="1"/>
    <col min="5370" max="5370" width="20.5703125" style="3" customWidth="1"/>
    <col min="5371" max="5371" width="30.7109375" style="3" customWidth="1"/>
    <col min="5372" max="5372" width="12" style="3" customWidth="1"/>
    <col min="5373" max="5373" width="13" style="3" customWidth="1"/>
    <col min="5374" max="5374" width="9.85546875" style="3" bestFit="1" customWidth="1"/>
    <col min="5375" max="5376" width="9.5703125" style="3" customWidth="1"/>
    <col min="5377" max="5377" width="9.85546875" style="3" bestFit="1" customWidth="1"/>
    <col min="5378" max="5378" width="14.140625" style="3" customWidth="1"/>
    <col min="5379" max="5380" width="11.140625" style="3" customWidth="1"/>
    <col min="5381" max="5381" width="13.28515625" style="3" customWidth="1"/>
    <col min="5382" max="5382" width="12.140625" style="3" customWidth="1"/>
    <col min="5383" max="5385" width="9.85546875" style="3" bestFit="1" customWidth="1"/>
    <col min="5386" max="5386" width="10.140625" style="3" customWidth="1"/>
    <col min="5387" max="5387" width="12.140625" style="3" customWidth="1"/>
    <col min="5388" max="5388" width="10.140625" style="3" customWidth="1"/>
    <col min="5389" max="5389" width="12" style="3" customWidth="1"/>
    <col min="5390" max="5624" width="8.85546875" style="3"/>
    <col min="5625" max="5625" width="6.28515625" style="3" customWidth="1"/>
    <col min="5626" max="5626" width="20.5703125" style="3" customWidth="1"/>
    <col min="5627" max="5627" width="30.7109375" style="3" customWidth="1"/>
    <col min="5628" max="5628" width="12" style="3" customWidth="1"/>
    <col min="5629" max="5629" width="13" style="3" customWidth="1"/>
    <col min="5630" max="5630" width="9.85546875" style="3" bestFit="1" customWidth="1"/>
    <col min="5631" max="5632" width="9.5703125" style="3" customWidth="1"/>
    <col min="5633" max="5633" width="9.85546875" style="3" bestFit="1" customWidth="1"/>
    <col min="5634" max="5634" width="14.140625" style="3" customWidth="1"/>
    <col min="5635" max="5636" width="11.140625" style="3" customWidth="1"/>
    <col min="5637" max="5637" width="13.28515625" style="3" customWidth="1"/>
    <col min="5638" max="5638" width="12.140625" style="3" customWidth="1"/>
    <col min="5639" max="5641" width="9.85546875" style="3" bestFit="1" customWidth="1"/>
    <col min="5642" max="5642" width="10.140625" style="3" customWidth="1"/>
    <col min="5643" max="5643" width="12.140625" style="3" customWidth="1"/>
    <col min="5644" max="5644" width="10.140625" style="3" customWidth="1"/>
    <col min="5645" max="5645" width="12" style="3" customWidth="1"/>
    <col min="5646" max="5880" width="8.85546875" style="3"/>
    <col min="5881" max="5881" width="6.28515625" style="3" customWidth="1"/>
    <col min="5882" max="5882" width="20.5703125" style="3" customWidth="1"/>
    <col min="5883" max="5883" width="30.7109375" style="3" customWidth="1"/>
    <col min="5884" max="5884" width="12" style="3" customWidth="1"/>
    <col min="5885" max="5885" width="13" style="3" customWidth="1"/>
    <col min="5886" max="5886" width="9.85546875" style="3" bestFit="1" customWidth="1"/>
    <col min="5887" max="5888" width="9.5703125" style="3" customWidth="1"/>
    <col min="5889" max="5889" width="9.85546875" style="3" bestFit="1" customWidth="1"/>
    <col min="5890" max="5890" width="14.140625" style="3" customWidth="1"/>
    <col min="5891" max="5892" width="11.140625" style="3" customWidth="1"/>
    <col min="5893" max="5893" width="13.28515625" style="3" customWidth="1"/>
    <col min="5894" max="5894" width="12.140625" style="3" customWidth="1"/>
    <col min="5895" max="5897" width="9.85546875" style="3" bestFit="1" customWidth="1"/>
    <col min="5898" max="5898" width="10.140625" style="3" customWidth="1"/>
    <col min="5899" max="5899" width="12.140625" style="3" customWidth="1"/>
    <col min="5900" max="5900" width="10.140625" style="3" customWidth="1"/>
    <col min="5901" max="5901" width="12" style="3" customWidth="1"/>
    <col min="5902" max="6136" width="8.85546875" style="3"/>
    <col min="6137" max="6137" width="6.28515625" style="3" customWidth="1"/>
    <col min="6138" max="6138" width="20.5703125" style="3" customWidth="1"/>
    <col min="6139" max="6139" width="30.7109375" style="3" customWidth="1"/>
    <col min="6140" max="6140" width="12" style="3" customWidth="1"/>
    <col min="6141" max="6141" width="13" style="3" customWidth="1"/>
    <col min="6142" max="6142" width="9.85546875" style="3" bestFit="1" customWidth="1"/>
    <col min="6143" max="6144" width="9.5703125" style="3" customWidth="1"/>
    <col min="6145" max="6145" width="9.85546875" style="3" bestFit="1" customWidth="1"/>
    <col min="6146" max="6146" width="14.140625" style="3" customWidth="1"/>
    <col min="6147" max="6148" width="11.140625" style="3" customWidth="1"/>
    <col min="6149" max="6149" width="13.28515625" style="3" customWidth="1"/>
    <col min="6150" max="6150" width="12.140625" style="3" customWidth="1"/>
    <col min="6151" max="6153" width="9.85546875" style="3" bestFit="1" customWidth="1"/>
    <col min="6154" max="6154" width="10.140625" style="3" customWidth="1"/>
    <col min="6155" max="6155" width="12.140625" style="3" customWidth="1"/>
    <col min="6156" max="6156" width="10.140625" style="3" customWidth="1"/>
    <col min="6157" max="6157" width="12" style="3" customWidth="1"/>
    <col min="6158" max="6392" width="8.85546875" style="3"/>
    <col min="6393" max="6393" width="6.28515625" style="3" customWidth="1"/>
    <col min="6394" max="6394" width="20.5703125" style="3" customWidth="1"/>
    <col min="6395" max="6395" width="30.7109375" style="3" customWidth="1"/>
    <col min="6396" max="6396" width="12" style="3" customWidth="1"/>
    <col min="6397" max="6397" width="13" style="3" customWidth="1"/>
    <col min="6398" max="6398" width="9.85546875" style="3" bestFit="1" customWidth="1"/>
    <col min="6399" max="6400" width="9.5703125" style="3" customWidth="1"/>
    <col min="6401" max="6401" width="9.85546875" style="3" bestFit="1" customWidth="1"/>
    <col min="6402" max="6402" width="14.140625" style="3" customWidth="1"/>
    <col min="6403" max="6404" width="11.140625" style="3" customWidth="1"/>
    <col min="6405" max="6405" width="13.28515625" style="3" customWidth="1"/>
    <col min="6406" max="6406" width="12.140625" style="3" customWidth="1"/>
    <col min="6407" max="6409" width="9.85546875" style="3" bestFit="1" customWidth="1"/>
    <col min="6410" max="6410" width="10.140625" style="3" customWidth="1"/>
    <col min="6411" max="6411" width="12.140625" style="3" customWidth="1"/>
    <col min="6412" max="6412" width="10.140625" style="3" customWidth="1"/>
    <col min="6413" max="6413" width="12" style="3" customWidth="1"/>
    <col min="6414" max="6648" width="8.85546875" style="3"/>
    <col min="6649" max="6649" width="6.28515625" style="3" customWidth="1"/>
    <col min="6650" max="6650" width="20.5703125" style="3" customWidth="1"/>
    <col min="6651" max="6651" width="30.7109375" style="3" customWidth="1"/>
    <col min="6652" max="6652" width="12" style="3" customWidth="1"/>
    <col min="6653" max="6653" width="13" style="3" customWidth="1"/>
    <col min="6654" max="6654" width="9.85546875" style="3" bestFit="1" customWidth="1"/>
    <col min="6655" max="6656" width="9.5703125" style="3" customWidth="1"/>
    <col min="6657" max="6657" width="9.85546875" style="3" bestFit="1" customWidth="1"/>
    <col min="6658" max="6658" width="14.140625" style="3" customWidth="1"/>
    <col min="6659" max="6660" width="11.140625" style="3" customWidth="1"/>
    <col min="6661" max="6661" width="13.28515625" style="3" customWidth="1"/>
    <col min="6662" max="6662" width="12.140625" style="3" customWidth="1"/>
    <col min="6663" max="6665" width="9.85546875" style="3" bestFit="1" customWidth="1"/>
    <col min="6666" max="6666" width="10.140625" style="3" customWidth="1"/>
    <col min="6667" max="6667" width="12.140625" style="3" customWidth="1"/>
    <col min="6668" max="6668" width="10.140625" style="3" customWidth="1"/>
    <col min="6669" max="6669" width="12" style="3" customWidth="1"/>
    <col min="6670" max="6904" width="8.85546875" style="3"/>
    <col min="6905" max="6905" width="6.28515625" style="3" customWidth="1"/>
    <col min="6906" max="6906" width="20.5703125" style="3" customWidth="1"/>
    <col min="6907" max="6907" width="30.7109375" style="3" customWidth="1"/>
    <col min="6908" max="6908" width="12" style="3" customWidth="1"/>
    <col min="6909" max="6909" width="13" style="3" customWidth="1"/>
    <col min="6910" max="6910" width="9.85546875" style="3" bestFit="1" customWidth="1"/>
    <col min="6911" max="6912" width="9.5703125" style="3" customWidth="1"/>
    <col min="6913" max="6913" width="9.85546875" style="3" bestFit="1" customWidth="1"/>
    <col min="6914" max="6914" width="14.140625" style="3" customWidth="1"/>
    <col min="6915" max="6916" width="11.140625" style="3" customWidth="1"/>
    <col min="6917" max="6917" width="13.28515625" style="3" customWidth="1"/>
    <col min="6918" max="6918" width="12.140625" style="3" customWidth="1"/>
    <col min="6919" max="6921" width="9.85546875" style="3" bestFit="1" customWidth="1"/>
    <col min="6922" max="6922" width="10.140625" style="3" customWidth="1"/>
    <col min="6923" max="6923" width="12.140625" style="3" customWidth="1"/>
    <col min="6924" max="6924" width="10.140625" style="3" customWidth="1"/>
    <col min="6925" max="6925" width="12" style="3" customWidth="1"/>
    <col min="6926" max="7160" width="8.85546875" style="3"/>
    <col min="7161" max="7161" width="6.28515625" style="3" customWidth="1"/>
    <col min="7162" max="7162" width="20.5703125" style="3" customWidth="1"/>
    <col min="7163" max="7163" width="30.7109375" style="3" customWidth="1"/>
    <col min="7164" max="7164" width="12" style="3" customWidth="1"/>
    <col min="7165" max="7165" width="13" style="3" customWidth="1"/>
    <col min="7166" max="7166" width="9.85546875" style="3" bestFit="1" customWidth="1"/>
    <col min="7167" max="7168" width="9.5703125" style="3" customWidth="1"/>
    <col min="7169" max="7169" width="9.85546875" style="3" bestFit="1" customWidth="1"/>
    <col min="7170" max="7170" width="14.140625" style="3" customWidth="1"/>
    <col min="7171" max="7172" width="11.140625" style="3" customWidth="1"/>
    <col min="7173" max="7173" width="13.28515625" style="3" customWidth="1"/>
    <col min="7174" max="7174" width="12.140625" style="3" customWidth="1"/>
    <col min="7175" max="7177" width="9.85546875" style="3" bestFit="1" customWidth="1"/>
    <col min="7178" max="7178" width="10.140625" style="3" customWidth="1"/>
    <col min="7179" max="7179" width="12.140625" style="3" customWidth="1"/>
    <col min="7180" max="7180" width="10.140625" style="3" customWidth="1"/>
    <col min="7181" max="7181" width="12" style="3" customWidth="1"/>
    <col min="7182" max="7416" width="8.85546875" style="3"/>
    <col min="7417" max="7417" width="6.28515625" style="3" customWidth="1"/>
    <col min="7418" max="7418" width="20.5703125" style="3" customWidth="1"/>
    <col min="7419" max="7419" width="30.7109375" style="3" customWidth="1"/>
    <col min="7420" max="7420" width="12" style="3" customWidth="1"/>
    <col min="7421" max="7421" width="13" style="3" customWidth="1"/>
    <col min="7422" max="7422" width="9.85546875" style="3" bestFit="1" customWidth="1"/>
    <col min="7423" max="7424" width="9.5703125" style="3" customWidth="1"/>
    <col min="7425" max="7425" width="9.85546875" style="3" bestFit="1" customWidth="1"/>
    <col min="7426" max="7426" width="14.140625" style="3" customWidth="1"/>
    <col min="7427" max="7428" width="11.140625" style="3" customWidth="1"/>
    <col min="7429" max="7429" width="13.28515625" style="3" customWidth="1"/>
    <col min="7430" max="7430" width="12.140625" style="3" customWidth="1"/>
    <col min="7431" max="7433" width="9.85546875" style="3" bestFit="1" customWidth="1"/>
    <col min="7434" max="7434" width="10.140625" style="3" customWidth="1"/>
    <col min="7435" max="7435" width="12.140625" style="3" customWidth="1"/>
    <col min="7436" max="7436" width="10.140625" style="3" customWidth="1"/>
    <col min="7437" max="7437" width="12" style="3" customWidth="1"/>
    <col min="7438" max="7672" width="8.85546875" style="3"/>
    <col min="7673" max="7673" width="6.28515625" style="3" customWidth="1"/>
    <col min="7674" max="7674" width="20.5703125" style="3" customWidth="1"/>
    <col min="7675" max="7675" width="30.7109375" style="3" customWidth="1"/>
    <col min="7676" max="7676" width="12" style="3" customWidth="1"/>
    <col min="7677" max="7677" width="13" style="3" customWidth="1"/>
    <col min="7678" max="7678" width="9.85546875" style="3" bestFit="1" customWidth="1"/>
    <col min="7679" max="7680" width="9.5703125" style="3" customWidth="1"/>
    <col min="7681" max="7681" width="9.85546875" style="3" bestFit="1" customWidth="1"/>
    <col min="7682" max="7682" width="14.140625" style="3" customWidth="1"/>
    <col min="7683" max="7684" width="11.140625" style="3" customWidth="1"/>
    <col min="7685" max="7685" width="13.28515625" style="3" customWidth="1"/>
    <col min="7686" max="7686" width="12.140625" style="3" customWidth="1"/>
    <col min="7687" max="7689" width="9.85546875" style="3" bestFit="1" customWidth="1"/>
    <col min="7690" max="7690" width="10.140625" style="3" customWidth="1"/>
    <col min="7691" max="7691" width="12.140625" style="3" customWidth="1"/>
    <col min="7692" max="7692" width="10.140625" style="3" customWidth="1"/>
    <col min="7693" max="7693" width="12" style="3" customWidth="1"/>
    <col min="7694" max="7928" width="8.85546875" style="3"/>
    <col min="7929" max="7929" width="6.28515625" style="3" customWidth="1"/>
    <col min="7930" max="7930" width="20.5703125" style="3" customWidth="1"/>
    <col min="7931" max="7931" width="30.7109375" style="3" customWidth="1"/>
    <col min="7932" max="7932" width="12" style="3" customWidth="1"/>
    <col min="7933" max="7933" width="13" style="3" customWidth="1"/>
    <col min="7934" max="7934" width="9.85546875" style="3" bestFit="1" customWidth="1"/>
    <col min="7935" max="7936" width="9.5703125" style="3" customWidth="1"/>
    <col min="7937" max="7937" width="9.85546875" style="3" bestFit="1" customWidth="1"/>
    <col min="7938" max="7938" width="14.140625" style="3" customWidth="1"/>
    <col min="7939" max="7940" width="11.140625" style="3" customWidth="1"/>
    <col min="7941" max="7941" width="13.28515625" style="3" customWidth="1"/>
    <col min="7942" max="7942" width="12.140625" style="3" customWidth="1"/>
    <col min="7943" max="7945" width="9.85546875" style="3" bestFit="1" customWidth="1"/>
    <col min="7946" max="7946" width="10.140625" style="3" customWidth="1"/>
    <col min="7947" max="7947" width="12.140625" style="3" customWidth="1"/>
    <col min="7948" max="7948" width="10.140625" style="3" customWidth="1"/>
    <col min="7949" max="7949" width="12" style="3" customWidth="1"/>
    <col min="7950" max="8184" width="8.85546875" style="3"/>
    <col min="8185" max="8185" width="6.28515625" style="3" customWidth="1"/>
    <col min="8186" max="8186" width="20.5703125" style="3" customWidth="1"/>
    <col min="8187" max="8187" width="30.7109375" style="3" customWidth="1"/>
    <col min="8188" max="8188" width="12" style="3" customWidth="1"/>
    <col min="8189" max="8189" width="13" style="3" customWidth="1"/>
    <col min="8190" max="8190" width="9.85546875" style="3" bestFit="1" customWidth="1"/>
    <col min="8191" max="8192" width="9.5703125" style="3" customWidth="1"/>
    <col min="8193" max="8193" width="9.85546875" style="3" bestFit="1" customWidth="1"/>
    <col min="8194" max="8194" width="14.140625" style="3" customWidth="1"/>
    <col min="8195" max="8196" width="11.140625" style="3" customWidth="1"/>
    <col min="8197" max="8197" width="13.28515625" style="3" customWidth="1"/>
    <col min="8198" max="8198" width="12.140625" style="3" customWidth="1"/>
    <col min="8199" max="8201" width="9.85546875" style="3" bestFit="1" customWidth="1"/>
    <col min="8202" max="8202" width="10.140625" style="3" customWidth="1"/>
    <col min="8203" max="8203" width="12.140625" style="3" customWidth="1"/>
    <col min="8204" max="8204" width="10.140625" style="3" customWidth="1"/>
    <col min="8205" max="8205" width="12" style="3" customWidth="1"/>
    <col min="8206" max="8440" width="8.85546875" style="3"/>
    <col min="8441" max="8441" width="6.28515625" style="3" customWidth="1"/>
    <col min="8442" max="8442" width="20.5703125" style="3" customWidth="1"/>
    <col min="8443" max="8443" width="30.7109375" style="3" customWidth="1"/>
    <col min="8444" max="8444" width="12" style="3" customWidth="1"/>
    <col min="8445" max="8445" width="13" style="3" customWidth="1"/>
    <col min="8446" max="8446" width="9.85546875" style="3" bestFit="1" customWidth="1"/>
    <col min="8447" max="8448" width="9.5703125" style="3" customWidth="1"/>
    <col min="8449" max="8449" width="9.85546875" style="3" bestFit="1" customWidth="1"/>
    <col min="8450" max="8450" width="14.140625" style="3" customWidth="1"/>
    <col min="8451" max="8452" width="11.140625" style="3" customWidth="1"/>
    <col min="8453" max="8453" width="13.28515625" style="3" customWidth="1"/>
    <col min="8454" max="8454" width="12.140625" style="3" customWidth="1"/>
    <col min="8455" max="8457" width="9.85546875" style="3" bestFit="1" customWidth="1"/>
    <col min="8458" max="8458" width="10.140625" style="3" customWidth="1"/>
    <col min="8459" max="8459" width="12.140625" style="3" customWidth="1"/>
    <col min="8460" max="8460" width="10.140625" style="3" customWidth="1"/>
    <col min="8461" max="8461" width="12" style="3" customWidth="1"/>
    <col min="8462" max="8696" width="8.85546875" style="3"/>
    <col min="8697" max="8697" width="6.28515625" style="3" customWidth="1"/>
    <col min="8698" max="8698" width="20.5703125" style="3" customWidth="1"/>
    <col min="8699" max="8699" width="30.7109375" style="3" customWidth="1"/>
    <col min="8700" max="8700" width="12" style="3" customWidth="1"/>
    <col min="8701" max="8701" width="13" style="3" customWidth="1"/>
    <col min="8702" max="8702" width="9.85546875" style="3" bestFit="1" customWidth="1"/>
    <col min="8703" max="8704" width="9.5703125" style="3" customWidth="1"/>
    <col min="8705" max="8705" width="9.85546875" style="3" bestFit="1" customWidth="1"/>
    <col min="8706" max="8706" width="14.140625" style="3" customWidth="1"/>
    <col min="8707" max="8708" width="11.140625" style="3" customWidth="1"/>
    <col min="8709" max="8709" width="13.28515625" style="3" customWidth="1"/>
    <col min="8710" max="8710" width="12.140625" style="3" customWidth="1"/>
    <col min="8711" max="8713" width="9.85546875" style="3" bestFit="1" customWidth="1"/>
    <col min="8714" max="8714" width="10.140625" style="3" customWidth="1"/>
    <col min="8715" max="8715" width="12.140625" style="3" customWidth="1"/>
    <col min="8716" max="8716" width="10.140625" style="3" customWidth="1"/>
    <col min="8717" max="8717" width="12" style="3" customWidth="1"/>
    <col min="8718" max="8952" width="8.85546875" style="3"/>
    <col min="8953" max="8953" width="6.28515625" style="3" customWidth="1"/>
    <col min="8954" max="8954" width="20.5703125" style="3" customWidth="1"/>
    <col min="8955" max="8955" width="30.7109375" style="3" customWidth="1"/>
    <col min="8956" max="8956" width="12" style="3" customWidth="1"/>
    <col min="8957" max="8957" width="13" style="3" customWidth="1"/>
    <col min="8958" max="8958" width="9.85546875" style="3" bestFit="1" customWidth="1"/>
    <col min="8959" max="8960" width="9.5703125" style="3" customWidth="1"/>
    <col min="8961" max="8961" width="9.85546875" style="3" bestFit="1" customWidth="1"/>
    <col min="8962" max="8962" width="14.140625" style="3" customWidth="1"/>
    <col min="8963" max="8964" width="11.140625" style="3" customWidth="1"/>
    <col min="8965" max="8965" width="13.28515625" style="3" customWidth="1"/>
    <col min="8966" max="8966" width="12.140625" style="3" customWidth="1"/>
    <col min="8967" max="8969" width="9.85546875" style="3" bestFit="1" customWidth="1"/>
    <col min="8970" max="8970" width="10.140625" style="3" customWidth="1"/>
    <col min="8971" max="8971" width="12.140625" style="3" customWidth="1"/>
    <col min="8972" max="8972" width="10.140625" style="3" customWidth="1"/>
    <col min="8973" max="8973" width="12" style="3" customWidth="1"/>
    <col min="8974" max="9208" width="8.85546875" style="3"/>
    <col min="9209" max="9209" width="6.28515625" style="3" customWidth="1"/>
    <col min="9210" max="9210" width="20.5703125" style="3" customWidth="1"/>
    <col min="9211" max="9211" width="30.7109375" style="3" customWidth="1"/>
    <col min="9212" max="9212" width="12" style="3" customWidth="1"/>
    <col min="9213" max="9213" width="13" style="3" customWidth="1"/>
    <col min="9214" max="9214" width="9.85546875" style="3" bestFit="1" customWidth="1"/>
    <col min="9215" max="9216" width="9.5703125" style="3" customWidth="1"/>
    <col min="9217" max="9217" width="9.85546875" style="3" bestFit="1" customWidth="1"/>
    <col min="9218" max="9218" width="14.140625" style="3" customWidth="1"/>
    <col min="9219" max="9220" width="11.140625" style="3" customWidth="1"/>
    <col min="9221" max="9221" width="13.28515625" style="3" customWidth="1"/>
    <col min="9222" max="9222" width="12.140625" style="3" customWidth="1"/>
    <col min="9223" max="9225" width="9.85546875" style="3" bestFit="1" customWidth="1"/>
    <col min="9226" max="9226" width="10.140625" style="3" customWidth="1"/>
    <col min="9227" max="9227" width="12.140625" style="3" customWidth="1"/>
    <col min="9228" max="9228" width="10.140625" style="3" customWidth="1"/>
    <col min="9229" max="9229" width="12" style="3" customWidth="1"/>
    <col min="9230" max="9464" width="8.85546875" style="3"/>
    <col min="9465" max="9465" width="6.28515625" style="3" customWidth="1"/>
    <col min="9466" max="9466" width="20.5703125" style="3" customWidth="1"/>
    <col min="9467" max="9467" width="30.7109375" style="3" customWidth="1"/>
    <col min="9468" max="9468" width="12" style="3" customWidth="1"/>
    <col min="9469" max="9469" width="13" style="3" customWidth="1"/>
    <col min="9470" max="9470" width="9.85546875" style="3" bestFit="1" customWidth="1"/>
    <col min="9471" max="9472" width="9.5703125" style="3" customWidth="1"/>
    <col min="9473" max="9473" width="9.85546875" style="3" bestFit="1" customWidth="1"/>
    <col min="9474" max="9474" width="14.140625" style="3" customWidth="1"/>
    <col min="9475" max="9476" width="11.140625" style="3" customWidth="1"/>
    <col min="9477" max="9477" width="13.28515625" style="3" customWidth="1"/>
    <col min="9478" max="9478" width="12.140625" style="3" customWidth="1"/>
    <col min="9479" max="9481" width="9.85546875" style="3" bestFit="1" customWidth="1"/>
    <col min="9482" max="9482" width="10.140625" style="3" customWidth="1"/>
    <col min="9483" max="9483" width="12.140625" style="3" customWidth="1"/>
    <col min="9484" max="9484" width="10.140625" style="3" customWidth="1"/>
    <col min="9485" max="9485" width="12" style="3" customWidth="1"/>
    <col min="9486" max="9720" width="8.85546875" style="3"/>
    <col min="9721" max="9721" width="6.28515625" style="3" customWidth="1"/>
    <col min="9722" max="9722" width="20.5703125" style="3" customWidth="1"/>
    <col min="9723" max="9723" width="30.7109375" style="3" customWidth="1"/>
    <col min="9724" max="9724" width="12" style="3" customWidth="1"/>
    <col min="9725" max="9725" width="13" style="3" customWidth="1"/>
    <col min="9726" max="9726" width="9.85546875" style="3" bestFit="1" customWidth="1"/>
    <col min="9727" max="9728" width="9.5703125" style="3" customWidth="1"/>
    <col min="9729" max="9729" width="9.85546875" style="3" bestFit="1" customWidth="1"/>
    <col min="9730" max="9730" width="14.140625" style="3" customWidth="1"/>
    <col min="9731" max="9732" width="11.140625" style="3" customWidth="1"/>
    <col min="9733" max="9733" width="13.28515625" style="3" customWidth="1"/>
    <col min="9734" max="9734" width="12.140625" style="3" customWidth="1"/>
    <col min="9735" max="9737" width="9.85546875" style="3" bestFit="1" customWidth="1"/>
    <col min="9738" max="9738" width="10.140625" style="3" customWidth="1"/>
    <col min="9739" max="9739" width="12.140625" style="3" customWidth="1"/>
    <col min="9740" max="9740" width="10.140625" style="3" customWidth="1"/>
    <col min="9741" max="9741" width="12" style="3" customWidth="1"/>
    <col min="9742" max="9976" width="8.85546875" style="3"/>
    <col min="9977" max="9977" width="6.28515625" style="3" customWidth="1"/>
    <col min="9978" max="9978" width="20.5703125" style="3" customWidth="1"/>
    <col min="9979" max="9979" width="30.7109375" style="3" customWidth="1"/>
    <col min="9980" max="9980" width="12" style="3" customWidth="1"/>
    <col min="9981" max="9981" width="13" style="3" customWidth="1"/>
    <col min="9982" max="9982" width="9.85546875" style="3" bestFit="1" customWidth="1"/>
    <col min="9983" max="9984" width="9.5703125" style="3" customWidth="1"/>
    <col min="9985" max="9985" width="9.85546875" style="3" bestFit="1" customWidth="1"/>
    <col min="9986" max="9986" width="14.140625" style="3" customWidth="1"/>
    <col min="9987" max="9988" width="11.140625" style="3" customWidth="1"/>
    <col min="9989" max="9989" width="13.28515625" style="3" customWidth="1"/>
    <col min="9990" max="9990" width="12.140625" style="3" customWidth="1"/>
    <col min="9991" max="9993" width="9.85546875" style="3" bestFit="1" customWidth="1"/>
    <col min="9994" max="9994" width="10.140625" style="3" customWidth="1"/>
    <col min="9995" max="9995" width="12.140625" style="3" customWidth="1"/>
    <col min="9996" max="9996" width="10.140625" style="3" customWidth="1"/>
    <col min="9997" max="9997" width="12" style="3" customWidth="1"/>
    <col min="9998" max="10232" width="8.85546875" style="3"/>
    <col min="10233" max="10233" width="6.28515625" style="3" customWidth="1"/>
    <col min="10234" max="10234" width="20.5703125" style="3" customWidth="1"/>
    <col min="10235" max="10235" width="30.7109375" style="3" customWidth="1"/>
    <col min="10236" max="10236" width="12" style="3" customWidth="1"/>
    <col min="10237" max="10237" width="13" style="3" customWidth="1"/>
    <col min="10238" max="10238" width="9.85546875" style="3" bestFit="1" customWidth="1"/>
    <col min="10239" max="10240" width="9.5703125" style="3" customWidth="1"/>
    <col min="10241" max="10241" width="9.85546875" style="3" bestFit="1" customWidth="1"/>
    <col min="10242" max="10242" width="14.140625" style="3" customWidth="1"/>
    <col min="10243" max="10244" width="11.140625" style="3" customWidth="1"/>
    <col min="10245" max="10245" width="13.28515625" style="3" customWidth="1"/>
    <col min="10246" max="10246" width="12.140625" style="3" customWidth="1"/>
    <col min="10247" max="10249" width="9.85546875" style="3" bestFit="1" customWidth="1"/>
    <col min="10250" max="10250" width="10.140625" style="3" customWidth="1"/>
    <col min="10251" max="10251" width="12.140625" style="3" customWidth="1"/>
    <col min="10252" max="10252" width="10.140625" style="3" customWidth="1"/>
    <col min="10253" max="10253" width="12" style="3" customWidth="1"/>
    <col min="10254" max="10488" width="8.85546875" style="3"/>
    <col min="10489" max="10489" width="6.28515625" style="3" customWidth="1"/>
    <col min="10490" max="10490" width="20.5703125" style="3" customWidth="1"/>
    <col min="10491" max="10491" width="30.7109375" style="3" customWidth="1"/>
    <col min="10492" max="10492" width="12" style="3" customWidth="1"/>
    <col min="10493" max="10493" width="13" style="3" customWidth="1"/>
    <col min="10494" max="10494" width="9.85546875" style="3" bestFit="1" customWidth="1"/>
    <col min="10495" max="10496" width="9.5703125" style="3" customWidth="1"/>
    <col min="10497" max="10497" width="9.85546875" style="3" bestFit="1" customWidth="1"/>
    <col min="10498" max="10498" width="14.140625" style="3" customWidth="1"/>
    <col min="10499" max="10500" width="11.140625" style="3" customWidth="1"/>
    <col min="10501" max="10501" width="13.28515625" style="3" customWidth="1"/>
    <col min="10502" max="10502" width="12.140625" style="3" customWidth="1"/>
    <col min="10503" max="10505" width="9.85546875" style="3" bestFit="1" customWidth="1"/>
    <col min="10506" max="10506" width="10.140625" style="3" customWidth="1"/>
    <col min="10507" max="10507" width="12.140625" style="3" customWidth="1"/>
    <col min="10508" max="10508" width="10.140625" style="3" customWidth="1"/>
    <col min="10509" max="10509" width="12" style="3" customWidth="1"/>
    <col min="10510" max="10744" width="8.85546875" style="3"/>
    <col min="10745" max="10745" width="6.28515625" style="3" customWidth="1"/>
    <col min="10746" max="10746" width="20.5703125" style="3" customWidth="1"/>
    <col min="10747" max="10747" width="30.7109375" style="3" customWidth="1"/>
    <col min="10748" max="10748" width="12" style="3" customWidth="1"/>
    <col min="10749" max="10749" width="13" style="3" customWidth="1"/>
    <col min="10750" max="10750" width="9.85546875" style="3" bestFit="1" customWidth="1"/>
    <col min="10751" max="10752" width="9.5703125" style="3" customWidth="1"/>
    <col min="10753" max="10753" width="9.85546875" style="3" bestFit="1" customWidth="1"/>
    <col min="10754" max="10754" width="14.140625" style="3" customWidth="1"/>
    <col min="10755" max="10756" width="11.140625" style="3" customWidth="1"/>
    <col min="10757" max="10757" width="13.28515625" style="3" customWidth="1"/>
    <col min="10758" max="10758" width="12.140625" style="3" customWidth="1"/>
    <col min="10759" max="10761" width="9.85546875" style="3" bestFit="1" customWidth="1"/>
    <col min="10762" max="10762" width="10.140625" style="3" customWidth="1"/>
    <col min="10763" max="10763" width="12.140625" style="3" customWidth="1"/>
    <col min="10764" max="10764" width="10.140625" style="3" customWidth="1"/>
    <col min="10765" max="10765" width="12" style="3" customWidth="1"/>
    <col min="10766" max="11000" width="8.85546875" style="3"/>
    <col min="11001" max="11001" width="6.28515625" style="3" customWidth="1"/>
    <col min="11002" max="11002" width="20.5703125" style="3" customWidth="1"/>
    <col min="11003" max="11003" width="30.7109375" style="3" customWidth="1"/>
    <col min="11004" max="11004" width="12" style="3" customWidth="1"/>
    <col min="11005" max="11005" width="13" style="3" customWidth="1"/>
    <col min="11006" max="11006" width="9.85546875" style="3" bestFit="1" customWidth="1"/>
    <col min="11007" max="11008" width="9.5703125" style="3" customWidth="1"/>
    <col min="11009" max="11009" width="9.85546875" style="3" bestFit="1" customWidth="1"/>
    <col min="11010" max="11010" width="14.140625" style="3" customWidth="1"/>
    <col min="11011" max="11012" width="11.140625" style="3" customWidth="1"/>
    <col min="11013" max="11013" width="13.28515625" style="3" customWidth="1"/>
    <col min="11014" max="11014" width="12.140625" style="3" customWidth="1"/>
    <col min="11015" max="11017" width="9.85546875" style="3" bestFit="1" customWidth="1"/>
    <col min="11018" max="11018" width="10.140625" style="3" customWidth="1"/>
    <col min="11019" max="11019" width="12.140625" style="3" customWidth="1"/>
    <col min="11020" max="11020" width="10.140625" style="3" customWidth="1"/>
    <col min="11021" max="11021" width="12" style="3" customWidth="1"/>
    <col min="11022" max="11256" width="8.85546875" style="3"/>
    <col min="11257" max="11257" width="6.28515625" style="3" customWidth="1"/>
    <col min="11258" max="11258" width="20.5703125" style="3" customWidth="1"/>
    <col min="11259" max="11259" width="30.7109375" style="3" customWidth="1"/>
    <col min="11260" max="11260" width="12" style="3" customWidth="1"/>
    <col min="11261" max="11261" width="13" style="3" customWidth="1"/>
    <col min="11262" max="11262" width="9.85546875" style="3" bestFit="1" customWidth="1"/>
    <col min="11263" max="11264" width="9.5703125" style="3" customWidth="1"/>
    <col min="11265" max="11265" width="9.85546875" style="3" bestFit="1" customWidth="1"/>
    <col min="11266" max="11266" width="14.140625" style="3" customWidth="1"/>
    <col min="11267" max="11268" width="11.140625" style="3" customWidth="1"/>
    <col min="11269" max="11269" width="13.28515625" style="3" customWidth="1"/>
    <col min="11270" max="11270" width="12.140625" style="3" customWidth="1"/>
    <col min="11271" max="11273" width="9.85546875" style="3" bestFit="1" customWidth="1"/>
    <col min="11274" max="11274" width="10.140625" style="3" customWidth="1"/>
    <col min="11275" max="11275" width="12.140625" style="3" customWidth="1"/>
    <col min="11276" max="11276" width="10.140625" style="3" customWidth="1"/>
    <col min="11277" max="11277" width="12" style="3" customWidth="1"/>
    <col min="11278" max="11512" width="8.85546875" style="3"/>
    <col min="11513" max="11513" width="6.28515625" style="3" customWidth="1"/>
    <col min="11514" max="11514" width="20.5703125" style="3" customWidth="1"/>
    <col min="11515" max="11515" width="30.7109375" style="3" customWidth="1"/>
    <col min="11516" max="11516" width="12" style="3" customWidth="1"/>
    <col min="11517" max="11517" width="13" style="3" customWidth="1"/>
    <col min="11518" max="11518" width="9.85546875" style="3" bestFit="1" customWidth="1"/>
    <col min="11519" max="11520" width="9.5703125" style="3" customWidth="1"/>
    <col min="11521" max="11521" width="9.85546875" style="3" bestFit="1" customWidth="1"/>
    <col min="11522" max="11522" width="14.140625" style="3" customWidth="1"/>
    <col min="11523" max="11524" width="11.140625" style="3" customWidth="1"/>
    <col min="11525" max="11525" width="13.28515625" style="3" customWidth="1"/>
    <col min="11526" max="11526" width="12.140625" style="3" customWidth="1"/>
    <col min="11527" max="11529" width="9.85546875" style="3" bestFit="1" customWidth="1"/>
    <col min="11530" max="11530" width="10.140625" style="3" customWidth="1"/>
    <col min="11531" max="11531" width="12.140625" style="3" customWidth="1"/>
    <col min="11532" max="11532" width="10.140625" style="3" customWidth="1"/>
    <col min="11533" max="11533" width="12" style="3" customWidth="1"/>
    <col min="11534" max="11768" width="8.85546875" style="3"/>
    <col min="11769" max="11769" width="6.28515625" style="3" customWidth="1"/>
    <col min="11770" max="11770" width="20.5703125" style="3" customWidth="1"/>
    <col min="11771" max="11771" width="30.7109375" style="3" customWidth="1"/>
    <col min="11772" max="11772" width="12" style="3" customWidth="1"/>
    <col min="11773" max="11773" width="13" style="3" customWidth="1"/>
    <col min="11774" max="11774" width="9.85546875" style="3" bestFit="1" customWidth="1"/>
    <col min="11775" max="11776" width="9.5703125" style="3" customWidth="1"/>
    <col min="11777" max="11777" width="9.85546875" style="3" bestFit="1" customWidth="1"/>
    <col min="11778" max="11778" width="14.140625" style="3" customWidth="1"/>
    <col min="11779" max="11780" width="11.140625" style="3" customWidth="1"/>
    <col min="11781" max="11781" width="13.28515625" style="3" customWidth="1"/>
    <col min="11782" max="11782" width="12.140625" style="3" customWidth="1"/>
    <col min="11783" max="11785" width="9.85546875" style="3" bestFit="1" customWidth="1"/>
    <col min="11786" max="11786" width="10.140625" style="3" customWidth="1"/>
    <col min="11787" max="11787" width="12.140625" style="3" customWidth="1"/>
    <col min="11788" max="11788" width="10.140625" style="3" customWidth="1"/>
    <col min="11789" max="11789" width="12" style="3" customWidth="1"/>
    <col min="11790" max="12024" width="8.85546875" style="3"/>
    <col min="12025" max="12025" width="6.28515625" style="3" customWidth="1"/>
    <col min="12026" max="12026" width="20.5703125" style="3" customWidth="1"/>
    <col min="12027" max="12027" width="30.7109375" style="3" customWidth="1"/>
    <col min="12028" max="12028" width="12" style="3" customWidth="1"/>
    <col min="12029" max="12029" width="13" style="3" customWidth="1"/>
    <col min="12030" max="12030" width="9.85546875" style="3" bestFit="1" customWidth="1"/>
    <col min="12031" max="12032" width="9.5703125" style="3" customWidth="1"/>
    <col min="12033" max="12033" width="9.85546875" style="3" bestFit="1" customWidth="1"/>
    <col min="12034" max="12034" width="14.140625" style="3" customWidth="1"/>
    <col min="12035" max="12036" width="11.140625" style="3" customWidth="1"/>
    <col min="12037" max="12037" width="13.28515625" style="3" customWidth="1"/>
    <col min="12038" max="12038" width="12.140625" style="3" customWidth="1"/>
    <col min="12039" max="12041" width="9.85546875" style="3" bestFit="1" customWidth="1"/>
    <col min="12042" max="12042" width="10.140625" style="3" customWidth="1"/>
    <col min="12043" max="12043" width="12.140625" style="3" customWidth="1"/>
    <col min="12044" max="12044" width="10.140625" style="3" customWidth="1"/>
    <col min="12045" max="12045" width="12" style="3" customWidth="1"/>
    <col min="12046" max="12280" width="8.85546875" style="3"/>
    <col min="12281" max="12281" width="6.28515625" style="3" customWidth="1"/>
    <col min="12282" max="12282" width="20.5703125" style="3" customWidth="1"/>
    <col min="12283" max="12283" width="30.7109375" style="3" customWidth="1"/>
    <col min="12284" max="12284" width="12" style="3" customWidth="1"/>
    <col min="12285" max="12285" width="13" style="3" customWidth="1"/>
    <col min="12286" max="12286" width="9.85546875" style="3" bestFit="1" customWidth="1"/>
    <col min="12287" max="12288" width="9.5703125" style="3" customWidth="1"/>
    <col min="12289" max="12289" width="9.85546875" style="3" bestFit="1" customWidth="1"/>
    <col min="12290" max="12290" width="14.140625" style="3" customWidth="1"/>
    <col min="12291" max="12292" width="11.140625" style="3" customWidth="1"/>
    <col min="12293" max="12293" width="13.28515625" style="3" customWidth="1"/>
    <col min="12294" max="12294" width="12.140625" style="3" customWidth="1"/>
    <col min="12295" max="12297" width="9.85546875" style="3" bestFit="1" customWidth="1"/>
    <col min="12298" max="12298" width="10.140625" style="3" customWidth="1"/>
    <col min="12299" max="12299" width="12.140625" style="3" customWidth="1"/>
    <col min="12300" max="12300" width="10.140625" style="3" customWidth="1"/>
    <col min="12301" max="12301" width="12" style="3" customWidth="1"/>
    <col min="12302" max="12536" width="8.85546875" style="3"/>
    <col min="12537" max="12537" width="6.28515625" style="3" customWidth="1"/>
    <col min="12538" max="12538" width="20.5703125" style="3" customWidth="1"/>
    <col min="12539" max="12539" width="30.7109375" style="3" customWidth="1"/>
    <col min="12540" max="12540" width="12" style="3" customWidth="1"/>
    <col min="12541" max="12541" width="13" style="3" customWidth="1"/>
    <col min="12542" max="12542" width="9.85546875" style="3" bestFit="1" customWidth="1"/>
    <col min="12543" max="12544" width="9.5703125" style="3" customWidth="1"/>
    <col min="12545" max="12545" width="9.85546875" style="3" bestFit="1" customWidth="1"/>
    <col min="12546" max="12546" width="14.140625" style="3" customWidth="1"/>
    <col min="12547" max="12548" width="11.140625" style="3" customWidth="1"/>
    <col min="12549" max="12549" width="13.28515625" style="3" customWidth="1"/>
    <col min="12550" max="12550" width="12.140625" style="3" customWidth="1"/>
    <col min="12551" max="12553" width="9.85546875" style="3" bestFit="1" customWidth="1"/>
    <col min="12554" max="12554" width="10.140625" style="3" customWidth="1"/>
    <col min="12555" max="12555" width="12.140625" style="3" customWidth="1"/>
    <col min="12556" max="12556" width="10.140625" style="3" customWidth="1"/>
    <col min="12557" max="12557" width="12" style="3" customWidth="1"/>
    <col min="12558" max="12792" width="8.85546875" style="3"/>
    <col min="12793" max="12793" width="6.28515625" style="3" customWidth="1"/>
    <col min="12794" max="12794" width="20.5703125" style="3" customWidth="1"/>
    <col min="12795" max="12795" width="30.7109375" style="3" customWidth="1"/>
    <col min="12796" max="12796" width="12" style="3" customWidth="1"/>
    <col min="12797" max="12797" width="13" style="3" customWidth="1"/>
    <col min="12798" max="12798" width="9.85546875" style="3" bestFit="1" customWidth="1"/>
    <col min="12799" max="12800" width="9.5703125" style="3" customWidth="1"/>
    <col min="12801" max="12801" width="9.85546875" style="3" bestFit="1" customWidth="1"/>
    <col min="12802" max="12802" width="14.140625" style="3" customWidth="1"/>
    <col min="12803" max="12804" width="11.140625" style="3" customWidth="1"/>
    <col min="12805" max="12805" width="13.28515625" style="3" customWidth="1"/>
    <col min="12806" max="12806" width="12.140625" style="3" customWidth="1"/>
    <col min="12807" max="12809" width="9.85546875" style="3" bestFit="1" customWidth="1"/>
    <col min="12810" max="12810" width="10.140625" style="3" customWidth="1"/>
    <col min="12811" max="12811" width="12.140625" style="3" customWidth="1"/>
    <col min="12812" max="12812" width="10.140625" style="3" customWidth="1"/>
    <col min="12813" max="12813" width="12" style="3" customWidth="1"/>
    <col min="12814" max="13048" width="8.85546875" style="3"/>
    <col min="13049" max="13049" width="6.28515625" style="3" customWidth="1"/>
    <col min="13050" max="13050" width="20.5703125" style="3" customWidth="1"/>
    <col min="13051" max="13051" width="30.7109375" style="3" customWidth="1"/>
    <col min="13052" max="13052" width="12" style="3" customWidth="1"/>
    <col min="13053" max="13053" width="13" style="3" customWidth="1"/>
    <col min="13054" max="13054" width="9.85546875" style="3" bestFit="1" customWidth="1"/>
    <col min="13055" max="13056" width="9.5703125" style="3" customWidth="1"/>
    <col min="13057" max="13057" width="9.85546875" style="3" bestFit="1" customWidth="1"/>
    <col min="13058" max="13058" width="14.140625" style="3" customWidth="1"/>
    <col min="13059" max="13060" width="11.140625" style="3" customWidth="1"/>
    <col min="13061" max="13061" width="13.28515625" style="3" customWidth="1"/>
    <col min="13062" max="13062" width="12.140625" style="3" customWidth="1"/>
    <col min="13063" max="13065" width="9.85546875" style="3" bestFit="1" customWidth="1"/>
    <col min="13066" max="13066" width="10.140625" style="3" customWidth="1"/>
    <col min="13067" max="13067" width="12.140625" style="3" customWidth="1"/>
    <col min="13068" max="13068" width="10.140625" style="3" customWidth="1"/>
    <col min="13069" max="13069" width="12" style="3" customWidth="1"/>
    <col min="13070" max="13304" width="8.85546875" style="3"/>
    <col min="13305" max="13305" width="6.28515625" style="3" customWidth="1"/>
    <col min="13306" max="13306" width="20.5703125" style="3" customWidth="1"/>
    <col min="13307" max="13307" width="30.7109375" style="3" customWidth="1"/>
    <col min="13308" max="13308" width="12" style="3" customWidth="1"/>
    <col min="13309" max="13309" width="13" style="3" customWidth="1"/>
    <col min="13310" max="13310" width="9.85546875" style="3" bestFit="1" customWidth="1"/>
    <col min="13311" max="13312" width="9.5703125" style="3" customWidth="1"/>
    <col min="13313" max="13313" width="9.85546875" style="3" bestFit="1" customWidth="1"/>
    <col min="13314" max="13314" width="14.140625" style="3" customWidth="1"/>
    <col min="13315" max="13316" width="11.140625" style="3" customWidth="1"/>
    <col min="13317" max="13317" width="13.28515625" style="3" customWidth="1"/>
    <col min="13318" max="13318" width="12.140625" style="3" customWidth="1"/>
    <col min="13319" max="13321" width="9.85546875" style="3" bestFit="1" customWidth="1"/>
    <col min="13322" max="13322" width="10.140625" style="3" customWidth="1"/>
    <col min="13323" max="13323" width="12.140625" style="3" customWidth="1"/>
    <col min="13324" max="13324" width="10.140625" style="3" customWidth="1"/>
    <col min="13325" max="13325" width="12" style="3" customWidth="1"/>
    <col min="13326" max="13560" width="8.85546875" style="3"/>
    <col min="13561" max="13561" width="6.28515625" style="3" customWidth="1"/>
    <col min="13562" max="13562" width="20.5703125" style="3" customWidth="1"/>
    <col min="13563" max="13563" width="30.7109375" style="3" customWidth="1"/>
    <col min="13564" max="13564" width="12" style="3" customWidth="1"/>
    <col min="13565" max="13565" width="13" style="3" customWidth="1"/>
    <col min="13566" max="13566" width="9.85546875" style="3" bestFit="1" customWidth="1"/>
    <col min="13567" max="13568" width="9.5703125" style="3" customWidth="1"/>
    <col min="13569" max="13569" width="9.85546875" style="3" bestFit="1" customWidth="1"/>
    <col min="13570" max="13570" width="14.140625" style="3" customWidth="1"/>
    <col min="13571" max="13572" width="11.140625" style="3" customWidth="1"/>
    <col min="13573" max="13573" width="13.28515625" style="3" customWidth="1"/>
    <col min="13574" max="13574" width="12.140625" style="3" customWidth="1"/>
    <col min="13575" max="13577" width="9.85546875" style="3" bestFit="1" customWidth="1"/>
    <col min="13578" max="13578" width="10.140625" style="3" customWidth="1"/>
    <col min="13579" max="13579" width="12.140625" style="3" customWidth="1"/>
    <col min="13580" max="13580" width="10.140625" style="3" customWidth="1"/>
    <col min="13581" max="13581" width="12" style="3" customWidth="1"/>
    <col min="13582" max="13816" width="8.85546875" style="3"/>
    <col min="13817" max="13817" width="6.28515625" style="3" customWidth="1"/>
    <col min="13818" max="13818" width="20.5703125" style="3" customWidth="1"/>
    <col min="13819" max="13819" width="30.7109375" style="3" customWidth="1"/>
    <col min="13820" max="13820" width="12" style="3" customWidth="1"/>
    <col min="13821" max="13821" width="13" style="3" customWidth="1"/>
    <col min="13822" max="13822" width="9.85546875" style="3" bestFit="1" customWidth="1"/>
    <col min="13823" max="13824" width="9.5703125" style="3" customWidth="1"/>
    <col min="13825" max="13825" width="9.85546875" style="3" bestFit="1" customWidth="1"/>
    <col min="13826" max="13826" width="14.140625" style="3" customWidth="1"/>
    <col min="13827" max="13828" width="11.140625" style="3" customWidth="1"/>
    <col min="13829" max="13829" width="13.28515625" style="3" customWidth="1"/>
    <col min="13830" max="13830" width="12.140625" style="3" customWidth="1"/>
    <col min="13831" max="13833" width="9.85546875" style="3" bestFit="1" customWidth="1"/>
    <col min="13834" max="13834" width="10.140625" style="3" customWidth="1"/>
    <col min="13835" max="13835" width="12.140625" style="3" customWidth="1"/>
    <col min="13836" max="13836" width="10.140625" style="3" customWidth="1"/>
    <col min="13837" max="13837" width="12" style="3" customWidth="1"/>
    <col min="13838" max="14072" width="8.85546875" style="3"/>
    <col min="14073" max="14073" width="6.28515625" style="3" customWidth="1"/>
    <col min="14074" max="14074" width="20.5703125" style="3" customWidth="1"/>
    <col min="14075" max="14075" width="30.7109375" style="3" customWidth="1"/>
    <col min="14076" max="14076" width="12" style="3" customWidth="1"/>
    <col min="14077" max="14077" width="13" style="3" customWidth="1"/>
    <col min="14078" max="14078" width="9.85546875" style="3" bestFit="1" customWidth="1"/>
    <col min="14079" max="14080" width="9.5703125" style="3" customWidth="1"/>
    <col min="14081" max="14081" width="9.85546875" style="3" bestFit="1" customWidth="1"/>
    <col min="14082" max="14082" width="14.140625" style="3" customWidth="1"/>
    <col min="14083" max="14084" width="11.140625" style="3" customWidth="1"/>
    <col min="14085" max="14085" width="13.28515625" style="3" customWidth="1"/>
    <col min="14086" max="14086" width="12.140625" style="3" customWidth="1"/>
    <col min="14087" max="14089" width="9.85546875" style="3" bestFit="1" customWidth="1"/>
    <col min="14090" max="14090" width="10.140625" style="3" customWidth="1"/>
    <col min="14091" max="14091" width="12.140625" style="3" customWidth="1"/>
    <col min="14092" max="14092" width="10.140625" style="3" customWidth="1"/>
    <col min="14093" max="14093" width="12" style="3" customWidth="1"/>
    <col min="14094" max="14328" width="8.85546875" style="3"/>
    <col min="14329" max="14329" width="6.28515625" style="3" customWidth="1"/>
    <col min="14330" max="14330" width="20.5703125" style="3" customWidth="1"/>
    <col min="14331" max="14331" width="30.7109375" style="3" customWidth="1"/>
    <col min="14332" max="14332" width="12" style="3" customWidth="1"/>
    <col min="14333" max="14333" width="13" style="3" customWidth="1"/>
    <col min="14334" max="14334" width="9.85546875" style="3" bestFit="1" customWidth="1"/>
    <col min="14335" max="14336" width="9.5703125" style="3" customWidth="1"/>
    <col min="14337" max="14337" width="9.85546875" style="3" bestFit="1" customWidth="1"/>
    <col min="14338" max="14338" width="14.140625" style="3" customWidth="1"/>
    <col min="14339" max="14340" width="11.140625" style="3" customWidth="1"/>
    <col min="14341" max="14341" width="13.28515625" style="3" customWidth="1"/>
    <col min="14342" max="14342" width="12.140625" style="3" customWidth="1"/>
    <col min="14343" max="14345" width="9.85546875" style="3" bestFit="1" customWidth="1"/>
    <col min="14346" max="14346" width="10.140625" style="3" customWidth="1"/>
    <col min="14347" max="14347" width="12.140625" style="3" customWidth="1"/>
    <col min="14348" max="14348" width="10.140625" style="3" customWidth="1"/>
    <col min="14349" max="14349" width="12" style="3" customWidth="1"/>
    <col min="14350" max="14584" width="8.85546875" style="3"/>
    <col min="14585" max="14585" width="6.28515625" style="3" customWidth="1"/>
    <col min="14586" max="14586" width="20.5703125" style="3" customWidth="1"/>
    <col min="14587" max="14587" width="30.7109375" style="3" customWidth="1"/>
    <col min="14588" max="14588" width="12" style="3" customWidth="1"/>
    <col min="14589" max="14589" width="13" style="3" customWidth="1"/>
    <col min="14590" max="14590" width="9.85546875" style="3" bestFit="1" customWidth="1"/>
    <col min="14591" max="14592" width="9.5703125" style="3" customWidth="1"/>
    <col min="14593" max="14593" width="9.85546875" style="3" bestFit="1" customWidth="1"/>
    <col min="14594" max="14594" width="14.140625" style="3" customWidth="1"/>
    <col min="14595" max="14596" width="11.140625" style="3" customWidth="1"/>
    <col min="14597" max="14597" width="13.28515625" style="3" customWidth="1"/>
    <col min="14598" max="14598" width="12.140625" style="3" customWidth="1"/>
    <col min="14599" max="14601" width="9.85546875" style="3" bestFit="1" customWidth="1"/>
    <col min="14602" max="14602" width="10.140625" style="3" customWidth="1"/>
    <col min="14603" max="14603" width="12.140625" style="3" customWidth="1"/>
    <col min="14604" max="14604" width="10.140625" style="3" customWidth="1"/>
    <col min="14605" max="14605" width="12" style="3" customWidth="1"/>
    <col min="14606" max="14840" width="8.85546875" style="3"/>
    <col min="14841" max="14841" width="6.28515625" style="3" customWidth="1"/>
    <col min="14842" max="14842" width="20.5703125" style="3" customWidth="1"/>
    <col min="14843" max="14843" width="30.7109375" style="3" customWidth="1"/>
    <col min="14844" max="14844" width="12" style="3" customWidth="1"/>
    <col min="14845" max="14845" width="13" style="3" customWidth="1"/>
    <col min="14846" max="14846" width="9.85546875" style="3" bestFit="1" customWidth="1"/>
    <col min="14847" max="14848" width="9.5703125" style="3" customWidth="1"/>
    <col min="14849" max="14849" width="9.85546875" style="3" bestFit="1" customWidth="1"/>
    <col min="14850" max="14850" width="14.140625" style="3" customWidth="1"/>
    <col min="14851" max="14852" width="11.140625" style="3" customWidth="1"/>
    <col min="14853" max="14853" width="13.28515625" style="3" customWidth="1"/>
    <col min="14854" max="14854" width="12.140625" style="3" customWidth="1"/>
    <col min="14855" max="14857" width="9.85546875" style="3" bestFit="1" customWidth="1"/>
    <col min="14858" max="14858" width="10.140625" style="3" customWidth="1"/>
    <col min="14859" max="14859" width="12.140625" style="3" customWidth="1"/>
    <col min="14860" max="14860" width="10.140625" style="3" customWidth="1"/>
    <col min="14861" max="14861" width="12" style="3" customWidth="1"/>
    <col min="14862" max="15096" width="8.85546875" style="3"/>
    <col min="15097" max="15097" width="6.28515625" style="3" customWidth="1"/>
    <col min="15098" max="15098" width="20.5703125" style="3" customWidth="1"/>
    <col min="15099" max="15099" width="30.7109375" style="3" customWidth="1"/>
    <col min="15100" max="15100" width="12" style="3" customWidth="1"/>
    <col min="15101" max="15101" width="13" style="3" customWidth="1"/>
    <col min="15102" max="15102" width="9.85546875" style="3" bestFit="1" customWidth="1"/>
    <col min="15103" max="15104" width="9.5703125" style="3" customWidth="1"/>
    <col min="15105" max="15105" width="9.85546875" style="3" bestFit="1" customWidth="1"/>
    <col min="15106" max="15106" width="14.140625" style="3" customWidth="1"/>
    <col min="15107" max="15108" width="11.140625" style="3" customWidth="1"/>
    <col min="15109" max="15109" width="13.28515625" style="3" customWidth="1"/>
    <col min="15110" max="15110" width="12.140625" style="3" customWidth="1"/>
    <col min="15111" max="15113" width="9.85546875" style="3" bestFit="1" customWidth="1"/>
    <col min="15114" max="15114" width="10.140625" style="3" customWidth="1"/>
    <col min="15115" max="15115" width="12.140625" style="3" customWidth="1"/>
    <col min="15116" max="15116" width="10.140625" style="3" customWidth="1"/>
    <col min="15117" max="15117" width="12" style="3" customWidth="1"/>
    <col min="15118" max="15352" width="8.85546875" style="3"/>
    <col min="15353" max="15353" width="6.28515625" style="3" customWidth="1"/>
    <col min="15354" max="15354" width="20.5703125" style="3" customWidth="1"/>
    <col min="15355" max="15355" width="30.7109375" style="3" customWidth="1"/>
    <col min="15356" max="15356" width="12" style="3" customWidth="1"/>
    <col min="15357" max="15357" width="13" style="3" customWidth="1"/>
    <col min="15358" max="15358" width="9.85546875" style="3" bestFit="1" customWidth="1"/>
    <col min="15359" max="15360" width="9.5703125" style="3" customWidth="1"/>
    <col min="15361" max="15361" width="9.85546875" style="3" bestFit="1" customWidth="1"/>
    <col min="15362" max="15362" width="14.140625" style="3" customWidth="1"/>
    <col min="15363" max="15364" width="11.140625" style="3" customWidth="1"/>
    <col min="15365" max="15365" width="13.28515625" style="3" customWidth="1"/>
    <col min="15366" max="15366" width="12.140625" style="3" customWidth="1"/>
    <col min="15367" max="15369" width="9.85546875" style="3" bestFit="1" customWidth="1"/>
    <col min="15370" max="15370" width="10.140625" style="3" customWidth="1"/>
    <col min="15371" max="15371" width="12.140625" style="3" customWidth="1"/>
    <col min="15372" max="15372" width="10.140625" style="3" customWidth="1"/>
    <col min="15373" max="15373" width="12" style="3" customWidth="1"/>
    <col min="15374" max="15608" width="8.85546875" style="3"/>
    <col min="15609" max="15609" width="6.28515625" style="3" customWidth="1"/>
    <col min="15610" max="15610" width="20.5703125" style="3" customWidth="1"/>
    <col min="15611" max="15611" width="30.7109375" style="3" customWidth="1"/>
    <col min="15612" max="15612" width="12" style="3" customWidth="1"/>
    <col min="15613" max="15613" width="13" style="3" customWidth="1"/>
    <col min="15614" max="15614" width="9.85546875" style="3" bestFit="1" customWidth="1"/>
    <col min="15615" max="15616" width="9.5703125" style="3" customWidth="1"/>
    <col min="15617" max="15617" width="9.85546875" style="3" bestFit="1" customWidth="1"/>
    <col min="15618" max="15618" width="14.140625" style="3" customWidth="1"/>
    <col min="15619" max="15620" width="11.140625" style="3" customWidth="1"/>
    <col min="15621" max="15621" width="13.28515625" style="3" customWidth="1"/>
    <col min="15622" max="15622" width="12.140625" style="3" customWidth="1"/>
    <col min="15623" max="15625" width="9.85546875" style="3" bestFit="1" customWidth="1"/>
    <col min="15626" max="15626" width="10.140625" style="3" customWidth="1"/>
    <col min="15627" max="15627" width="12.140625" style="3" customWidth="1"/>
    <col min="15628" max="15628" width="10.140625" style="3" customWidth="1"/>
    <col min="15629" max="15629" width="12" style="3" customWidth="1"/>
    <col min="15630" max="15864" width="8.85546875" style="3"/>
    <col min="15865" max="15865" width="6.28515625" style="3" customWidth="1"/>
    <col min="15866" max="15866" width="20.5703125" style="3" customWidth="1"/>
    <col min="15867" max="15867" width="30.7109375" style="3" customWidth="1"/>
    <col min="15868" max="15868" width="12" style="3" customWidth="1"/>
    <col min="15869" max="15869" width="13" style="3" customWidth="1"/>
    <col min="15870" max="15870" width="9.85546875" style="3" bestFit="1" customWidth="1"/>
    <col min="15871" max="15872" width="9.5703125" style="3" customWidth="1"/>
    <col min="15873" max="15873" width="9.85546875" style="3" bestFit="1" customWidth="1"/>
    <col min="15874" max="15874" width="14.140625" style="3" customWidth="1"/>
    <col min="15875" max="15876" width="11.140625" style="3" customWidth="1"/>
    <col min="15877" max="15877" width="13.28515625" style="3" customWidth="1"/>
    <col min="15878" max="15878" width="12.140625" style="3" customWidth="1"/>
    <col min="15879" max="15881" width="9.85546875" style="3" bestFit="1" customWidth="1"/>
    <col min="15882" max="15882" width="10.140625" style="3" customWidth="1"/>
    <col min="15883" max="15883" width="12.140625" style="3" customWidth="1"/>
    <col min="15884" max="15884" width="10.140625" style="3" customWidth="1"/>
    <col min="15885" max="15885" width="12" style="3" customWidth="1"/>
    <col min="15886" max="16120" width="8.85546875" style="3"/>
    <col min="16121" max="16121" width="6.28515625" style="3" customWidth="1"/>
    <col min="16122" max="16122" width="20.5703125" style="3" customWidth="1"/>
    <col min="16123" max="16123" width="30.7109375" style="3" customWidth="1"/>
    <col min="16124" max="16124" width="12" style="3" customWidth="1"/>
    <col min="16125" max="16125" width="13" style="3" customWidth="1"/>
    <col min="16126" max="16126" width="9.85546875" style="3" bestFit="1" customWidth="1"/>
    <col min="16127" max="16128" width="9.5703125" style="3" customWidth="1"/>
    <col min="16129" max="16129" width="9.85546875" style="3" bestFit="1" customWidth="1"/>
    <col min="16130" max="16130" width="14.140625" style="3" customWidth="1"/>
    <col min="16131" max="16132" width="11.140625" style="3" customWidth="1"/>
    <col min="16133" max="16133" width="13.28515625" style="3" customWidth="1"/>
    <col min="16134" max="16134" width="12.140625" style="3" customWidth="1"/>
    <col min="16135" max="16137" width="9.85546875" style="3" bestFit="1" customWidth="1"/>
    <col min="16138" max="16138" width="10.140625" style="3" customWidth="1"/>
    <col min="16139" max="16139" width="12.140625" style="3" customWidth="1"/>
    <col min="16140" max="16140" width="10.140625" style="3" customWidth="1"/>
    <col min="16141" max="16141" width="12" style="3" customWidth="1"/>
    <col min="16142" max="16384" width="8.85546875" style="3"/>
  </cols>
  <sheetData>
    <row r="1" spans="1:52" s="199" customFormat="1" ht="34.5" customHeight="1" thickBot="1">
      <c r="A1" s="434" t="s">
        <v>110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</row>
    <row r="2" spans="1:52" ht="29.25" customHeight="1" thickBot="1">
      <c r="A2" s="520" t="s">
        <v>109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2"/>
      <c r="AA2" s="1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18" customHeight="1">
      <c r="A3" s="523" t="s">
        <v>0</v>
      </c>
      <c r="B3" s="526" t="s">
        <v>1</v>
      </c>
      <c r="C3" s="526" t="s">
        <v>2</v>
      </c>
      <c r="D3" s="528" t="s">
        <v>108</v>
      </c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  <c r="T3" s="528"/>
      <c r="U3" s="528"/>
      <c r="V3" s="528"/>
      <c r="W3" s="528"/>
      <c r="X3" s="528"/>
      <c r="Y3" s="528"/>
      <c r="Z3" s="529"/>
      <c r="AA3" s="508" t="s">
        <v>4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ht="18" customHeight="1">
      <c r="A4" s="524"/>
      <c r="B4" s="478"/>
      <c r="C4" s="478"/>
      <c r="D4" s="200"/>
      <c r="E4" s="478" t="s">
        <v>5</v>
      </c>
      <c r="F4" s="478"/>
      <c r="G4" s="478"/>
      <c r="H4" s="478"/>
      <c r="I4" s="478"/>
      <c r="J4" s="478"/>
      <c r="K4" s="478"/>
      <c r="L4" s="478" t="s">
        <v>107</v>
      </c>
      <c r="M4" s="478"/>
      <c r="N4" s="478"/>
      <c r="O4" s="478"/>
      <c r="P4" s="478"/>
      <c r="Q4" s="478"/>
      <c r="R4" s="478"/>
      <c r="S4" s="478" t="s">
        <v>7</v>
      </c>
      <c r="T4" s="478"/>
      <c r="U4" s="478"/>
      <c r="V4" s="478"/>
      <c r="W4" s="478"/>
      <c r="X4" s="478"/>
      <c r="Y4" s="478"/>
      <c r="Z4" s="220" t="s">
        <v>8</v>
      </c>
      <c r="AA4" s="509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ht="18" customHeight="1" thickBot="1">
      <c r="A5" s="525"/>
      <c r="B5" s="527"/>
      <c r="C5" s="527"/>
      <c r="D5" s="203"/>
      <c r="E5" s="203" t="s">
        <v>9</v>
      </c>
      <c r="F5" s="203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203" t="s">
        <v>9</v>
      </c>
      <c r="M5" s="203" t="s">
        <v>10</v>
      </c>
      <c r="N5" s="7" t="s">
        <v>11</v>
      </c>
      <c r="O5" s="7" t="s">
        <v>12</v>
      </c>
      <c r="P5" s="7" t="s">
        <v>13</v>
      </c>
      <c r="Q5" s="7" t="s">
        <v>14</v>
      </c>
      <c r="R5" s="7" t="s">
        <v>15</v>
      </c>
      <c r="S5" s="203" t="s">
        <v>9</v>
      </c>
      <c r="T5" s="203" t="s">
        <v>10</v>
      </c>
      <c r="U5" s="7" t="s">
        <v>11</v>
      </c>
      <c r="V5" s="7" t="s">
        <v>12</v>
      </c>
      <c r="W5" s="7" t="s">
        <v>13</v>
      </c>
      <c r="X5" s="7" t="s">
        <v>14</v>
      </c>
      <c r="Y5" s="7" t="s">
        <v>15</v>
      </c>
      <c r="Z5" s="8" t="s">
        <v>16</v>
      </c>
      <c r="AA5" s="509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ht="18" customHeight="1" thickBot="1">
      <c r="A6" s="201">
        <v>1</v>
      </c>
      <c r="B6" s="202">
        <v>2</v>
      </c>
      <c r="C6" s="202">
        <v>3</v>
      </c>
      <c r="D6" s="11">
        <v>4</v>
      </c>
      <c r="E6" s="511">
        <v>5</v>
      </c>
      <c r="F6" s="512"/>
      <c r="G6" s="512"/>
      <c r="H6" s="512"/>
      <c r="I6" s="512"/>
      <c r="J6" s="512"/>
      <c r="K6" s="513"/>
      <c r="L6" s="515">
        <v>6</v>
      </c>
      <c r="M6" s="512"/>
      <c r="N6" s="512"/>
      <c r="O6" s="512"/>
      <c r="P6" s="512"/>
      <c r="Q6" s="512"/>
      <c r="R6" s="516"/>
      <c r="S6" s="511">
        <v>7</v>
      </c>
      <c r="T6" s="512"/>
      <c r="U6" s="512"/>
      <c r="V6" s="512"/>
      <c r="W6" s="512"/>
      <c r="X6" s="512"/>
      <c r="Y6" s="516"/>
      <c r="Z6" s="12" t="s">
        <v>17</v>
      </c>
      <c r="AA6" s="510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16.5" customHeight="1" thickBot="1">
      <c r="A7" s="13"/>
      <c r="B7" s="517" t="s">
        <v>18</v>
      </c>
      <c r="C7" s="518"/>
      <c r="D7" s="519"/>
      <c r="E7" s="14"/>
      <c r="F7" s="15"/>
      <c r="G7" s="15"/>
      <c r="H7" s="15"/>
      <c r="I7" s="15"/>
      <c r="J7" s="15"/>
      <c r="K7" s="16"/>
      <c r="L7" s="17"/>
      <c r="M7" s="15"/>
      <c r="N7" s="15"/>
      <c r="O7" s="15"/>
      <c r="P7" s="15"/>
      <c r="Q7" s="15"/>
      <c r="R7" s="18"/>
      <c r="S7" s="19"/>
      <c r="T7" s="15"/>
      <c r="U7" s="15"/>
      <c r="V7" s="15"/>
      <c r="W7" s="15"/>
      <c r="X7" s="20"/>
      <c r="Y7" s="21"/>
      <c r="Z7" s="22"/>
      <c r="AA7" s="23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s="2" customFormat="1" ht="23.25" customHeight="1">
      <c r="A8" s="460">
        <v>1</v>
      </c>
      <c r="B8" s="549" t="s">
        <v>19</v>
      </c>
      <c r="C8" s="472" t="s">
        <v>20</v>
      </c>
      <c r="D8" s="24" t="s">
        <v>106</v>
      </c>
      <c r="E8" s="25">
        <v>2</v>
      </c>
      <c r="F8" s="26">
        <v>0</v>
      </c>
      <c r="G8" s="26">
        <v>0</v>
      </c>
      <c r="H8" s="26">
        <v>0</v>
      </c>
      <c r="I8" s="26">
        <v>0</v>
      </c>
      <c r="J8" s="30">
        <v>0</v>
      </c>
      <c r="K8" s="28">
        <f t="shared" ref="K8:K39" si="0">SUM(E8:J8)</f>
        <v>2</v>
      </c>
      <c r="L8" s="29">
        <v>0</v>
      </c>
      <c r="M8" s="26">
        <v>0</v>
      </c>
      <c r="N8" s="26">
        <v>0</v>
      </c>
      <c r="O8" s="26">
        <v>0</v>
      </c>
      <c r="P8" s="26">
        <v>0</v>
      </c>
      <c r="Q8" s="30">
        <v>0</v>
      </c>
      <c r="R8" s="28">
        <f t="shared" ref="R8:R39" si="1">SUM(L8:Q8)</f>
        <v>0</v>
      </c>
      <c r="S8" s="31">
        <f t="shared" ref="S8:S39" si="2">E8-L8</f>
        <v>2</v>
      </c>
      <c r="T8" s="32">
        <f t="shared" ref="T8:T39" si="3">F8-M8</f>
        <v>0</v>
      </c>
      <c r="U8" s="32">
        <f t="shared" ref="U8:U39" si="4">G8-N8</f>
        <v>0</v>
      </c>
      <c r="V8" s="32">
        <f t="shared" ref="V8:V39" si="5">H8-O8</f>
        <v>0</v>
      </c>
      <c r="W8" s="32">
        <f t="shared" ref="W8:W39" si="6">I8-P8</f>
        <v>0</v>
      </c>
      <c r="X8" s="33">
        <f t="shared" ref="X8:X39" si="7">J8-Q8</f>
        <v>0</v>
      </c>
      <c r="Y8" s="34">
        <f t="shared" ref="Y8:Y39" si="8">SUM(S8:X8)</f>
        <v>2</v>
      </c>
      <c r="Z8" s="35">
        <f>K8+K9+K10</f>
        <v>9</v>
      </c>
      <c r="AA8" s="475">
        <f>Z10/Z8*100</f>
        <v>100</v>
      </c>
    </row>
    <row r="9" spans="1:52" s="2" customFormat="1" ht="23.25" customHeight="1">
      <c r="A9" s="461"/>
      <c r="B9" s="550"/>
      <c r="C9" s="473"/>
      <c r="D9" s="36" t="s">
        <v>105</v>
      </c>
      <c r="E9" s="37">
        <v>2</v>
      </c>
      <c r="F9" s="38">
        <v>0</v>
      </c>
      <c r="G9" s="38">
        <v>0</v>
      </c>
      <c r="H9" s="38">
        <v>0</v>
      </c>
      <c r="I9" s="38">
        <v>0</v>
      </c>
      <c r="J9" s="42">
        <v>0</v>
      </c>
      <c r="K9" s="40">
        <f t="shared" si="0"/>
        <v>2</v>
      </c>
      <c r="L9" s="41">
        <v>0</v>
      </c>
      <c r="M9" s="38">
        <v>0</v>
      </c>
      <c r="N9" s="38">
        <v>0</v>
      </c>
      <c r="O9" s="38">
        <v>0</v>
      </c>
      <c r="P9" s="38">
        <v>0</v>
      </c>
      <c r="Q9" s="42">
        <v>0</v>
      </c>
      <c r="R9" s="40">
        <f t="shared" si="1"/>
        <v>0</v>
      </c>
      <c r="S9" s="43">
        <f t="shared" si="2"/>
        <v>2</v>
      </c>
      <c r="T9" s="44">
        <f t="shared" si="3"/>
        <v>0</v>
      </c>
      <c r="U9" s="44">
        <f t="shared" si="4"/>
        <v>0</v>
      </c>
      <c r="V9" s="44">
        <f t="shared" si="5"/>
        <v>0</v>
      </c>
      <c r="W9" s="44">
        <f t="shared" si="6"/>
        <v>0</v>
      </c>
      <c r="X9" s="45">
        <f t="shared" si="7"/>
        <v>0</v>
      </c>
      <c r="Y9" s="46">
        <f t="shared" si="8"/>
        <v>2</v>
      </c>
      <c r="Z9" s="47">
        <f>R8+R9+R10</f>
        <v>0</v>
      </c>
      <c r="AA9" s="476"/>
    </row>
    <row r="10" spans="1:52" s="2" customFormat="1" ht="23.25" customHeight="1" thickBot="1">
      <c r="A10" s="461"/>
      <c r="B10" s="550"/>
      <c r="C10" s="474"/>
      <c r="D10" s="48" t="s">
        <v>104</v>
      </c>
      <c r="E10" s="49">
        <v>5</v>
      </c>
      <c r="F10" s="50">
        <v>0</v>
      </c>
      <c r="G10" s="50">
        <v>0</v>
      </c>
      <c r="H10" s="50">
        <v>0</v>
      </c>
      <c r="I10" s="50">
        <v>0</v>
      </c>
      <c r="J10" s="54">
        <v>0</v>
      </c>
      <c r="K10" s="52">
        <f t="shared" si="0"/>
        <v>5</v>
      </c>
      <c r="L10" s="53">
        <v>0</v>
      </c>
      <c r="M10" s="50">
        <v>0</v>
      </c>
      <c r="N10" s="50">
        <v>0</v>
      </c>
      <c r="O10" s="50">
        <v>0</v>
      </c>
      <c r="P10" s="50">
        <v>0</v>
      </c>
      <c r="Q10" s="54">
        <v>0</v>
      </c>
      <c r="R10" s="52">
        <f t="shared" si="1"/>
        <v>0</v>
      </c>
      <c r="S10" s="55">
        <f t="shared" si="2"/>
        <v>5</v>
      </c>
      <c r="T10" s="56">
        <f t="shared" si="3"/>
        <v>0</v>
      </c>
      <c r="U10" s="56">
        <f t="shared" si="4"/>
        <v>0</v>
      </c>
      <c r="V10" s="56">
        <f t="shared" si="5"/>
        <v>0</v>
      </c>
      <c r="W10" s="56">
        <f t="shared" si="6"/>
        <v>0</v>
      </c>
      <c r="X10" s="57">
        <f t="shared" si="7"/>
        <v>0</v>
      </c>
      <c r="Y10" s="58">
        <f t="shared" si="8"/>
        <v>5</v>
      </c>
      <c r="Z10" s="59">
        <f>Y8+Y9+Y10</f>
        <v>9</v>
      </c>
      <c r="AA10" s="477"/>
    </row>
    <row r="11" spans="1:52" s="2" customFormat="1" ht="23.25" customHeight="1">
      <c r="A11" s="460">
        <v>2</v>
      </c>
      <c r="B11" s="550"/>
      <c r="C11" s="499" t="s">
        <v>24</v>
      </c>
      <c r="D11" s="60" t="s">
        <v>106</v>
      </c>
      <c r="E11" s="25">
        <v>2</v>
      </c>
      <c r="F11" s="26">
        <v>0</v>
      </c>
      <c r="G11" s="26">
        <v>0</v>
      </c>
      <c r="H11" s="26">
        <v>0</v>
      </c>
      <c r="I11" s="26">
        <v>0</v>
      </c>
      <c r="J11" s="30">
        <v>0</v>
      </c>
      <c r="K11" s="64">
        <f t="shared" si="0"/>
        <v>2</v>
      </c>
      <c r="L11" s="29">
        <v>1</v>
      </c>
      <c r="M11" s="26">
        <v>0</v>
      </c>
      <c r="N11" s="26">
        <v>0</v>
      </c>
      <c r="O11" s="26">
        <v>0</v>
      </c>
      <c r="P11" s="26">
        <v>0</v>
      </c>
      <c r="Q11" s="30">
        <v>0</v>
      </c>
      <c r="R11" s="67">
        <f t="shared" si="1"/>
        <v>1</v>
      </c>
      <c r="S11" s="68">
        <f t="shared" si="2"/>
        <v>1</v>
      </c>
      <c r="T11" s="69">
        <f t="shared" si="3"/>
        <v>0</v>
      </c>
      <c r="U11" s="69">
        <f t="shared" si="4"/>
        <v>0</v>
      </c>
      <c r="V11" s="69">
        <f t="shared" si="5"/>
        <v>0</v>
      </c>
      <c r="W11" s="69">
        <f t="shared" si="6"/>
        <v>0</v>
      </c>
      <c r="X11" s="69">
        <f t="shared" si="7"/>
        <v>0</v>
      </c>
      <c r="Y11" s="70">
        <f t="shared" si="8"/>
        <v>1</v>
      </c>
      <c r="Z11" s="71">
        <f>K11+K12+K13</f>
        <v>12</v>
      </c>
      <c r="AA11" s="502">
        <f>Z13/Z11*100</f>
        <v>91.666666666666657</v>
      </c>
    </row>
    <row r="12" spans="1:52" s="2" customFormat="1" ht="23.25" customHeight="1">
      <c r="A12" s="461"/>
      <c r="B12" s="550"/>
      <c r="C12" s="499"/>
      <c r="D12" s="36" t="s">
        <v>105</v>
      </c>
      <c r="E12" s="37">
        <v>3</v>
      </c>
      <c r="F12" s="38">
        <v>0</v>
      </c>
      <c r="G12" s="38">
        <v>0</v>
      </c>
      <c r="H12" s="38">
        <v>0</v>
      </c>
      <c r="I12" s="38">
        <v>0</v>
      </c>
      <c r="J12" s="42">
        <v>0</v>
      </c>
      <c r="K12" s="40">
        <f t="shared" si="0"/>
        <v>3</v>
      </c>
      <c r="L12" s="41">
        <v>0</v>
      </c>
      <c r="M12" s="38">
        <v>0</v>
      </c>
      <c r="N12" s="38">
        <v>0</v>
      </c>
      <c r="O12" s="38">
        <v>0</v>
      </c>
      <c r="P12" s="38">
        <v>0</v>
      </c>
      <c r="Q12" s="42">
        <v>0</v>
      </c>
      <c r="R12" s="72">
        <f t="shared" si="1"/>
        <v>0</v>
      </c>
      <c r="S12" s="43">
        <f t="shared" si="2"/>
        <v>3</v>
      </c>
      <c r="T12" s="44">
        <f t="shared" si="3"/>
        <v>0</v>
      </c>
      <c r="U12" s="44">
        <f t="shared" si="4"/>
        <v>0</v>
      </c>
      <c r="V12" s="44">
        <f t="shared" si="5"/>
        <v>0</v>
      </c>
      <c r="W12" s="44">
        <f t="shared" si="6"/>
        <v>0</v>
      </c>
      <c r="X12" s="44">
        <f t="shared" si="7"/>
        <v>0</v>
      </c>
      <c r="Y12" s="73">
        <f t="shared" si="8"/>
        <v>3</v>
      </c>
      <c r="Z12" s="74">
        <f>R11+R12+R13</f>
        <v>1</v>
      </c>
      <c r="AA12" s="502"/>
    </row>
    <row r="13" spans="1:52" s="2" customFormat="1" ht="23.25" customHeight="1" thickBot="1">
      <c r="A13" s="461"/>
      <c r="B13" s="550"/>
      <c r="C13" s="499"/>
      <c r="D13" s="75" t="s">
        <v>104</v>
      </c>
      <c r="E13" s="49">
        <v>7</v>
      </c>
      <c r="F13" s="50">
        <v>0</v>
      </c>
      <c r="G13" s="50">
        <v>0</v>
      </c>
      <c r="H13" s="50">
        <v>0</v>
      </c>
      <c r="I13" s="50">
        <v>0</v>
      </c>
      <c r="J13" s="54">
        <v>0</v>
      </c>
      <c r="K13" s="72">
        <f t="shared" si="0"/>
        <v>7</v>
      </c>
      <c r="L13" s="53">
        <v>0</v>
      </c>
      <c r="M13" s="50">
        <v>0</v>
      </c>
      <c r="N13" s="50">
        <v>0</v>
      </c>
      <c r="O13" s="50">
        <v>0</v>
      </c>
      <c r="P13" s="50">
        <v>0</v>
      </c>
      <c r="Q13" s="54">
        <v>0</v>
      </c>
      <c r="R13" s="72">
        <f t="shared" si="1"/>
        <v>0</v>
      </c>
      <c r="S13" s="76">
        <f t="shared" si="2"/>
        <v>7</v>
      </c>
      <c r="T13" s="77">
        <f t="shared" si="3"/>
        <v>0</v>
      </c>
      <c r="U13" s="77">
        <f t="shared" si="4"/>
        <v>0</v>
      </c>
      <c r="V13" s="77">
        <f t="shared" si="5"/>
        <v>0</v>
      </c>
      <c r="W13" s="77">
        <f t="shared" si="6"/>
        <v>0</v>
      </c>
      <c r="X13" s="77">
        <f t="shared" si="7"/>
        <v>0</v>
      </c>
      <c r="Y13" s="73">
        <f t="shared" si="8"/>
        <v>7</v>
      </c>
      <c r="Z13" s="78">
        <f>Y11+Y12+Y13</f>
        <v>11</v>
      </c>
      <c r="AA13" s="502"/>
    </row>
    <row r="14" spans="1:52" s="2" customFormat="1" ht="23.25" customHeight="1">
      <c r="A14" s="460">
        <v>3</v>
      </c>
      <c r="B14" s="550"/>
      <c r="C14" s="498" t="s">
        <v>25</v>
      </c>
      <c r="D14" s="24" t="s">
        <v>106</v>
      </c>
      <c r="E14" s="26">
        <v>13</v>
      </c>
      <c r="F14" s="26">
        <v>1</v>
      </c>
      <c r="G14" s="26">
        <v>0</v>
      </c>
      <c r="H14" s="26">
        <v>2</v>
      </c>
      <c r="I14" s="26">
        <v>0</v>
      </c>
      <c r="J14" s="26">
        <v>0</v>
      </c>
      <c r="K14" s="28">
        <f t="shared" si="0"/>
        <v>16</v>
      </c>
      <c r="L14" s="26">
        <v>11</v>
      </c>
      <c r="M14" s="26">
        <v>1</v>
      </c>
      <c r="N14" s="26">
        <v>0</v>
      </c>
      <c r="O14" s="26">
        <v>2</v>
      </c>
      <c r="P14" s="26">
        <v>0</v>
      </c>
      <c r="Q14" s="30">
        <v>0</v>
      </c>
      <c r="R14" s="79">
        <f t="shared" si="1"/>
        <v>14</v>
      </c>
      <c r="S14" s="31">
        <f t="shared" si="2"/>
        <v>2</v>
      </c>
      <c r="T14" s="32">
        <f t="shared" si="3"/>
        <v>0</v>
      </c>
      <c r="U14" s="32">
        <f t="shared" si="4"/>
        <v>0</v>
      </c>
      <c r="V14" s="32">
        <f t="shared" si="5"/>
        <v>0</v>
      </c>
      <c r="W14" s="32">
        <f t="shared" si="6"/>
        <v>0</v>
      </c>
      <c r="X14" s="32">
        <f t="shared" si="7"/>
        <v>0</v>
      </c>
      <c r="Y14" s="80">
        <f t="shared" si="8"/>
        <v>2</v>
      </c>
      <c r="Z14" s="81">
        <f>K14+K15+K16</f>
        <v>104</v>
      </c>
      <c r="AA14" s="501">
        <f>Z16/Z14*100</f>
        <v>5.7692307692307692</v>
      </c>
    </row>
    <row r="15" spans="1:52" s="2" customFormat="1" ht="23.25" customHeight="1">
      <c r="A15" s="461"/>
      <c r="B15" s="550"/>
      <c r="C15" s="499"/>
      <c r="D15" s="36" t="s">
        <v>105</v>
      </c>
      <c r="E15" s="38">
        <v>11</v>
      </c>
      <c r="F15" s="38">
        <v>2</v>
      </c>
      <c r="G15" s="38">
        <v>1</v>
      </c>
      <c r="H15" s="38">
        <v>4</v>
      </c>
      <c r="I15" s="38">
        <v>1</v>
      </c>
      <c r="J15" s="38">
        <v>0</v>
      </c>
      <c r="K15" s="40">
        <f t="shared" si="0"/>
        <v>19</v>
      </c>
      <c r="L15" s="38">
        <v>10</v>
      </c>
      <c r="M15" s="38">
        <v>2</v>
      </c>
      <c r="N15" s="38">
        <v>1</v>
      </c>
      <c r="O15" s="38">
        <v>4</v>
      </c>
      <c r="P15" s="38">
        <v>1</v>
      </c>
      <c r="Q15" s="42">
        <v>0</v>
      </c>
      <c r="R15" s="72">
        <f t="shared" si="1"/>
        <v>18</v>
      </c>
      <c r="S15" s="43">
        <f t="shared" si="2"/>
        <v>1</v>
      </c>
      <c r="T15" s="44">
        <f t="shared" si="3"/>
        <v>0</v>
      </c>
      <c r="U15" s="44">
        <f t="shared" si="4"/>
        <v>0</v>
      </c>
      <c r="V15" s="44">
        <f t="shared" si="5"/>
        <v>0</v>
      </c>
      <c r="W15" s="44">
        <f t="shared" si="6"/>
        <v>0</v>
      </c>
      <c r="X15" s="44">
        <f t="shared" si="7"/>
        <v>0</v>
      </c>
      <c r="Y15" s="73">
        <f t="shared" si="8"/>
        <v>1</v>
      </c>
      <c r="Z15" s="74">
        <f>R14+R15+R16</f>
        <v>98</v>
      </c>
      <c r="AA15" s="502"/>
    </row>
    <row r="16" spans="1:52" s="2" customFormat="1" ht="23.25" customHeight="1" thickBot="1">
      <c r="A16" s="468"/>
      <c r="B16" s="551"/>
      <c r="C16" s="500"/>
      <c r="D16" s="48" t="s">
        <v>104</v>
      </c>
      <c r="E16" s="50">
        <v>30</v>
      </c>
      <c r="F16" s="50">
        <v>10</v>
      </c>
      <c r="G16" s="50">
        <v>4</v>
      </c>
      <c r="H16" s="50">
        <v>20</v>
      </c>
      <c r="I16" s="50">
        <v>5</v>
      </c>
      <c r="J16" s="50">
        <v>0</v>
      </c>
      <c r="K16" s="52">
        <f t="shared" si="0"/>
        <v>69</v>
      </c>
      <c r="L16" s="50">
        <v>26</v>
      </c>
      <c r="M16" s="50">
        <v>10</v>
      </c>
      <c r="N16" s="50">
        <v>4</v>
      </c>
      <c r="O16" s="50">
        <v>20</v>
      </c>
      <c r="P16" s="50">
        <v>5</v>
      </c>
      <c r="Q16" s="54">
        <v>1</v>
      </c>
      <c r="R16" s="52">
        <f t="shared" si="1"/>
        <v>66</v>
      </c>
      <c r="S16" s="55">
        <f t="shared" si="2"/>
        <v>4</v>
      </c>
      <c r="T16" s="56">
        <f t="shared" si="3"/>
        <v>0</v>
      </c>
      <c r="U16" s="56">
        <f t="shared" si="4"/>
        <v>0</v>
      </c>
      <c r="V16" s="56">
        <f t="shared" si="5"/>
        <v>0</v>
      </c>
      <c r="W16" s="56">
        <f t="shared" si="6"/>
        <v>0</v>
      </c>
      <c r="X16" s="56">
        <f t="shared" si="7"/>
        <v>-1</v>
      </c>
      <c r="Y16" s="58">
        <f t="shared" si="8"/>
        <v>3</v>
      </c>
      <c r="Z16" s="82">
        <f>Y14+Y15+Y16</f>
        <v>6</v>
      </c>
      <c r="AA16" s="503"/>
    </row>
    <row r="17" spans="1:52" s="2" customFormat="1" ht="23.25" customHeight="1">
      <c r="A17" s="461">
        <v>4</v>
      </c>
      <c r="B17" s="549" t="s">
        <v>26</v>
      </c>
      <c r="C17" s="484" t="s">
        <v>27</v>
      </c>
      <c r="D17" s="60" t="s">
        <v>106</v>
      </c>
      <c r="E17" s="62">
        <v>23</v>
      </c>
      <c r="F17" s="62">
        <v>0</v>
      </c>
      <c r="G17" s="62">
        <v>0</v>
      </c>
      <c r="H17" s="62">
        <v>1</v>
      </c>
      <c r="I17" s="62">
        <v>0</v>
      </c>
      <c r="J17" s="62">
        <v>1</v>
      </c>
      <c r="K17" s="64">
        <f t="shared" si="0"/>
        <v>25</v>
      </c>
      <c r="L17" s="62">
        <v>15</v>
      </c>
      <c r="M17" s="62">
        <v>0</v>
      </c>
      <c r="N17" s="62">
        <v>0</v>
      </c>
      <c r="O17" s="62">
        <v>0</v>
      </c>
      <c r="P17" s="62">
        <v>0</v>
      </c>
      <c r="Q17" s="66">
        <v>1</v>
      </c>
      <c r="R17" s="67">
        <f t="shared" si="1"/>
        <v>16</v>
      </c>
      <c r="S17" s="68">
        <f t="shared" si="2"/>
        <v>8</v>
      </c>
      <c r="T17" s="69">
        <f t="shared" si="3"/>
        <v>0</v>
      </c>
      <c r="U17" s="69">
        <f t="shared" si="4"/>
        <v>0</v>
      </c>
      <c r="V17" s="69">
        <f t="shared" si="5"/>
        <v>1</v>
      </c>
      <c r="W17" s="69">
        <f t="shared" si="6"/>
        <v>0</v>
      </c>
      <c r="X17" s="69">
        <f t="shared" si="7"/>
        <v>0</v>
      </c>
      <c r="Y17" s="70">
        <f t="shared" si="8"/>
        <v>9</v>
      </c>
      <c r="Z17" s="71">
        <f>K17+K18+K19</f>
        <v>155</v>
      </c>
      <c r="AA17" s="502">
        <f>Z19/Z17*100</f>
        <v>23.225806451612904</v>
      </c>
    </row>
    <row r="18" spans="1:52" s="2" customFormat="1" ht="23.25" customHeight="1">
      <c r="A18" s="461"/>
      <c r="B18" s="550"/>
      <c r="C18" s="473"/>
      <c r="D18" s="36" t="s">
        <v>105</v>
      </c>
      <c r="E18" s="38">
        <v>29</v>
      </c>
      <c r="F18" s="38">
        <v>3</v>
      </c>
      <c r="G18" s="38">
        <v>1</v>
      </c>
      <c r="H18" s="38">
        <v>5</v>
      </c>
      <c r="I18" s="38">
        <v>1</v>
      </c>
      <c r="J18" s="38">
        <v>1</v>
      </c>
      <c r="K18" s="40">
        <f t="shared" si="0"/>
        <v>40</v>
      </c>
      <c r="L18" s="38">
        <v>20</v>
      </c>
      <c r="M18" s="38">
        <v>2</v>
      </c>
      <c r="N18" s="38">
        <v>1</v>
      </c>
      <c r="O18" s="38">
        <v>5</v>
      </c>
      <c r="P18" s="38">
        <v>1</v>
      </c>
      <c r="Q18" s="42">
        <v>1</v>
      </c>
      <c r="R18" s="72">
        <f t="shared" si="1"/>
        <v>30</v>
      </c>
      <c r="S18" s="43">
        <f t="shared" si="2"/>
        <v>9</v>
      </c>
      <c r="T18" s="44">
        <f t="shared" si="3"/>
        <v>1</v>
      </c>
      <c r="U18" s="44">
        <f t="shared" si="4"/>
        <v>0</v>
      </c>
      <c r="V18" s="44">
        <f t="shared" si="5"/>
        <v>0</v>
      </c>
      <c r="W18" s="44">
        <f t="shared" si="6"/>
        <v>0</v>
      </c>
      <c r="X18" s="44">
        <f t="shared" si="7"/>
        <v>0</v>
      </c>
      <c r="Y18" s="73">
        <f t="shared" si="8"/>
        <v>10</v>
      </c>
      <c r="Z18" s="74">
        <f>R17+R18+R19</f>
        <v>119</v>
      </c>
      <c r="AA18" s="502"/>
    </row>
    <row r="19" spans="1:52" s="2" customFormat="1" ht="23.25" customHeight="1" thickBot="1">
      <c r="A19" s="468"/>
      <c r="B19" s="550"/>
      <c r="C19" s="497"/>
      <c r="D19" s="75" t="s">
        <v>104</v>
      </c>
      <c r="E19" s="85">
        <v>62</v>
      </c>
      <c r="F19" s="85">
        <v>7</v>
      </c>
      <c r="G19" s="85">
        <v>2</v>
      </c>
      <c r="H19" s="85">
        <v>13</v>
      </c>
      <c r="I19" s="85">
        <v>4</v>
      </c>
      <c r="J19" s="85">
        <v>2</v>
      </c>
      <c r="K19" s="72">
        <f t="shared" si="0"/>
        <v>90</v>
      </c>
      <c r="L19" s="85">
        <v>54</v>
      </c>
      <c r="M19" s="85">
        <v>4</v>
      </c>
      <c r="N19" s="85">
        <v>2</v>
      </c>
      <c r="O19" s="85">
        <v>10</v>
      </c>
      <c r="P19" s="85">
        <v>2</v>
      </c>
      <c r="Q19" s="88">
        <v>1</v>
      </c>
      <c r="R19" s="72">
        <f t="shared" si="1"/>
        <v>73</v>
      </c>
      <c r="S19" s="76">
        <f t="shared" si="2"/>
        <v>8</v>
      </c>
      <c r="T19" s="77">
        <f t="shared" si="3"/>
        <v>3</v>
      </c>
      <c r="U19" s="77">
        <f t="shared" si="4"/>
        <v>0</v>
      </c>
      <c r="V19" s="77">
        <f t="shared" si="5"/>
        <v>3</v>
      </c>
      <c r="W19" s="77">
        <f t="shared" si="6"/>
        <v>2</v>
      </c>
      <c r="X19" s="77">
        <f t="shared" si="7"/>
        <v>1</v>
      </c>
      <c r="Y19" s="73">
        <f t="shared" si="8"/>
        <v>17</v>
      </c>
      <c r="Z19" s="78">
        <f>Y17+Y18+Y19</f>
        <v>36</v>
      </c>
      <c r="AA19" s="502"/>
    </row>
    <row r="20" spans="1:52" s="2" customFormat="1" ht="23.25" customHeight="1">
      <c r="A20" s="460">
        <v>5</v>
      </c>
      <c r="B20" s="550"/>
      <c r="C20" s="472" t="s">
        <v>28</v>
      </c>
      <c r="D20" s="24" t="s">
        <v>106</v>
      </c>
      <c r="E20" s="90">
        <v>15</v>
      </c>
      <c r="F20" s="90">
        <v>0</v>
      </c>
      <c r="G20" s="90">
        <v>0</v>
      </c>
      <c r="H20" s="90">
        <v>1</v>
      </c>
      <c r="I20" s="90">
        <v>0</v>
      </c>
      <c r="J20" s="90">
        <v>0</v>
      </c>
      <c r="K20" s="28">
        <f t="shared" si="0"/>
        <v>16</v>
      </c>
      <c r="L20" s="26">
        <v>4</v>
      </c>
      <c r="M20" s="26">
        <v>0</v>
      </c>
      <c r="N20" s="26">
        <v>0</v>
      </c>
      <c r="O20" s="26">
        <v>0</v>
      </c>
      <c r="P20" s="26">
        <v>0</v>
      </c>
      <c r="Q20" s="30">
        <v>0</v>
      </c>
      <c r="R20" s="79">
        <f t="shared" si="1"/>
        <v>4</v>
      </c>
      <c r="S20" s="31">
        <f t="shared" si="2"/>
        <v>11</v>
      </c>
      <c r="T20" s="32">
        <f t="shared" si="3"/>
        <v>0</v>
      </c>
      <c r="U20" s="32">
        <f t="shared" si="4"/>
        <v>0</v>
      </c>
      <c r="V20" s="32">
        <f t="shared" si="5"/>
        <v>1</v>
      </c>
      <c r="W20" s="32">
        <f t="shared" si="6"/>
        <v>0</v>
      </c>
      <c r="X20" s="32">
        <f t="shared" si="7"/>
        <v>0</v>
      </c>
      <c r="Y20" s="80">
        <f t="shared" si="8"/>
        <v>12</v>
      </c>
      <c r="Z20" s="81">
        <f>K20+K21+K22</f>
        <v>72</v>
      </c>
      <c r="AA20" s="475">
        <f>Z22/Z20*100</f>
        <v>68.055555555555557</v>
      </c>
    </row>
    <row r="21" spans="1:52" s="2" customFormat="1" ht="23.25" customHeight="1">
      <c r="A21" s="461"/>
      <c r="B21" s="550"/>
      <c r="C21" s="473"/>
      <c r="D21" s="36" t="s">
        <v>105</v>
      </c>
      <c r="E21" s="93">
        <v>20</v>
      </c>
      <c r="F21" s="93">
        <v>0</v>
      </c>
      <c r="G21" s="93">
        <v>0</v>
      </c>
      <c r="H21" s="93">
        <v>1</v>
      </c>
      <c r="I21" s="93">
        <v>0</v>
      </c>
      <c r="J21" s="93">
        <v>0</v>
      </c>
      <c r="K21" s="40">
        <f t="shared" si="0"/>
        <v>21</v>
      </c>
      <c r="L21" s="38">
        <v>10</v>
      </c>
      <c r="M21" s="38">
        <v>0</v>
      </c>
      <c r="N21" s="38">
        <v>0</v>
      </c>
      <c r="O21" s="38">
        <v>1</v>
      </c>
      <c r="P21" s="38">
        <v>0</v>
      </c>
      <c r="Q21" s="42">
        <v>0</v>
      </c>
      <c r="R21" s="40">
        <f t="shared" si="1"/>
        <v>11</v>
      </c>
      <c r="S21" s="43">
        <f t="shared" si="2"/>
        <v>10</v>
      </c>
      <c r="T21" s="44">
        <f t="shared" si="3"/>
        <v>0</v>
      </c>
      <c r="U21" s="44">
        <f t="shared" si="4"/>
        <v>0</v>
      </c>
      <c r="V21" s="44">
        <f t="shared" si="5"/>
        <v>0</v>
      </c>
      <c r="W21" s="44">
        <f t="shared" si="6"/>
        <v>0</v>
      </c>
      <c r="X21" s="44">
        <f t="shared" si="7"/>
        <v>0</v>
      </c>
      <c r="Y21" s="73">
        <f t="shared" si="8"/>
        <v>10</v>
      </c>
      <c r="Z21" s="74">
        <f>R20+R21+R22</f>
        <v>23</v>
      </c>
      <c r="AA21" s="476"/>
    </row>
    <row r="22" spans="1:52" s="2" customFormat="1" ht="23.25" customHeight="1" thickBot="1">
      <c r="A22" s="461"/>
      <c r="B22" s="547"/>
      <c r="C22" s="474"/>
      <c r="D22" s="48" t="s">
        <v>104</v>
      </c>
      <c r="E22" s="96">
        <v>29</v>
      </c>
      <c r="F22" s="96">
        <v>1</v>
      </c>
      <c r="G22" s="96">
        <v>0</v>
      </c>
      <c r="H22" s="96">
        <v>5</v>
      </c>
      <c r="I22" s="96">
        <v>0</v>
      </c>
      <c r="J22" s="96">
        <v>0</v>
      </c>
      <c r="K22" s="52">
        <f t="shared" si="0"/>
        <v>35</v>
      </c>
      <c r="L22" s="50">
        <v>6</v>
      </c>
      <c r="M22" s="50">
        <v>0</v>
      </c>
      <c r="N22" s="50">
        <v>0</v>
      </c>
      <c r="O22" s="50">
        <v>2</v>
      </c>
      <c r="P22" s="50">
        <v>0</v>
      </c>
      <c r="Q22" s="54">
        <v>0</v>
      </c>
      <c r="R22" s="52">
        <f t="shared" si="1"/>
        <v>8</v>
      </c>
      <c r="S22" s="55">
        <f t="shared" si="2"/>
        <v>23</v>
      </c>
      <c r="T22" s="56">
        <f t="shared" si="3"/>
        <v>1</v>
      </c>
      <c r="U22" s="56">
        <f t="shared" si="4"/>
        <v>0</v>
      </c>
      <c r="V22" s="56">
        <f t="shared" si="5"/>
        <v>3</v>
      </c>
      <c r="W22" s="56">
        <f t="shared" si="6"/>
        <v>0</v>
      </c>
      <c r="X22" s="56">
        <f t="shared" si="7"/>
        <v>0</v>
      </c>
      <c r="Y22" s="58">
        <f t="shared" si="8"/>
        <v>27</v>
      </c>
      <c r="Z22" s="82">
        <f>Y20+Y21+Y22</f>
        <v>49</v>
      </c>
      <c r="AA22" s="477"/>
    </row>
    <row r="23" spans="1:52" s="99" customFormat="1" ht="23.25" customHeight="1">
      <c r="A23" s="460">
        <v>6</v>
      </c>
      <c r="B23" s="479" t="s">
        <v>29</v>
      </c>
      <c r="C23" s="484" t="s">
        <v>30</v>
      </c>
      <c r="D23" s="60" t="s">
        <v>106</v>
      </c>
      <c r="E23" s="26">
        <v>42</v>
      </c>
      <c r="F23" s="26">
        <v>0</v>
      </c>
      <c r="G23" s="26">
        <v>0</v>
      </c>
      <c r="H23" s="26">
        <v>1</v>
      </c>
      <c r="I23" s="26">
        <v>0</v>
      </c>
      <c r="J23" s="26">
        <v>0</v>
      </c>
      <c r="K23" s="64">
        <f t="shared" si="0"/>
        <v>43</v>
      </c>
      <c r="L23" s="65">
        <v>17</v>
      </c>
      <c r="M23" s="62">
        <v>1</v>
      </c>
      <c r="N23" s="62">
        <v>2</v>
      </c>
      <c r="O23" s="62">
        <v>4</v>
      </c>
      <c r="P23" s="62">
        <v>0</v>
      </c>
      <c r="Q23" s="66">
        <v>0</v>
      </c>
      <c r="R23" s="64">
        <f t="shared" si="1"/>
        <v>24</v>
      </c>
      <c r="S23" s="68">
        <f t="shared" si="2"/>
        <v>25</v>
      </c>
      <c r="T23" s="69">
        <f t="shared" si="3"/>
        <v>-1</v>
      </c>
      <c r="U23" s="69">
        <f t="shared" si="4"/>
        <v>-2</v>
      </c>
      <c r="V23" s="69">
        <f t="shared" si="5"/>
        <v>-3</v>
      </c>
      <c r="W23" s="69">
        <f t="shared" si="6"/>
        <v>0</v>
      </c>
      <c r="X23" s="100">
        <f t="shared" si="7"/>
        <v>0</v>
      </c>
      <c r="Y23" s="70">
        <f t="shared" si="8"/>
        <v>19</v>
      </c>
      <c r="Z23" s="101">
        <f>K23+K24+K25</f>
        <v>501</v>
      </c>
      <c r="AA23" s="476">
        <f>Z25/Z23*100</f>
        <v>52.295409181636728</v>
      </c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</row>
    <row r="24" spans="1:52" s="99" customFormat="1" ht="23.25" customHeight="1">
      <c r="A24" s="461"/>
      <c r="B24" s="479"/>
      <c r="C24" s="473"/>
      <c r="D24" s="36" t="s">
        <v>105</v>
      </c>
      <c r="E24" s="38">
        <v>58</v>
      </c>
      <c r="F24" s="38">
        <v>3</v>
      </c>
      <c r="G24" s="38">
        <v>3</v>
      </c>
      <c r="H24" s="38">
        <v>1</v>
      </c>
      <c r="I24" s="38">
        <v>0</v>
      </c>
      <c r="J24" s="38">
        <v>0</v>
      </c>
      <c r="K24" s="40">
        <f t="shared" si="0"/>
        <v>65</v>
      </c>
      <c r="L24" s="41">
        <v>5</v>
      </c>
      <c r="M24" s="38">
        <v>1</v>
      </c>
      <c r="N24" s="38">
        <v>2</v>
      </c>
      <c r="O24" s="38">
        <v>4</v>
      </c>
      <c r="P24" s="38">
        <v>0</v>
      </c>
      <c r="Q24" s="42">
        <v>0</v>
      </c>
      <c r="R24" s="40">
        <f t="shared" si="1"/>
        <v>12</v>
      </c>
      <c r="S24" s="43">
        <f t="shared" si="2"/>
        <v>53</v>
      </c>
      <c r="T24" s="44">
        <f t="shared" si="3"/>
        <v>2</v>
      </c>
      <c r="U24" s="44">
        <f t="shared" si="4"/>
        <v>1</v>
      </c>
      <c r="V24" s="44">
        <f t="shared" si="5"/>
        <v>-3</v>
      </c>
      <c r="W24" s="44">
        <f t="shared" si="6"/>
        <v>0</v>
      </c>
      <c r="X24" s="45">
        <f t="shared" si="7"/>
        <v>0</v>
      </c>
      <c r="Y24" s="73">
        <f t="shared" si="8"/>
        <v>53</v>
      </c>
      <c r="Z24" s="47">
        <f>R23+R24+R25</f>
        <v>239</v>
      </c>
      <c r="AA24" s="476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</row>
    <row r="25" spans="1:52" s="99" customFormat="1" ht="23.25" customHeight="1" thickBot="1">
      <c r="A25" s="461"/>
      <c r="B25" s="479"/>
      <c r="C25" s="473"/>
      <c r="D25" s="75" t="s">
        <v>104</v>
      </c>
      <c r="E25" s="50">
        <v>242</v>
      </c>
      <c r="F25" s="50">
        <v>43</v>
      </c>
      <c r="G25" s="50">
        <v>54</v>
      </c>
      <c r="H25" s="50">
        <v>39</v>
      </c>
      <c r="I25" s="50">
        <v>7</v>
      </c>
      <c r="J25" s="50">
        <v>8</v>
      </c>
      <c r="K25" s="40">
        <f t="shared" si="0"/>
        <v>393</v>
      </c>
      <c r="L25" s="53">
        <v>77</v>
      </c>
      <c r="M25" s="50">
        <v>27</v>
      </c>
      <c r="N25" s="50">
        <v>34</v>
      </c>
      <c r="O25" s="50">
        <v>61</v>
      </c>
      <c r="P25" s="50">
        <v>0</v>
      </c>
      <c r="Q25" s="54">
        <v>4</v>
      </c>
      <c r="R25" s="52">
        <f t="shared" si="1"/>
        <v>203</v>
      </c>
      <c r="S25" s="55">
        <f t="shared" si="2"/>
        <v>165</v>
      </c>
      <c r="T25" s="56">
        <f t="shared" si="3"/>
        <v>16</v>
      </c>
      <c r="U25" s="56">
        <f t="shared" si="4"/>
        <v>20</v>
      </c>
      <c r="V25" s="56">
        <f t="shared" si="5"/>
        <v>-22</v>
      </c>
      <c r="W25" s="56">
        <f t="shared" si="6"/>
        <v>7</v>
      </c>
      <c r="X25" s="57">
        <f t="shared" si="7"/>
        <v>4</v>
      </c>
      <c r="Y25" s="73">
        <f t="shared" si="8"/>
        <v>190</v>
      </c>
      <c r="Z25" s="59">
        <f>Y23+Y24+Y25</f>
        <v>262</v>
      </c>
      <c r="AA25" s="477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</row>
    <row r="26" spans="1:52" s="102" customFormat="1" ht="23.25" customHeight="1">
      <c r="A26" s="460">
        <v>7</v>
      </c>
      <c r="B26" s="496" t="s">
        <v>31</v>
      </c>
      <c r="C26" s="472" t="s">
        <v>32</v>
      </c>
      <c r="D26" s="24" t="s">
        <v>106</v>
      </c>
      <c r="E26" s="61">
        <v>119</v>
      </c>
      <c r="F26" s="62">
        <v>23</v>
      </c>
      <c r="G26" s="62">
        <v>12</v>
      </c>
      <c r="H26" s="62">
        <v>42</v>
      </c>
      <c r="I26" s="62">
        <v>3</v>
      </c>
      <c r="J26" s="66">
        <v>6</v>
      </c>
      <c r="K26" s="40">
        <f t="shared" si="0"/>
        <v>205</v>
      </c>
      <c r="L26" s="65">
        <v>42</v>
      </c>
      <c r="M26" s="62">
        <v>12</v>
      </c>
      <c r="N26" s="62">
        <v>5</v>
      </c>
      <c r="O26" s="62">
        <v>9</v>
      </c>
      <c r="P26" s="62">
        <v>0</v>
      </c>
      <c r="Q26" s="66">
        <v>4</v>
      </c>
      <c r="R26" s="64">
        <f t="shared" si="1"/>
        <v>72</v>
      </c>
      <c r="S26" s="68">
        <f t="shared" si="2"/>
        <v>77</v>
      </c>
      <c r="T26" s="69">
        <f t="shared" si="3"/>
        <v>11</v>
      </c>
      <c r="U26" s="69">
        <f t="shared" si="4"/>
        <v>7</v>
      </c>
      <c r="V26" s="69">
        <f t="shared" si="5"/>
        <v>33</v>
      </c>
      <c r="W26" s="69">
        <f t="shared" si="6"/>
        <v>3</v>
      </c>
      <c r="X26" s="100">
        <f t="shared" si="7"/>
        <v>2</v>
      </c>
      <c r="Y26" s="73">
        <f t="shared" si="8"/>
        <v>133</v>
      </c>
      <c r="Z26" s="101">
        <f>K26+K27+K28</f>
        <v>3280</v>
      </c>
      <c r="AA26" s="476">
        <f>Z28/Z26*100</f>
        <v>72.896341463414643</v>
      </c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</row>
    <row r="27" spans="1:52" s="98" customFormat="1" ht="23.25" customHeight="1">
      <c r="A27" s="461"/>
      <c r="B27" s="481"/>
      <c r="C27" s="473"/>
      <c r="D27" s="36" t="s">
        <v>105</v>
      </c>
      <c r="E27" s="37">
        <v>399</v>
      </c>
      <c r="F27" s="38">
        <v>88</v>
      </c>
      <c r="G27" s="38">
        <v>44</v>
      </c>
      <c r="H27" s="38">
        <v>43</v>
      </c>
      <c r="I27" s="38">
        <v>10</v>
      </c>
      <c r="J27" s="42">
        <v>6</v>
      </c>
      <c r="K27" s="40">
        <f t="shared" si="0"/>
        <v>590</v>
      </c>
      <c r="L27" s="41">
        <v>153</v>
      </c>
      <c r="M27" s="38">
        <v>56</v>
      </c>
      <c r="N27" s="38">
        <v>17</v>
      </c>
      <c r="O27" s="38">
        <v>21</v>
      </c>
      <c r="P27" s="38">
        <v>0</v>
      </c>
      <c r="Q27" s="42">
        <v>6</v>
      </c>
      <c r="R27" s="40">
        <f t="shared" si="1"/>
        <v>253</v>
      </c>
      <c r="S27" s="43">
        <f t="shared" si="2"/>
        <v>246</v>
      </c>
      <c r="T27" s="44">
        <f t="shared" si="3"/>
        <v>32</v>
      </c>
      <c r="U27" s="44">
        <f t="shared" si="4"/>
        <v>27</v>
      </c>
      <c r="V27" s="44">
        <f t="shared" si="5"/>
        <v>22</v>
      </c>
      <c r="W27" s="44">
        <f t="shared" si="6"/>
        <v>10</v>
      </c>
      <c r="X27" s="45">
        <f t="shared" si="7"/>
        <v>0</v>
      </c>
      <c r="Y27" s="73">
        <f t="shared" si="8"/>
        <v>337</v>
      </c>
      <c r="Z27" s="47">
        <f>R26+R27+R28</f>
        <v>889</v>
      </c>
      <c r="AA27" s="476"/>
    </row>
    <row r="28" spans="1:52" s="105" customFormat="1" ht="23.25" customHeight="1" thickBot="1">
      <c r="A28" s="461"/>
      <c r="B28" s="481"/>
      <c r="C28" s="474"/>
      <c r="D28" s="48" t="s">
        <v>104</v>
      </c>
      <c r="E28" s="84">
        <v>1321</v>
      </c>
      <c r="F28" s="85">
        <v>373</v>
      </c>
      <c r="G28" s="85">
        <v>186</v>
      </c>
      <c r="H28" s="85">
        <v>487</v>
      </c>
      <c r="I28" s="85">
        <v>88</v>
      </c>
      <c r="J28" s="88">
        <v>30</v>
      </c>
      <c r="K28" s="40">
        <f t="shared" si="0"/>
        <v>2485</v>
      </c>
      <c r="L28" s="87">
        <v>282</v>
      </c>
      <c r="M28" s="85">
        <v>132</v>
      </c>
      <c r="N28" s="85">
        <v>16</v>
      </c>
      <c r="O28" s="85">
        <v>113</v>
      </c>
      <c r="P28" s="85">
        <v>0</v>
      </c>
      <c r="Q28" s="88">
        <v>21</v>
      </c>
      <c r="R28" s="72">
        <f t="shared" si="1"/>
        <v>564</v>
      </c>
      <c r="S28" s="76">
        <f t="shared" si="2"/>
        <v>1039</v>
      </c>
      <c r="T28" s="77">
        <f t="shared" si="3"/>
        <v>241</v>
      </c>
      <c r="U28" s="77">
        <f t="shared" si="4"/>
        <v>170</v>
      </c>
      <c r="V28" s="77">
        <f t="shared" si="5"/>
        <v>374</v>
      </c>
      <c r="W28" s="77">
        <f t="shared" si="6"/>
        <v>88</v>
      </c>
      <c r="X28" s="103">
        <f t="shared" si="7"/>
        <v>9</v>
      </c>
      <c r="Y28" s="73">
        <f t="shared" si="8"/>
        <v>1921</v>
      </c>
      <c r="Z28" s="104">
        <f>Y26+Y27+Y28</f>
        <v>2391</v>
      </c>
      <c r="AA28" s="476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</row>
    <row r="29" spans="1:52" ht="23.25" customHeight="1">
      <c r="A29" s="460">
        <v>8</v>
      </c>
      <c r="B29" s="481"/>
      <c r="C29" s="473" t="s">
        <v>33</v>
      </c>
      <c r="D29" s="60" t="s">
        <v>106</v>
      </c>
      <c r="E29" s="25">
        <v>96</v>
      </c>
      <c r="F29" s="26">
        <v>0</v>
      </c>
      <c r="G29" s="26">
        <v>0</v>
      </c>
      <c r="H29" s="26">
        <v>0</v>
      </c>
      <c r="I29" s="26">
        <v>0</v>
      </c>
      <c r="J29" s="30">
        <v>1</v>
      </c>
      <c r="K29" s="40">
        <f t="shared" si="0"/>
        <v>97</v>
      </c>
      <c r="L29" s="29">
        <v>59</v>
      </c>
      <c r="M29" s="26">
        <v>0</v>
      </c>
      <c r="N29" s="26">
        <v>0</v>
      </c>
      <c r="O29" s="26">
        <v>0</v>
      </c>
      <c r="P29" s="26">
        <v>0</v>
      </c>
      <c r="Q29" s="30">
        <v>1</v>
      </c>
      <c r="R29" s="28">
        <f t="shared" si="1"/>
        <v>60</v>
      </c>
      <c r="S29" s="31">
        <f t="shared" si="2"/>
        <v>37</v>
      </c>
      <c r="T29" s="32">
        <f t="shared" si="3"/>
        <v>0</v>
      </c>
      <c r="U29" s="32">
        <f t="shared" si="4"/>
        <v>0</v>
      </c>
      <c r="V29" s="32">
        <f t="shared" si="5"/>
        <v>0</v>
      </c>
      <c r="W29" s="32">
        <f t="shared" si="6"/>
        <v>0</v>
      </c>
      <c r="X29" s="33">
        <f t="shared" si="7"/>
        <v>0</v>
      </c>
      <c r="Y29" s="73">
        <f t="shared" si="8"/>
        <v>37</v>
      </c>
      <c r="Z29" s="35">
        <f>K29+K30+K31</f>
        <v>1388</v>
      </c>
      <c r="AA29" s="475">
        <f>Z31/Z29*100</f>
        <v>29.394812680115272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ht="23.25" customHeight="1">
      <c r="A30" s="461"/>
      <c r="B30" s="481"/>
      <c r="C30" s="473"/>
      <c r="D30" s="36" t="s">
        <v>105</v>
      </c>
      <c r="E30" s="37">
        <v>299</v>
      </c>
      <c r="F30" s="38">
        <v>0</v>
      </c>
      <c r="G30" s="38">
        <v>0</v>
      </c>
      <c r="H30" s="38">
        <v>0</v>
      </c>
      <c r="I30" s="38">
        <v>0</v>
      </c>
      <c r="J30" s="42">
        <v>0</v>
      </c>
      <c r="K30" s="40">
        <f t="shared" si="0"/>
        <v>299</v>
      </c>
      <c r="L30" s="41">
        <v>213</v>
      </c>
      <c r="M30" s="38">
        <v>0</v>
      </c>
      <c r="N30" s="38">
        <v>0</v>
      </c>
      <c r="O30" s="38">
        <v>0</v>
      </c>
      <c r="P30" s="38">
        <v>0</v>
      </c>
      <c r="Q30" s="42">
        <v>0</v>
      </c>
      <c r="R30" s="40">
        <f t="shared" si="1"/>
        <v>213</v>
      </c>
      <c r="S30" s="43">
        <f t="shared" si="2"/>
        <v>86</v>
      </c>
      <c r="T30" s="44">
        <f t="shared" si="3"/>
        <v>0</v>
      </c>
      <c r="U30" s="44">
        <f t="shared" si="4"/>
        <v>0</v>
      </c>
      <c r="V30" s="44">
        <f t="shared" si="5"/>
        <v>0</v>
      </c>
      <c r="W30" s="44">
        <f t="shared" si="6"/>
        <v>0</v>
      </c>
      <c r="X30" s="45">
        <f t="shared" si="7"/>
        <v>0</v>
      </c>
      <c r="Y30" s="73">
        <f t="shared" si="8"/>
        <v>86</v>
      </c>
      <c r="Z30" s="47">
        <f>R29+R30+R31</f>
        <v>980</v>
      </c>
      <c r="AA30" s="476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ht="23.25" customHeight="1" thickBot="1">
      <c r="A31" s="461"/>
      <c r="B31" s="481"/>
      <c r="C31" s="497"/>
      <c r="D31" s="75" t="s">
        <v>104</v>
      </c>
      <c r="E31" s="84">
        <v>978</v>
      </c>
      <c r="F31" s="85">
        <v>0</v>
      </c>
      <c r="G31" s="85">
        <v>0</v>
      </c>
      <c r="H31" s="85">
        <v>0</v>
      </c>
      <c r="I31" s="85">
        <v>0</v>
      </c>
      <c r="J31" s="88">
        <v>14</v>
      </c>
      <c r="K31" s="72">
        <f t="shared" si="0"/>
        <v>992</v>
      </c>
      <c r="L31" s="87">
        <v>697</v>
      </c>
      <c r="M31" s="85">
        <v>0</v>
      </c>
      <c r="N31" s="85">
        <v>0</v>
      </c>
      <c r="O31" s="85">
        <v>0</v>
      </c>
      <c r="P31" s="85">
        <v>0</v>
      </c>
      <c r="Q31" s="88">
        <v>10</v>
      </c>
      <c r="R31" s="72">
        <f t="shared" si="1"/>
        <v>707</v>
      </c>
      <c r="S31" s="76">
        <f t="shared" si="2"/>
        <v>281</v>
      </c>
      <c r="T31" s="77">
        <f t="shared" si="3"/>
        <v>0</v>
      </c>
      <c r="U31" s="77">
        <f t="shared" si="4"/>
        <v>0</v>
      </c>
      <c r="V31" s="77">
        <f t="shared" si="5"/>
        <v>0</v>
      </c>
      <c r="W31" s="77">
        <f t="shared" si="6"/>
        <v>0</v>
      </c>
      <c r="X31" s="103">
        <f t="shared" si="7"/>
        <v>4</v>
      </c>
      <c r="Y31" s="73">
        <f t="shared" si="8"/>
        <v>285</v>
      </c>
      <c r="Z31" s="104">
        <f>Y29+Y30+Y31</f>
        <v>408</v>
      </c>
      <c r="AA31" s="476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s="106" customFormat="1" ht="23.25" customHeight="1">
      <c r="A32" s="460">
        <v>9</v>
      </c>
      <c r="B32" s="481"/>
      <c r="C32" s="472" t="s">
        <v>34</v>
      </c>
      <c r="D32" s="24" t="s">
        <v>106</v>
      </c>
      <c r="E32" s="25">
        <v>62</v>
      </c>
      <c r="F32" s="26">
        <v>13</v>
      </c>
      <c r="G32" s="26">
        <v>8</v>
      </c>
      <c r="H32" s="26">
        <v>19</v>
      </c>
      <c r="I32" s="26">
        <v>0</v>
      </c>
      <c r="J32" s="30">
        <v>2</v>
      </c>
      <c r="K32" s="28">
        <f t="shared" si="0"/>
        <v>104</v>
      </c>
      <c r="L32" s="29">
        <v>45</v>
      </c>
      <c r="M32" s="26">
        <v>6</v>
      </c>
      <c r="N32" s="26">
        <v>7</v>
      </c>
      <c r="O32" s="26">
        <v>11</v>
      </c>
      <c r="P32" s="26">
        <v>0</v>
      </c>
      <c r="Q32" s="30">
        <v>2</v>
      </c>
      <c r="R32" s="28">
        <f t="shared" si="1"/>
        <v>71</v>
      </c>
      <c r="S32" s="31">
        <f t="shared" si="2"/>
        <v>17</v>
      </c>
      <c r="T32" s="32">
        <f t="shared" si="3"/>
        <v>7</v>
      </c>
      <c r="U32" s="32">
        <f t="shared" si="4"/>
        <v>1</v>
      </c>
      <c r="V32" s="32">
        <f t="shared" si="5"/>
        <v>8</v>
      </c>
      <c r="W32" s="32">
        <f t="shared" si="6"/>
        <v>0</v>
      </c>
      <c r="X32" s="33">
        <f t="shared" si="7"/>
        <v>0</v>
      </c>
      <c r="Y32" s="80">
        <f t="shared" si="8"/>
        <v>33</v>
      </c>
      <c r="Z32" s="35">
        <f>K32+K33+K34</f>
        <v>1565</v>
      </c>
      <c r="AA32" s="475">
        <f>Z34/Z32*100</f>
        <v>47.667731629392975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s="2" customFormat="1" ht="23.25" customHeight="1">
      <c r="A33" s="461"/>
      <c r="B33" s="481"/>
      <c r="C33" s="473"/>
      <c r="D33" s="36" t="s">
        <v>105</v>
      </c>
      <c r="E33" s="37">
        <v>170</v>
      </c>
      <c r="F33" s="38">
        <v>37</v>
      </c>
      <c r="G33" s="38">
        <v>18</v>
      </c>
      <c r="H33" s="38">
        <v>30</v>
      </c>
      <c r="I33" s="38">
        <v>0</v>
      </c>
      <c r="J33" s="42">
        <v>4</v>
      </c>
      <c r="K33" s="40">
        <f t="shared" si="0"/>
        <v>259</v>
      </c>
      <c r="L33" s="41">
        <v>134</v>
      </c>
      <c r="M33" s="38">
        <v>25</v>
      </c>
      <c r="N33" s="38">
        <v>12</v>
      </c>
      <c r="O33" s="38">
        <v>11</v>
      </c>
      <c r="P33" s="38">
        <v>0</v>
      </c>
      <c r="Q33" s="42">
        <v>4</v>
      </c>
      <c r="R33" s="40">
        <f t="shared" si="1"/>
        <v>186</v>
      </c>
      <c r="S33" s="43">
        <f t="shared" si="2"/>
        <v>36</v>
      </c>
      <c r="T33" s="44">
        <f t="shared" si="3"/>
        <v>12</v>
      </c>
      <c r="U33" s="44">
        <f t="shared" si="4"/>
        <v>6</v>
      </c>
      <c r="V33" s="44">
        <f t="shared" si="5"/>
        <v>19</v>
      </c>
      <c r="W33" s="44">
        <f t="shared" si="6"/>
        <v>0</v>
      </c>
      <c r="X33" s="45">
        <f t="shared" si="7"/>
        <v>0</v>
      </c>
      <c r="Y33" s="73">
        <f t="shared" si="8"/>
        <v>73</v>
      </c>
      <c r="Z33" s="47">
        <f>R32+R33+R34</f>
        <v>819</v>
      </c>
      <c r="AA33" s="476"/>
    </row>
    <row r="34" spans="1:52" s="107" customFormat="1" ht="23.25" customHeight="1" thickBot="1">
      <c r="A34" s="461"/>
      <c r="B34" s="481"/>
      <c r="C34" s="474"/>
      <c r="D34" s="48" t="s">
        <v>104</v>
      </c>
      <c r="E34" s="49">
        <v>543</v>
      </c>
      <c r="F34" s="50">
        <v>324</v>
      </c>
      <c r="G34" s="50">
        <v>76</v>
      </c>
      <c r="H34" s="50">
        <v>230</v>
      </c>
      <c r="I34" s="50">
        <v>0</v>
      </c>
      <c r="J34" s="54">
        <v>29</v>
      </c>
      <c r="K34" s="52">
        <f t="shared" si="0"/>
        <v>1202</v>
      </c>
      <c r="L34" s="53">
        <v>264</v>
      </c>
      <c r="M34" s="50">
        <v>167</v>
      </c>
      <c r="N34" s="50">
        <v>36</v>
      </c>
      <c r="O34" s="50">
        <v>82</v>
      </c>
      <c r="P34" s="50">
        <v>0</v>
      </c>
      <c r="Q34" s="54">
        <v>13</v>
      </c>
      <c r="R34" s="52">
        <f t="shared" si="1"/>
        <v>562</v>
      </c>
      <c r="S34" s="55">
        <f t="shared" si="2"/>
        <v>279</v>
      </c>
      <c r="T34" s="56">
        <f t="shared" si="3"/>
        <v>157</v>
      </c>
      <c r="U34" s="56">
        <f t="shared" si="4"/>
        <v>40</v>
      </c>
      <c r="V34" s="56">
        <f t="shared" si="5"/>
        <v>148</v>
      </c>
      <c r="W34" s="56">
        <f t="shared" si="6"/>
        <v>0</v>
      </c>
      <c r="X34" s="57">
        <f t="shared" si="7"/>
        <v>16</v>
      </c>
      <c r="Y34" s="58">
        <f t="shared" si="8"/>
        <v>640</v>
      </c>
      <c r="Z34" s="59">
        <f>Y32+Y33+Y34</f>
        <v>746</v>
      </c>
      <c r="AA34" s="477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s="2" customFormat="1" ht="23.25" customHeight="1">
      <c r="A35" s="460">
        <v>10</v>
      </c>
      <c r="B35" s="481"/>
      <c r="C35" s="498" t="s">
        <v>35</v>
      </c>
      <c r="D35" s="215" t="s">
        <v>106</v>
      </c>
      <c r="E35" s="26">
        <v>13</v>
      </c>
      <c r="F35" s="26">
        <v>1</v>
      </c>
      <c r="G35" s="26">
        <v>0</v>
      </c>
      <c r="H35" s="26">
        <v>1</v>
      </c>
      <c r="I35" s="26">
        <v>0</v>
      </c>
      <c r="J35" s="26">
        <v>0</v>
      </c>
      <c r="K35" s="64">
        <f t="shared" si="0"/>
        <v>15</v>
      </c>
      <c r="L35" s="62">
        <v>9</v>
      </c>
      <c r="M35" s="62">
        <v>1</v>
      </c>
      <c r="N35" s="62">
        <v>0</v>
      </c>
      <c r="O35" s="62">
        <v>1</v>
      </c>
      <c r="P35" s="62">
        <v>0</v>
      </c>
      <c r="Q35" s="66">
        <v>0</v>
      </c>
      <c r="R35" s="64">
        <f t="shared" si="1"/>
        <v>11</v>
      </c>
      <c r="S35" s="68">
        <f t="shared" si="2"/>
        <v>4</v>
      </c>
      <c r="T35" s="69">
        <f t="shared" si="3"/>
        <v>0</v>
      </c>
      <c r="U35" s="69">
        <f t="shared" si="4"/>
        <v>0</v>
      </c>
      <c r="V35" s="69">
        <f t="shared" si="5"/>
        <v>0</v>
      </c>
      <c r="W35" s="69">
        <f t="shared" si="6"/>
        <v>0</v>
      </c>
      <c r="X35" s="69">
        <f t="shared" si="7"/>
        <v>0</v>
      </c>
      <c r="Y35" s="108">
        <f t="shared" si="8"/>
        <v>4</v>
      </c>
      <c r="Z35" s="71">
        <f>K35+K36+K37</f>
        <v>136</v>
      </c>
      <c r="AA35" s="502">
        <f>Z37/Z35*100</f>
        <v>17.647058823529413</v>
      </c>
    </row>
    <row r="36" spans="1:52" s="2" customFormat="1" ht="23.25" customHeight="1">
      <c r="A36" s="461"/>
      <c r="B36" s="481"/>
      <c r="C36" s="499"/>
      <c r="D36" s="217" t="s">
        <v>105</v>
      </c>
      <c r="E36" s="38">
        <v>29</v>
      </c>
      <c r="F36" s="38">
        <v>3</v>
      </c>
      <c r="G36" s="38">
        <v>1</v>
      </c>
      <c r="H36" s="38">
        <v>0</v>
      </c>
      <c r="I36" s="38">
        <v>0</v>
      </c>
      <c r="J36" s="38">
        <v>0</v>
      </c>
      <c r="K36" s="40">
        <f t="shared" si="0"/>
        <v>33</v>
      </c>
      <c r="L36" s="62">
        <v>27</v>
      </c>
      <c r="M36" s="62">
        <v>2</v>
      </c>
      <c r="N36" s="62">
        <v>0</v>
      </c>
      <c r="O36" s="62">
        <v>0</v>
      </c>
      <c r="P36" s="62">
        <v>0</v>
      </c>
      <c r="Q36" s="66">
        <v>0</v>
      </c>
      <c r="R36" s="40">
        <f t="shared" si="1"/>
        <v>29</v>
      </c>
      <c r="S36" s="43">
        <f t="shared" si="2"/>
        <v>2</v>
      </c>
      <c r="T36" s="44">
        <f t="shared" si="3"/>
        <v>1</v>
      </c>
      <c r="U36" s="44">
        <f t="shared" si="4"/>
        <v>1</v>
      </c>
      <c r="V36" s="44">
        <f t="shared" si="5"/>
        <v>0</v>
      </c>
      <c r="W36" s="44">
        <f t="shared" si="6"/>
        <v>0</v>
      </c>
      <c r="X36" s="44">
        <f t="shared" si="7"/>
        <v>0</v>
      </c>
      <c r="Y36" s="109">
        <f t="shared" si="8"/>
        <v>4</v>
      </c>
      <c r="Z36" s="74">
        <f>R35+R36+R37</f>
        <v>112</v>
      </c>
      <c r="AA36" s="502"/>
    </row>
    <row r="37" spans="1:52" s="2" customFormat="1" ht="23.25" customHeight="1" thickBot="1">
      <c r="A37" s="468"/>
      <c r="B37" s="481"/>
      <c r="C37" s="500"/>
      <c r="D37" s="219" t="s">
        <v>104</v>
      </c>
      <c r="E37" s="50">
        <v>58</v>
      </c>
      <c r="F37" s="50">
        <v>9</v>
      </c>
      <c r="G37" s="50">
        <v>4</v>
      </c>
      <c r="H37" s="50">
        <v>13</v>
      </c>
      <c r="I37" s="50">
        <v>1</v>
      </c>
      <c r="J37" s="50">
        <v>3</v>
      </c>
      <c r="K37" s="72">
        <f t="shared" si="0"/>
        <v>88</v>
      </c>
      <c r="L37" s="62">
        <v>47</v>
      </c>
      <c r="M37" s="62">
        <v>9</v>
      </c>
      <c r="N37" s="62">
        <v>3</v>
      </c>
      <c r="O37" s="62">
        <v>11</v>
      </c>
      <c r="P37" s="62">
        <v>0</v>
      </c>
      <c r="Q37" s="66">
        <v>2</v>
      </c>
      <c r="R37" s="72">
        <f t="shared" si="1"/>
        <v>72</v>
      </c>
      <c r="S37" s="76">
        <f t="shared" si="2"/>
        <v>11</v>
      </c>
      <c r="T37" s="77">
        <f t="shared" si="3"/>
        <v>0</v>
      </c>
      <c r="U37" s="77">
        <f t="shared" si="4"/>
        <v>1</v>
      </c>
      <c r="V37" s="77">
        <f t="shared" si="5"/>
        <v>2</v>
      </c>
      <c r="W37" s="77">
        <f t="shared" si="6"/>
        <v>1</v>
      </c>
      <c r="X37" s="77">
        <f t="shared" si="7"/>
        <v>1</v>
      </c>
      <c r="Y37" s="110">
        <f t="shared" si="8"/>
        <v>16</v>
      </c>
      <c r="Z37" s="78">
        <f>Y35+Y36+Y37</f>
        <v>24</v>
      </c>
      <c r="AA37" s="502"/>
    </row>
    <row r="38" spans="1:52" s="2" customFormat="1" ht="23.25" customHeight="1">
      <c r="A38" s="461">
        <v>11</v>
      </c>
      <c r="B38" s="481"/>
      <c r="C38" s="498" t="s">
        <v>36</v>
      </c>
      <c r="D38" s="218" t="s">
        <v>106</v>
      </c>
      <c r="E38" s="26">
        <v>18</v>
      </c>
      <c r="F38" s="26">
        <v>1</v>
      </c>
      <c r="G38" s="26">
        <v>0</v>
      </c>
      <c r="H38" s="26">
        <v>3</v>
      </c>
      <c r="I38" s="26">
        <v>0</v>
      </c>
      <c r="J38" s="26">
        <v>0</v>
      </c>
      <c r="K38" s="28">
        <f t="shared" si="0"/>
        <v>22</v>
      </c>
      <c r="L38" s="26">
        <v>4</v>
      </c>
      <c r="M38" s="26">
        <v>1</v>
      </c>
      <c r="N38" s="26">
        <v>0</v>
      </c>
      <c r="O38" s="26">
        <v>0</v>
      </c>
      <c r="P38" s="26">
        <v>0</v>
      </c>
      <c r="Q38" s="30">
        <v>0</v>
      </c>
      <c r="R38" s="28">
        <f t="shared" si="1"/>
        <v>5</v>
      </c>
      <c r="S38" s="31">
        <f t="shared" si="2"/>
        <v>14</v>
      </c>
      <c r="T38" s="32">
        <f t="shared" si="3"/>
        <v>0</v>
      </c>
      <c r="U38" s="32">
        <f t="shared" si="4"/>
        <v>0</v>
      </c>
      <c r="V38" s="32">
        <f t="shared" si="5"/>
        <v>3</v>
      </c>
      <c r="W38" s="32">
        <f t="shared" si="6"/>
        <v>0</v>
      </c>
      <c r="X38" s="32">
        <f t="shared" si="7"/>
        <v>0</v>
      </c>
      <c r="Y38" s="111">
        <f t="shared" si="8"/>
        <v>17</v>
      </c>
      <c r="Z38" s="81">
        <f>K38+K39+K40</f>
        <v>305</v>
      </c>
      <c r="AA38" s="501">
        <f>Z40/Z38*100</f>
        <v>40.327868852459012</v>
      </c>
    </row>
    <row r="39" spans="1:52" s="2" customFormat="1" ht="23.25" customHeight="1">
      <c r="A39" s="461"/>
      <c r="B39" s="481"/>
      <c r="C39" s="499"/>
      <c r="D39" s="217" t="s">
        <v>105</v>
      </c>
      <c r="E39" s="38">
        <v>58</v>
      </c>
      <c r="F39" s="38">
        <v>10</v>
      </c>
      <c r="G39" s="38">
        <v>3</v>
      </c>
      <c r="H39" s="38">
        <v>1</v>
      </c>
      <c r="I39" s="38">
        <v>0</v>
      </c>
      <c r="J39" s="38">
        <v>2</v>
      </c>
      <c r="K39" s="40">
        <f t="shared" si="0"/>
        <v>74</v>
      </c>
      <c r="L39" s="38">
        <v>41</v>
      </c>
      <c r="M39" s="38">
        <v>9</v>
      </c>
      <c r="N39" s="38">
        <v>3</v>
      </c>
      <c r="O39" s="38">
        <v>0</v>
      </c>
      <c r="P39" s="38">
        <v>0</v>
      </c>
      <c r="Q39" s="42">
        <v>1</v>
      </c>
      <c r="R39" s="40">
        <f t="shared" si="1"/>
        <v>54</v>
      </c>
      <c r="S39" s="43">
        <f t="shared" si="2"/>
        <v>17</v>
      </c>
      <c r="T39" s="44">
        <f t="shared" si="3"/>
        <v>1</v>
      </c>
      <c r="U39" s="44">
        <f t="shared" si="4"/>
        <v>0</v>
      </c>
      <c r="V39" s="44">
        <f t="shared" si="5"/>
        <v>1</v>
      </c>
      <c r="W39" s="44">
        <f t="shared" si="6"/>
        <v>0</v>
      </c>
      <c r="X39" s="44">
        <f t="shared" si="7"/>
        <v>1</v>
      </c>
      <c r="Y39" s="109">
        <f t="shared" si="8"/>
        <v>20</v>
      </c>
      <c r="Z39" s="74">
        <f>R38+R39+R40</f>
        <v>182</v>
      </c>
      <c r="AA39" s="502"/>
    </row>
    <row r="40" spans="1:52" s="2" customFormat="1" ht="23.25" customHeight="1" thickBot="1">
      <c r="A40" s="468"/>
      <c r="B40" s="483"/>
      <c r="C40" s="500"/>
      <c r="D40" s="216" t="s">
        <v>104</v>
      </c>
      <c r="E40" s="50">
        <v>100</v>
      </c>
      <c r="F40" s="50">
        <v>30</v>
      </c>
      <c r="G40" s="50">
        <v>14</v>
      </c>
      <c r="H40" s="50">
        <v>52</v>
      </c>
      <c r="I40" s="50">
        <v>5</v>
      </c>
      <c r="J40" s="50">
        <v>8</v>
      </c>
      <c r="K40" s="52">
        <f t="shared" ref="K40:K71" si="9">SUM(E40:J40)</f>
        <v>209</v>
      </c>
      <c r="L40" s="50">
        <v>59</v>
      </c>
      <c r="M40" s="50">
        <v>26</v>
      </c>
      <c r="N40" s="50">
        <v>3</v>
      </c>
      <c r="O40" s="50">
        <v>29</v>
      </c>
      <c r="P40" s="50">
        <v>1</v>
      </c>
      <c r="Q40" s="54">
        <v>5</v>
      </c>
      <c r="R40" s="52">
        <f t="shared" ref="R40:R71" si="10">SUM(L40:Q40)</f>
        <v>123</v>
      </c>
      <c r="S40" s="55">
        <f t="shared" ref="S40:S71" si="11">E40-L40</f>
        <v>41</v>
      </c>
      <c r="T40" s="56">
        <f t="shared" ref="T40:T71" si="12">F40-M40</f>
        <v>4</v>
      </c>
      <c r="U40" s="56">
        <f t="shared" ref="U40:U71" si="13">G40-N40</f>
        <v>11</v>
      </c>
      <c r="V40" s="56">
        <f t="shared" ref="V40:V71" si="14">H40-O40</f>
        <v>23</v>
      </c>
      <c r="W40" s="56">
        <f t="shared" ref="W40:W71" si="15">I40-P40</f>
        <v>4</v>
      </c>
      <c r="X40" s="56">
        <f t="shared" ref="X40:X71" si="16">J40-Q40</f>
        <v>3</v>
      </c>
      <c r="Y40" s="112">
        <f t="shared" ref="Y40:Y71" si="17">SUM(S40:X40)</f>
        <v>86</v>
      </c>
      <c r="Z40" s="82">
        <f>Y38+Y39+Y40</f>
        <v>123</v>
      </c>
      <c r="AA40" s="503"/>
    </row>
    <row r="41" spans="1:52" s="2" customFormat="1" ht="23.25" customHeight="1">
      <c r="A41" s="460">
        <v>12</v>
      </c>
      <c r="B41" s="532" t="s">
        <v>37</v>
      </c>
      <c r="C41" s="484" t="s">
        <v>38</v>
      </c>
      <c r="D41" s="215" t="s">
        <v>106</v>
      </c>
      <c r="E41" s="114">
        <v>19</v>
      </c>
      <c r="F41" s="114">
        <v>1</v>
      </c>
      <c r="G41" s="114">
        <v>0</v>
      </c>
      <c r="H41" s="114">
        <v>0</v>
      </c>
      <c r="I41" s="114">
        <v>0</v>
      </c>
      <c r="J41" s="114">
        <v>1</v>
      </c>
      <c r="K41" s="64">
        <f t="shared" si="9"/>
        <v>21</v>
      </c>
      <c r="L41" s="65">
        <v>10</v>
      </c>
      <c r="M41" s="62">
        <v>1</v>
      </c>
      <c r="N41" s="62">
        <v>0</v>
      </c>
      <c r="O41" s="62">
        <v>0</v>
      </c>
      <c r="P41" s="62">
        <v>0</v>
      </c>
      <c r="Q41" s="66">
        <v>0</v>
      </c>
      <c r="R41" s="64">
        <f t="shared" si="10"/>
        <v>11</v>
      </c>
      <c r="S41" s="68">
        <f t="shared" si="11"/>
        <v>9</v>
      </c>
      <c r="T41" s="69">
        <f t="shared" si="12"/>
        <v>0</v>
      </c>
      <c r="U41" s="69">
        <f t="shared" si="13"/>
        <v>0</v>
      </c>
      <c r="V41" s="69">
        <f t="shared" si="14"/>
        <v>0</v>
      </c>
      <c r="W41" s="69">
        <f t="shared" si="15"/>
        <v>0</v>
      </c>
      <c r="X41" s="100">
        <f t="shared" si="16"/>
        <v>1</v>
      </c>
      <c r="Y41" s="70">
        <f t="shared" si="17"/>
        <v>10</v>
      </c>
      <c r="Z41" s="101">
        <f>K41+K42+K43</f>
        <v>134</v>
      </c>
      <c r="AA41" s="476">
        <f>Z43/Z41*100</f>
        <v>63.432835820895527</v>
      </c>
    </row>
    <row r="42" spans="1:52" s="2" customFormat="1" ht="23.25" customHeight="1">
      <c r="A42" s="461"/>
      <c r="B42" s="532"/>
      <c r="C42" s="473"/>
      <c r="D42" s="36" t="s">
        <v>105</v>
      </c>
      <c r="E42" s="92">
        <v>20</v>
      </c>
      <c r="F42" s="93">
        <v>3</v>
      </c>
      <c r="G42" s="93">
        <v>1</v>
      </c>
      <c r="H42" s="93">
        <v>8</v>
      </c>
      <c r="I42" s="93">
        <v>0</v>
      </c>
      <c r="J42" s="214">
        <v>1</v>
      </c>
      <c r="K42" s="40">
        <f t="shared" si="9"/>
        <v>33</v>
      </c>
      <c r="L42" s="41">
        <v>9</v>
      </c>
      <c r="M42" s="38">
        <v>4</v>
      </c>
      <c r="N42" s="38">
        <v>1</v>
      </c>
      <c r="O42" s="38">
        <v>4</v>
      </c>
      <c r="P42" s="38">
        <v>0</v>
      </c>
      <c r="Q42" s="42">
        <v>0</v>
      </c>
      <c r="R42" s="40">
        <f t="shared" si="10"/>
        <v>18</v>
      </c>
      <c r="S42" s="43">
        <f t="shared" si="11"/>
        <v>11</v>
      </c>
      <c r="T42" s="44">
        <f t="shared" si="12"/>
        <v>-1</v>
      </c>
      <c r="U42" s="44">
        <f t="shared" si="13"/>
        <v>0</v>
      </c>
      <c r="V42" s="44">
        <f t="shared" si="14"/>
        <v>4</v>
      </c>
      <c r="W42" s="44">
        <f t="shared" si="15"/>
        <v>0</v>
      </c>
      <c r="X42" s="45">
        <f t="shared" si="16"/>
        <v>1</v>
      </c>
      <c r="Y42" s="73">
        <f t="shared" si="17"/>
        <v>15</v>
      </c>
      <c r="Z42" s="47">
        <f>R41+R42+R43</f>
        <v>49</v>
      </c>
      <c r="AA42" s="476"/>
    </row>
    <row r="43" spans="1:52" s="2" customFormat="1" ht="23.25" customHeight="1" thickBot="1">
      <c r="A43" s="468"/>
      <c r="B43" s="541"/>
      <c r="C43" s="474"/>
      <c r="D43" s="48" t="s">
        <v>104</v>
      </c>
      <c r="E43" s="95">
        <v>46</v>
      </c>
      <c r="F43" s="96">
        <v>10</v>
      </c>
      <c r="G43" s="96">
        <v>4</v>
      </c>
      <c r="H43" s="96">
        <v>16</v>
      </c>
      <c r="I43" s="96">
        <v>1</v>
      </c>
      <c r="J43" s="213">
        <v>3</v>
      </c>
      <c r="K43" s="52">
        <f t="shared" si="9"/>
        <v>80</v>
      </c>
      <c r="L43" s="53">
        <v>11</v>
      </c>
      <c r="M43" s="50">
        <v>3</v>
      </c>
      <c r="N43" s="50">
        <v>2</v>
      </c>
      <c r="O43" s="50">
        <v>4</v>
      </c>
      <c r="P43" s="50">
        <v>0</v>
      </c>
      <c r="Q43" s="54">
        <v>0</v>
      </c>
      <c r="R43" s="52">
        <f t="shared" si="10"/>
        <v>20</v>
      </c>
      <c r="S43" s="55">
        <f t="shared" si="11"/>
        <v>35</v>
      </c>
      <c r="T43" s="56">
        <f t="shared" si="12"/>
        <v>7</v>
      </c>
      <c r="U43" s="56">
        <f t="shared" si="13"/>
        <v>2</v>
      </c>
      <c r="V43" s="56">
        <f t="shared" si="14"/>
        <v>12</v>
      </c>
      <c r="W43" s="56">
        <f t="shared" si="15"/>
        <v>1</v>
      </c>
      <c r="X43" s="57">
        <f t="shared" si="16"/>
        <v>3</v>
      </c>
      <c r="Y43" s="58">
        <f t="shared" si="17"/>
        <v>60</v>
      </c>
      <c r="Z43" s="59">
        <f>Y41+Y42+Y43</f>
        <v>85</v>
      </c>
      <c r="AA43" s="477"/>
    </row>
    <row r="44" spans="1:52" s="2" customFormat="1" ht="23.25" customHeight="1">
      <c r="A44" s="461">
        <v>13</v>
      </c>
      <c r="B44" s="547" t="s">
        <v>39</v>
      </c>
      <c r="C44" s="484" t="s">
        <v>40</v>
      </c>
      <c r="D44" s="60" t="s">
        <v>106</v>
      </c>
      <c r="E44" s="61">
        <v>20</v>
      </c>
      <c r="F44" s="62">
        <v>0</v>
      </c>
      <c r="G44" s="62">
        <v>0</v>
      </c>
      <c r="H44" s="62">
        <v>2</v>
      </c>
      <c r="I44" s="62">
        <v>0</v>
      </c>
      <c r="J44" s="66">
        <v>0</v>
      </c>
      <c r="K44" s="64">
        <f t="shared" si="9"/>
        <v>22</v>
      </c>
      <c r="L44" s="65">
        <v>14</v>
      </c>
      <c r="M44" s="62">
        <v>0</v>
      </c>
      <c r="N44" s="62">
        <v>0</v>
      </c>
      <c r="O44" s="62">
        <v>1</v>
      </c>
      <c r="P44" s="62">
        <v>0</v>
      </c>
      <c r="Q44" s="66">
        <v>0</v>
      </c>
      <c r="R44" s="64">
        <f t="shared" si="10"/>
        <v>15</v>
      </c>
      <c r="S44" s="68">
        <f t="shared" si="11"/>
        <v>6</v>
      </c>
      <c r="T44" s="69">
        <f t="shared" si="12"/>
        <v>0</v>
      </c>
      <c r="U44" s="69">
        <f t="shared" si="13"/>
        <v>0</v>
      </c>
      <c r="V44" s="69">
        <f t="shared" si="14"/>
        <v>1</v>
      </c>
      <c r="W44" s="69">
        <f t="shared" si="15"/>
        <v>0</v>
      </c>
      <c r="X44" s="100">
        <f t="shared" si="16"/>
        <v>0</v>
      </c>
      <c r="Y44" s="116">
        <f t="shared" si="17"/>
        <v>7</v>
      </c>
      <c r="Z44" s="101">
        <f>K44+K45+K46</f>
        <v>142</v>
      </c>
      <c r="AA44" s="476">
        <f>Z46/Z44*100</f>
        <v>44.366197183098592</v>
      </c>
    </row>
    <row r="45" spans="1:52" s="2" customFormat="1" ht="23.25" customHeight="1">
      <c r="A45" s="461"/>
      <c r="B45" s="532"/>
      <c r="C45" s="473"/>
      <c r="D45" s="36" t="s">
        <v>105</v>
      </c>
      <c r="E45" s="37">
        <v>28</v>
      </c>
      <c r="F45" s="38">
        <v>1</v>
      </c>
      <c r="G45" s="38">
        <v>0</v>
      </c>
      <c r="H45" s="38">
        <v>4</v>
      </c>
      <c r="I45" s="38">
        <v>0</v>
      </c>
      <c r="J45" s="42">
        <v>2</v>
      </c>
      <c r="K45" s="40">
        <f t="shared" si="9"/>
        <v>35</v>
      </c>
      <c r="L45" s="41">
        <v>19</v>
      </c>
      <c r="M45" s="38">
        <v>0</v>
      </c>
      <c r="N45" s="38">
        <v>0</v>
      </c>
      <c r="O45" s="38">
        <v>1</v>
      </c>
      <c r="P45" s="38">
        <v>0</v>
      </c>
      <c r="Q45" s="42">
        <v>0</v>
      </c>
      <c r="R45" s="40">
        <f t="shared" si="10"/>
        <v>20</v>
      </c>
      <c r="S45" s="43">
        <f t="shared" si="11"/>
        <v>9</v>
      </c>
      <c r="T45" s="44">
        <f t="shared" si="12"/>
        <v>1</v>
      </c>
      <c r="U45" s="44">
        <f t="shared" si="13"/>
        <v>0</v>
      </c>
      <c r="V45" s="44">
        <f t="shared" si="14"/>
        <v>3</v>
      </c>
      <c r="W45" s="44">
        <f t="shared" si="15"/>
        <v>0</v>
      </c>
      <c r="X45" s="45">
        <f t="shared" si="16"/>
        <v>2</v>
      </c>
      <c r="Y45" s="46">
        <f t="shared" si="17"/>
        <v>15</v>
      </c>
      <c r="Z45" s="47">
        <f>R44+R45+R46</f>
        <v>79</v>
      </c>
      <c r="AA45" s="476"/>
    </row>
    <row r="46" spans="1:52" s="2" customFormat="1" ht="23.25" customHeight="1" thickBot="1">
      <c r="A46" s="461"/>
      <c r="B46" s="541"/>
      <c r="C46" s="474"/>
      <c r="D46" s="48" t="s">
        <v>104</v>
      </c>
      <c r="E46" s="84">
        <v>67</v>
      </c>
      <c r="F46" s="85">
        <v>5</v>
      </c>
      <c r="G46" s="85">
        <v>0</v>
      </c>
      <c r="H46" s="85">
        <v>7</v>
      </c>
      <c r="I46" s="85">
        <v>2</v>
      </c>
      <c r="J46" s="88">
        <v>4</v>
      </c>
      <c r="K46" s="72">
        <f t="shared" si="9"/>
        <v>85</v>
      </c>
      <c r="L46" s="87">
        <v>36</v>
      </c>
      <c r="M46" s="85">
        <v>3</v>
      </c>
      <c r="N46" s="85">
        <v>0</v>
      </c>
      <c r="O46" s="85">
        <v>5</v>
      </c>
      <c r="P46" s="85">
        <v>0</v>
      </c>
      <c r="Q46" s="88">
        <v>0</v>
      </c>
      <c r="R46" s="72">
        <f t="shared" si="10"/>
        <v>44</v>
      </c>
      <c r="S46" s="76">
        <f t="shared" si="11"/>
        <v>31</v>
      </c>
      <c r="T46" s="77">
        <f t="shared" si="12"/>
        <v>2</v>
      </c>
      <c r="U46" s="77">
        <f t="shared" si="13"/>
        <v>0</v>
      </c>
      <c r="V46" s="77">
        <f t="shared" si="14"/>
        <v>2</v>
      </c>
      <c r="W46" s="77">
        <f t="shared" si="15"/>
        <v>2</v>
      </c>
      <c r="X46" s="103">
        <f t="shared" si="16"/>
        <v>4</v>
      </c>
      <c r="Y46" s="73">
        <f t="shared" si="17"/>
        <v>41</v>
      </c>
      <c r="Z46" s="104">
        <f>Y44+Y45+Y46</f>
        <v>63</v>
      </c>
      <c r="AA46" s="476"/>
    </row>
    <row r="47" spans="1:52" s="2" customFormat="1" ht="23.25" customHeight="1">
      <c r="A47" s="460">
        <v>14</v>
      </c>
      <c r="B47" s="532" t="s">
        <v>41</v>
      </c>
      <c r="C47" s="473" t="s">
        <v>42</v>
      </c>
      <c r="D47" s="60" t="s">
        <v>106</v>
      </c>
      <c r="E47" s="25">
        <v>20</v>
      </c>
      <c r="F47" s="26">
        <v>0</v>
      </c>
      <c r="G47" s="26">
        <v>0</v>
      </c>
      <c r="H47" s="26">
        <v>0</v>
      </c>
      <c r="I47" s="26">
        <v>0</v>
      </c>
      <c r="J47" s="30">
        <v>1</v>
      </c>
      <c r="K47" s="28">
        <f t="shared" si="9"/>
        <v>21</v>
      </c>
      <c r="L47" s="29">
        <v>16</v>
      </c>
      <c r="M47" s="26">
        <v>0</v>
      </c>
      <c r="N47" s="26">
        <v>0</v>
      </c>
      <c r="O47" s="26">
        <v>0</v>
      </c>
      <c r="P47" s="26">
        <v>0</v>
      </c>
      <c r="Q47" s="30">
        <v>1</v>
      </c>
      <c r="R47" s="28">
        <f t="shared" si="10"/>
        <v>17</v>
      </c>
      <c r="S47" s="31">
        <f t="shared" si="11"/>
        <v>4</v>
      </c>
      <c r="T47" s="32">
        <f t="shared" si="12"/>
        <v>0</v>
      </c>
      <c r="U47" s="32">
        <f t="shared" si="13"/>
        <v>0</v>
      </c>
      <c r="V47" s="32">
        <f t="shared" si="14"/>
        <v>0</v>
      </c>
      <c r="W47" s="32">
        <f t="shared" si="15"/>
        <v>0</v>
      </c>
      <c r="X47" s="33">
        <f t="shared" si="16"/>
        <v>0</v>
      </c>
      <c r="Y47" s="34">
        <f t="shared" si="17"/>
        <v>4</v>
      </c>
      <c r="Z47" s="35">
        <f>K47+K48+K49</f>
        <v>128</v>
      </c>
      <c r="AA47" s="475">
        <f>Z49/Z47*100</f>
        <v>42.1875</v>
      </c>
    </row>
    <row r="48" spans="1:52" s="2" customFormat="1" ht="23.25" customHeight="1">
      <c r="A48" s="461"/>
      <c r="B48" s="532"/>
      <c r="C48" s="473"/>
      <c r="D48" s="36" t="s">
        <v>105</v>
      </c>
      <c r="E48" s="37">
        <v>29</v>
      </c>
      <c r="F48" s="38">
        <v>0</v>
      </c>
      <c r="G48" s="38">
        <v>0</v>
      </c>
      <c r="H48" s="38">
        <v>2</v>
      </c>
      <c r="I48" s="38">
        <v>0</v>
      </c>
      <c r="J48" s="42">
        <v>1</v>
      </c>
      <c r="K48" s="40">
        <f t="shared" si="9"/>
        <v>32</v>
      </c>
      <c r="L48" s="41">
        <v>12</v>
      </c>
      <c r="M48" s="38">
        <v>0</v>
      </c>
      <c r="N48" s="38">
        <v>0</v>
      </c>
      <c r="O48" s="38">
        <v>2</v>
      </c>
      <c r="P48" s="38">
        <v>0</v>
      </c>
      <c r="Q48" s="42">
        <v>0</v>
      </c>
      <c r="R48" s="40">
        <f t="shared" si="10"/>
        <v>14</v>
      </c>
      <c r="S48" s="43">
        <f t="shared" si="11"/>
        <v>17</v>
      </c>
      <c r="T48" s="44">
        <f t="shared" si="12"/>
        <v>0</v>
      </c>
      <c r="U48" s="44">
        <f t="shared" si="13"/>
        <v>0</v>
      </c>
      <c r="V48" s="44">
        <f t="shared" si="14"/>
        <v>0</v>
      </c>
      <c r="W48" s="44">
        <f t="shared" si="15"/>
        <v>0</v>
      </c>
      <c r="X48" s="45">
        <f t="shared" si="16"/>
        <v>1</v>
      </c>
      <c r="Y48" s="46">
        <f t="shared" si="17"/>
        <v>18</v>
      </c>
      <c r="Z48" s="47">
        <f>R47+R48+R49</f>
        <v>74</v>
      </c>
      <c r="AA48" s="476"/>
    </row>
    <row r="49" spans="1:27" s="2" customFormat="1" ht="23.25" customHeight="1" thickBot="1">
      <c r="A49" s="461"/>
      <c r="B49" s="548"/>
      <c r="C49" s="497"/>
      <c r="D49" s="75" t="s">
        <v>104</v>
      </c>
      <c r="E49" s="49">
        <v>55</v>
      </c>
      <c r="F49" s="50">
        <v>10</v>
      </c>
      <c r="G49" s="50">
        <v>2</v>
      </c>
      <c r="H49" s="50">
        <v>5</v>
      </c>
      <c r="I49" s="50">
        <v>0</v>
      </c>
      <c r="J49" s="54">
        <v>3</v>
      </c>
      <c r="K49" s="52">
        <f t="shared" si="9"/>
        <v>75</v>
      </c>
      <c r="L49" s="53">
        <v>31</v>
      </c>
      <c r="M49" s="50">
        <v>5</v>
      </c>
      <c r="N49" s="50">
        <v>2</v>
      </c>
      <c r="O49" s="50">
        <v>4</v>
      </c>
      <c r="P49" s="50">
        <v>0</v>
      </c>
      <c r="Q49" s="54">
        <v>1</v>
      </c>
      <c r="R49" s="52">
        <f t="shared" si="10"/>
        <v>43</v>
      </c>
      <c r="S49" s="55">
        <f t="shared" si="11"/>
        <v>24</v>
      </c>
      <c r="T49" s="56">
        <f t="shared" si="12"/>
        <v>5</v>
      </c>
      <c r="U49" s="56">
        <f t="shared" si="13"/>
        <v>0</v>
      </c>
      <c r="V49" s="56">
        <f t="shared" si="14"/>
        <v>1</v>
      </c>
      <c r="W49" s="56">
        <f t="shared" si="15"/>
        <v>0</v>
      </c>
      <c r="X49" s="57">
        <f t="shared" si="16"/>
        <v>2</v>
      </c>
      <c r="Y49" s="58">
        <f t="shared" si="17"/>
        <v>32</v>
      </c>
      <c r="Z49" s="59">
        <f>Y47+Y48+Y49</f>
        <v>54</v>
      </c>
      <c r="AA49" s="477"/>
    </row>
    <row r="50" spans="1:27" s="2" customFormat="1" ht="23.25" customHeight="1">
      <c r="A50" s="460">
        <v>15</v>
      </c>
      <c r="B50" s="485" t="s">
        <v>43</v>
      </c>
      <c r="C50" s="472" t="s">
        <v>44</v>
      </c>
      <c r="D50" s="208" t="s">
        <v>106</v>
      </c>
      <c r="E50" s="61">
        <v>20</v>
      </c>
      <c r="F50" s="62">
        <v>0</v>
      </c>
      <c r="G50" s="62">
        <v>0</v>
      </c>
      <c r="H50" s="62">
        <v>0</v>
      </c>
      <c r="I50" s="62">
        <v>0</v>
      </c>
      <c r="J50" s="66">
        <v>1</v>
      </c>
      <c r="K50" s="64">
        <f t="shared" si="9"/>
        <v>21</v>
      </c>
      <c r="L50" s="65">
        <v>13</v>
      </c>
      <c r="M50" s="62">
        <v>0</v>
      </c>
      <c r="N50" s="62">
        <v>0</v>
      </c>
      <c r="O50" s="62">
        <v>0</v>
      </c>
      <c r="P50" s="62">
        <v>0</v>
      </c>
      <c r="Q50" s="66">
        <v>0</v>
      </c>
      <c r="R50" s="64">
        <f t="shared" si="10"/>
        <v>13</v>
      </c>
      <c r="S50" s="68">
        <f t="shared" si="11"/>
        <v>7</v>
      </c>
      <c r="T50" s="69">
        <f t="shared" si="12"/>
        <v>0</v>
      </c>
      <c r="U50" s="69">
        <f t="shared" si="13"/>
        <v>0</v>
      </c>
      <c r="V50" s="69">
        <f t="shared" si="14"/>
        <v>0</v>
      </c>
      <c r="W50" s="69">
        <f t="shared" si="15"/>
        <v>0</v>
      </c>
      <c r="X50" s="100">
        <f t="shared" si="16"/>
        <v>1</v>
      </c>
      <c r="Y50" s="116">
        <f t="shared" si="17"/>
        <v>8</v>
      </c>
      <c r="Z50" s="101">
        <f>K50+K51+K52</f>
        <v>119</v>
      </c>
      <c r="AA50" s="476">
        <f>Z52/Z50*100</f>
        <v>31.932773109243694</v>
      </c>
    </row>
    <row r="51" spans="1:27" s="2" customFormat="1" ht="23.25" customHeight="1">
      <c r="A51" s="461"/>
      <c r="B51" s="486"/>
      <c r="C51" s="473"/>
      <c r="D51" s="207" t="s">
        <v>105</v>
      </c>
      <c r="E51" s="37">
        <v>27</v>
      </c>
      <c r="F51" s="38">
        <v>1</v>
      </c>
      <c r="G51" s="38">
        <v>0</v>
      </c>
      <c r="H51" s="38">
        <v>4</v>
      </c>
      <c r="I51" s="38">
        <v>0</v>
      </c>
      <c r="J51" s="42">
        <v>1</v>
      </c>
      <c r="K51" s="40">
        <f t="shared" si="9"/>
        <v>33</v>
      </c>
      <c r="L51" s="41">
        <v>19</v>
      </c>
      <c r="M51" s="38">
        <v>1</v>
      </c>
      <c r="N51" s="38">
        <v>0</v>
      </c>
      <c r="O51" s="38">
        <v>1</v>
      </c>
      <c r="P51" s="38">
        <v>0</v>
      </c>
      <c r="Q51" s="42">
        <v>0</v>
      </c>
      <c r="R51" s="40">
        <f t="shared" si="10"/>
        <v>21</v>
      </c>
      <c r="S51" s="43">
        <f t="shared" si="11"/>
        <v>8</v>
      </c>
      <c r="T51" s="44">
        <f t="shared" si="12"/>
        <v>0</v>
      </c>
      <c r="U51" s="44">
        <f t="shared" si="13"/>
        <v>0</v>
      </c>
      <c r="V51" s="44">
        <f t="shared" si="14"/>
        <v>3</v>
      </c>
      <c r="W51" s="44">
        <f t="shared" si="15"/>
        <v>0</v>
      </c>
      <c r="X51" s="45">
        <f t="shared" si="16"/>
        <v>1</v>
      </c>
      <c r="Y51" s="46">
        <f t="shared" si="17"/>
        <v>12</v>
      </c>
      <c r="Z51" s="47">
        <f>R50+R51+R52</f>
        <v>81</v>
      </c>
      <c r="AA51" s="476"/>
    </row>
    <row r="52" spans="1:27" s="2" customFormat="1" ht="23.25" customHeight="1" thickBot="1">
      <c r="A52" s="461"/>
      <c r="B52" s="486"/>
      <c r="C52" s="474"/>
      <c r="D52" s="206" t="s">
        <v>104</v>
      </c>
      <c r="E52" s="84">
        <v>50</v>
      </c>
      <c r="F52" s="85">
        <v>2</v>
      </c>
      <c r="G52" s="85">
        <v>1</v>
      </c>
      <c r="H52" s="85">
        <v>8</v>
      </c>
      <c r="I52" s="85">
        <v>1</v>
      </c>
      <c r="J52" s="88">
        <v>3</v>
      </c>
      <c r="K52" s="72">
        <f t="shared" si="9"/>
        <v>65</v>
      </c>
      <c r="L52" s="87">
        <v>39</v>
      </c>
      <c r="M52" s="85">
        <v>1</v>
      </c>
      <c r="N52" s="85">
        <v>0</v>
      </c>
      <c r="O52" s="85">
        <v>7</v>
      </c>
      <c r="P52" s="85">
        <v>0</v>
      </c>
      <c r="Q52" s="88">
        <v>0</v>
      </c>
      <c r="R52" s="40">
        <f t="shared" si="10"/>
        <v>47</v>
      </c>
      <c r="S52" s="76">
        <f t="shared" si="11"/>
        <v>11</v>
      </c>
      <c r="T52" s="77">
        <f t="shared" si="12"/>
        <v>1</v>
      </c>
      <c r="U52" s="77">
        <f t="shared" si="13"/>
        <v>1</v>
      </c>
      <c r="V52" s="77">
        <f t="shared" si="14"/>
        <v>1</v>
      </c>
      <c r="W52" s="77">
        <f t="shared" si="15"/>
        <v>1</v>
      </c>
      <c r="X52" s="103">
        <f t="shared" si="16"/>
        <v>3</v>
      </c>
      <c r="Y52" s="73">
        <f t="shared" si="17"/>
        <v>18</v>
      </c>
      <c r="Z52" s="104">
        <f>Y50+Y51+Y52</f>
        <v>38</v>
      </c>
      <c r="AA52" s="476"/>
    </row>
    <row r="53" spans="1:27" s="2" customFormat="1" ht="23.25" customHeight="1">
      <c r="A53" s="460">
        <v>16</v>
      </c>
      <c r="B53" s="486"/>
      <c r="C53" s="494" t="s">
        <v>45</v>
      </c>
      <c r="D53" s="212" t="s">
        <v>106</v>
      </c>
      <c r="E53" s="25">
        <v>21</v>
      </c>
      <c r="F53" s="26">
        <v>0</v>
      </c>
      <c r="G53" s="26">
        <v>0</v>
      </c>
      <c r="H53" s="26">
        <v>0</v>
      </c>
      <c r="I53" s="26">
        <v>0</v>
      </c>
      <c r="J53" s="27">
        <v>0</v>
      </c>
      <c r="K53" s="28">
        <f t="shared" si="9"/>
        <v>21</v>
      </c>
      <c r="L53" s="29">
        <v>15</v>
      </c>
      <c r="M53" s="26">
        <v>0</v>
      </c>
      <c r="N53" s="26">
        <v>0</v>
      </c>
      <c r="O53" s="26">
        <v>0</v>
      </c>
      <c r="P53" s="26">
        <v>0</v>
      </c>
      <c r="Q53" s="30">
        <v>0</v>
      </c>
      <c r="R53" s="28">
        <f t="shared" si="10"/>
        <v>15</v>
      </c>
      <c r="S53" s="31">
        <f t="shared" si="11"/>
        <v>6</v>
      </c>
      <c r="T53" s="32">
        <f t="shared" si="12"/>
        <v>0</v>
      </c>
      <c r="U53" s="32">
        <f t="shared" si="13"/>
        <v>0</v>
      </c>
      <c r="V53" s="32">
        <f t="shared" si="14"/>
        <v>0</v>
      </c>
      <c r="W53" s="32">
        <f t="shared" si="15"/>
        <v>0</v>
      </c>
      <c r="X53" s="33">
        <f t="shared" si="16"/>
        <v>0</v>
      </c>
      <c r="Y53" s="34">
        <f t="shared" si="17"/>
        <v>6</v>
      </c>
      <c r="Z53" s="35">
        <f>K53+K54+K55</f>
        <v>114</v>
      </c>
      <c r="AA53" s="475">
        <f>Z55/Z53*100</f>
        <v>27.192982456140353</v>
      </c>
    </row>
    <row r="54" spans="1:27" s="2" customFormat="1" ht="23.25" customHeight="1">
      <c r="A54" s="461"/>
      <c r="B54" s="486"/>
      <c r="C54" s="494"/>
      <c r="D54" s="207" t="s">
        <v>105</v>
      </c>
      <c r="E54" s="37">
        <v>26</v>
      </c>
      <c r="F54" s="38">
        <v>0</v>
      </c>
      <c r="G54" s="38">
        <v>0</v>
      </c>
      <c r="H54" s="38">
        <v>4</v>
      </c>
      <c r="I54" s="38">
        <v>0</v>
      </c>
      <c r="J54" s="39">
        <v>0</v>
      </c>
      <c r="K54" s="40">
        <f t="shared" si="9"/>
        <v>30</v>
      </c>
      <c r="L54" s="41">
        <v>20</v>
      </c>
      <c r="M54" s="38">
        <v>0</v>
      </c>
      <c r="N54" s="38">
        <v>0</v>
      </c>
      <c r="O54" s="38">
        <v>2</v>
      </c>
      <c r="P54" s="38">
        <v>0</v>
      </c>
      <c r="Q54" s="42">
        <v>0</v>
      </c>
      <c r="R54" s="40">
        <f t="shared" si="10"/>
        <v>22</v>
      </c>
      <c r="S54" s="43">
        <f t="shared" si="11"/>
        <v>6</v>
      </c>
      <c r="T54" s="44">
        <f t="shared" si="12"/>
        <v>0</v>
      </c>
      <c r="U54" s="44">
        <f t="shared" si="13"/>
        <v>0</v>
      </c>
      <c r="V54" s="44">
        <f t="shared" si="14"/>
        <v>2</v>
      </c>
      <c r="W54" s="44">
        <f t="shared" si="15"/>
        <v>0</v>
      </c>
      <c r="X54" s="45">
        <f t="shared" si="16"/>
        <v>0</v>
      </c>
      <c r="Y54" s="46">
        <f t="shared" si="17"/>
        <v>8</v>
      </c>
      <c r="Z54" s="47">
        <f>R53+R54+R55</f>
        <v>83</v>
      </c>
      <c r="AA54" s="476"/>
    </row>
    <row r="55" spans="1:27" s="2" customFormat="1" ht="23.25" customHeight="1" thickBot="1">
      <c r="A55" s="468"/>
      <c r="B55" s="487"/>
      <c r="C55" s="495"/>
      <c r="D55" s="206" t="s">
        <v>104</v>
      </c>
      <c r="E55" s="49">
        <v>48</v>
      </c>
      <c r="F55" s="50">
        <v>4</v>
      </c>
      <c r="G55" s="50">
        <v>1</v>
      </c>
      <c r="H55" s="50">
        <v>9</v>
      </c>
      <c r="I55" s="50">
        <v>1</v>
      </c>
      <c r="J55" s="51">
        <v>0</v>
      </c>
      <c r="K55" s="52">
        <f t="shared" si="9"/>
        <v>63</v>
      </c>
      <c r="L55" s="53">
        <v>38</v>
      </c>
      <c r="M55" s="50">
        <v>1</v>
      </c>
      <c r="N55" s="50">
        <v>1</v>
      </c>
      <c r="O55" s="50">
        <v>6</v>
      </c>
      <c r="P55" s="50">
        <v>0</v>
      </c>
      <c r="Q55" s="54">
        <v>0</v>
      </c>
      <c r="R55" s="52">
        <f t="shared" si="10"/>
        <v>46</v>
      </c>
      <c r="S55" s="55">
        <f t="shared" si="11"/>
        <v>10</v>
      </c>
      <c r="T55" s="56">
        <f t="shared" si="12"/>
        <v>3</v>
      </c>
      <c r="U55" s="56">
        <f t="shared" si="13"/>
        <v>0</v>
      </c>
      <c r="V55" s="56">
        <f t="shared" si="14"/>
        <v>3</v>
      </c>
      <c r="W55" s="56">
        <f t="shared" si="15"/>
        <v>1</v>
      </c>
      <c r="X55" s="57">
        <f t="shared" si="16"/>
        <v>0</v>
      </c>
      <c r="Y55" s="58">
        <f t="shared" si="17"/>
        <v>17</v>
      </c>
      <c r="Z55" s="59">
        <f>Y53+Y54+Y55</f>
        <v>31</v>
      </c>
      <c r="AA55" s="477"/>
    </row>
    <row r="56" spans="1:27" s="2" customFormat="1" ht="23.25" customHeight="1">
      <c r="A56" s="461">
        <v>17</v>
      </c>
      <c r="B56" s="547" t="s">
        <v>46</v>
      </c>
      <c r="C56" s="484" t="s">
        <v>47</v>
      </c>
      <c r="D56" s="60" t="s">
        <v>106</v>
      </c>
      <c r="E56" s="61">
        <v>19</v>
      </c>
      <c r="F56" s="62">
        <v>1</v>
      </c>
      <c r="G56" s="62">
        <v>0</v>
      </c>
      <c r="H56" s="62">
        <v>0</v>
      </c>
      <c r="I56" s="62">
        <v>0</v>
      </c>
      <c r="J56" s="66">
        <v>1</v>
      </c>
      <c r="K56" s="64">
        <f t="shared" si="9"/>
        <v>21</v>
      </c>
      <c r="L56" s="65">
        <v>13</v>
      </c>
      <c r="M56" s="62">
        <v>1</v>
      </c>
      <c r="N56" s="62">
        <v>0</v>
      </c>
      <c r="O56" s="62">
        <v>0</v>
      </c>
      <c r="P56" s="62">
        <v>0</v>
      </c>
      <c r="Q56" s="66">
        <v>0</v>
      </c>
      <c r="R56" s="64">
        <f t="shared" si="10"/>
        <v>14</v>
      </c>
      <c r="S56" s="68">
        <f t="shared" si="11"/>
        <v>6</v>
      </c>
      <c r="T56" s="69">
        <f t="shared" si="12"/>
        <v>0</v>
      </c>
      <c r="U56" s="69">
        <f t="shared" si="13"/>
        <v>0</v>
      </c>
      <c r="V56" s="69">
        <f t="shared" si="14"/>
        <v>0</v>
      </c>
      <c r="W56" s="69">
        <f t="shared" si="15"/>
        <v>0</v>
      </c>
      <c r="X56" s="100">
        <f t="shared" si="16"/>
        <v>1</v>
      </c>
      <c r="Y56" s="116">
        <f t="shared" si="17"/>
        <v>7</v>
      </c>
      <c r="Z56" s="101">
        <f>K56+K57+K58</f>
        <v>154</v>
      </c>
      <c r="AA56" s="476">
        <f>Z58/Z56*100</f>
        <v>29.220779220779221</v>
      </c>
    </row>
    <row r="57" spans="1:27" s="2" customFormat="1" ht="23.25" customHeight="1">
      <c r="A57" s="461"/>
      <c r="B57" s="532"/>
      <c r="C57" s="473"/>
      <c r="D57" s="36" t="s">
        <v>105</v>
      </c>
      <c r="E57" s="37">
        <v>30</v>
      </c>
      <c r="F57" s="38">
        <v>0</v>
      </c>
      <c r="G57" s="38">
        <v>0</v>
      </c>
      <c r="H57" s="38">
        <v>4</v>
      </c>
      <c r="I57" s="38">
        <v>0</v>
      </c>
      <c r="J57" s="42">
        <v>2</v>
      </c>
      <c r="K57" s="40">
        <f t="shared" si="9"/>
        <v>36</v>
      </c>
      <c r="L57" s="41">
        <v>22</v>
      </c>
      <c r="M57" s="38">
        <v>0</v>
      </c>
      <c r="N57" s="38">
        <v>0</v>
      </c>
      <c r="O57" s="38">
        <v>4</v>
      </c>
      <c r="P57" s="38">
        <v>0</v>
      </c>
      <c r="Q57" s="42">
        <v>0</v>
      </c>
      <c r="R57" s="40">
        <f t="shared" si="10"/>
        <v>26</v>
      </c>
      <c r="S57" s="43">
        <f t="shared" si="11"/>
        <v>8</v>
      </c>
      <c r="T57" s="44">
        <f t="shared" si="12"/>
        <v>0</v>
      </c>
      <c r="U57" s="44">
        <f t="shared" si="13"/>
        <v>0</v>
      </c>
      <c r="V57" s="44">
        <f t="shared" si="14"/>
        <v>0</v>
      </c>
      <c r="W57" s="44">
        <f t="shared" si="15"/>
        <v>0</v>
      </c>
      <c r="X57" s="45">
        <f t="shared" si="16"/>
        <v>2</v>
      </c>
      <c r="Y57" s="46">
        <f t="shared" si="17"/>
        <v>10</v>
      </c>
      <c r="Z57" s="47">
        <f>R56+R57+R58</f>
        <v>109</v>
      </c>
      <c r="AA57" s="476"/>
    </row>
    <row r="58" spans="1:27" s="2" customFormat="1" ht="23.25" customHeight="1" thickBot="1">
      <c r="A58" s="461"/>
      <c r="B58" s="541"/>
      <c r="C58" s="474"/>
      <c r="D58" s="48" t="s">
        <v>104</v>
      </c>
      <c r="E58" s="84">
        <v>62</v>
      </c>
      <c r="F58" s="85">
        <v>8</v>
      </c>
      <c r="G58" s="85">
        <v>3</v>
      </c>
      <c r="H58" s="85">
        <v>17</v>
      </c>
      <c r="I58" s="85">
        <v>4</v>
      </c>
      <c r="J58" s="88">
        <v>3</v>
      </c>
      <c r="K58" s="72">
        <f t="shared" si="9"/>
        <v>97</v>
      </c>
      <c r="L58" s="87">
        <v>47</v>
      </c>
      <c r="M58" s="85">
        <v>6</v>
      </c>
      <c r="N58" s="85">
        <v>2</v>
      </c>
      <c r="O58" s="85">
        <v>11</v>
      </c>
      <c r="P58" s="85">
        <v>1</v>
      </c>
      <c r="Q58" s="88">
        <v>2</v>
      </c>
      <c r="R58" s="72">
        <f t="shared" si="10"/>
        <v>69</v>
      </c>
      <c r="S58" s="76">
        <f t="shared" si="11"/>
        <v>15</v>
      </c>
      <c r="T58" s="77">
        <f t="shared" si="12"/>
        <v>2</v>
      </c>
      <c r="U58" s="77">
        <f t="shared" si="13"/>
        <v>1</v>
      </c>
      <c r="V58" s="77">
        <f t="shared" si="14"/>
        <v>6</v>
      </c>
      <c r="W58" s="77">
        <f t="shared" si="15"/>
        <v>3</v>
      </c>
      <c r="X58" s="103">
        <f t="shared" si="16"/>
        <v>1</v>
      </c>
      <c r="Y58" s="73">
        <f t="shared" si="17"/>
        <v>28</v>
      </c>
      <c r="Z58" s="104">
        <f>Y56+Y57+Y58</f>
        <v>45</v>
      </c>
      <c r="AA58" s="476"/>
    </row>
    <row r="59" spans="1:27" s="2" customFormat="1" ht="23.25" customHeight="1">
      <c r="A59" s="460">
        <v>18</v>
      </c>
      <c r="B59" s="540" t="s">
        <v>48</v>
      </c>
      <c r="C59" s="472" t="s">
        <v>49</v>
      </c>
      <c r="D59" s="24" t="s">
        <v>106</v>
      </c>
      <c r="E59" s="117">
        <v>21</v>
      </c>
      <c r="F59" s="32">
        <v>0</v>
      </c>
      <c r="G59" s="32">
        <v>0</v>
      </c>
      <c r="H59" s="32">
        <v>0</v>
      </c>
      <c r="I59" s="32">
        <v>0</v>
      </c>
      <c r="J59" s="33">
        <v>0</v>
      </c>
      <c r="K59" s="28">
        <f t="shared" si="9"/>
        <v>21</v>
      </c>
      <c r="L59" s="29">
        <v>13</v>
      </c>
      <c r="M59" s="26">
        <v>0</v>
      </c>
      <c r="N59" s="26">
        <v>0</v>
      </c>
      <c r="O59" s="26">
        <v>0</v>
      </c>
      <c r="P59" s="26">
        <v>0</v>
      </c>
      <c r="Q59" s="30">
        <v>0</v>
      </c>
      <c r="R59" s="28">
        <f t="shared" si="10"/>
        <v>13</v>
      </c>
      <c r="S59" s="31">
        <f t="shared" si="11"/>
        <v>8</v>
      </c>
      <c r="T59" s="32">
        <f t="shared" si="12"/>
        <v>0</v>
      </c>
      <c r="U59" s="32">
        <f t="shared" si="13"/>
        <v>0</v>
      </c>
      <c r="V59" s="32">
        <f t="shared" si="14"/>
        <v>0</v>
      </c>
      <c r="W59" s="32">
        <f t="shared" si="15"/>
        <v>0</v>
      </c>
      <c r="X59" s="33">
        <f t="shared" si="16"/>
        <v>0</v>
      </c>
      <c r="Y59" s="34">
        <f t="shared" si="17"/>
        <v>8</v>
      </c>
      <c r="Z59" s="35">
        <f>K59+K60+K61</f>
        <v>134</v>
      </c>
      <c r="AA59" s="475">
        <f>Z61/Z59*100</f>
        <v>62.68656716417911</v>
      </c>
    </row>
    <row r="60" spans="1:27" s="2" customFormat="1" ht="23.25" customHeight="1">
      <c r="A60" s="461"/>
      <c r="B60" s="532"/>
      <c r="C60" s="473"/>
      <c r="D60" s="36" t="s">
        <v>105</v>
      </c>
      <c r="E60" s="119">
        <v>32</v>
      </c>
      <c r="F60" s="44">
        <v>1</v>
      </c>
      <c r="G60" s="44">
        <v>0</v>
      </c>
      <c r="H60" s="44">
        <v>1</v>
      </c>
      <c r="I60" s="44">
        <v>0</v>
      </c>
      <c r="J60" s="45">
        <v>1</v>
      </c>
      <c r="K60" s="40">
        <f t="shared" si="9"/>
        <v>35</v>
      </c>
      <c r="L60" s="41">
        <v>12</v>
      </c>
      <c r="M60" s="38">
        <v>0</v>
      </c>
      <c r="N60" s="38">
        <v>0</v>
      </c>
      <c r="O60" s="38">
        <v>0</v>
      </c>
      <c r="P60" s="38">
        <v>0</v>
      </c>
      <c r="Q60" s="42">
        <v>0</v>
      </c>
      <c r="R60" s="40">
        <f t="shared" si="10"/>
        <v>12</v>
      </c>
      <c r="S60" s="43">
        <f t="shared" si="11"/>
        <v>20</v>
      </c>
      <c r="T60" s="44">
        <f t="shared" si="12"/>
        <v>1</v>
      </c>
      <c r="U60" s="44">
        <f t="shared" si="13"/>
        <v>0</v>
      </c>
      <c r="V60" s="44">
        <f t="shared" si="14"/>
        <v>1</v>
      </c>
      <c r="W60" s="44">
        <f t="shared" si="15"/>
        <v>0</v>
      </c>
      <c r="X60" s="45">
        <f t="shared" si="16"/>
        <v>1</v>
      </c>
      <c r="Y60" s="46">
        <f t="shared" si="17"/>
        <v>23</v>
      </c>
      <c r="Z60" s="47">
        <f>R59+R60+R61</f>
        <v>50</v>
      </c>
      <c r="AA60" s="476"/>
    </row>
    <row r="61" spans="1:27" s="2" customFormat="1" ht="23.25" customHeight="1" thickBot="1">
      <c r="A61" s="461"/>
      <c r="B61" s="541"/>
      <c r="C61" s="474"/>
      <c r="D61" s="48" t="s">
        <v>104</v>
      </c>
      <c r="E61" s="121">
        <v>54</v>
      </c>
      <c r="F61" s="56">
        <v>7</v>
      </c>
      <c r="G61" s="56">
        <v>1</v>
      </c>
      <c r="H61" s="56">
        <v>10</v>
      </c>
      <c r="I61" s="56">
        <v>2</v>
      </c>
      <c r="J61" s="57">
        <v>4</v>
      </c>
      <c r="K61" s="52">
        <f t="shared" si="9"/>
        <v>78</v>
      </c>
      <c r="L61" s="53">
        <v>22</v>
      </c>
      <c r="M61" s="50">
        <v>2</v>
      </c>
      <c r="N61" s="50">
        <v>0</v>
      </c>
      <c r="O61" s="50">
        <v>1</v>
      </c>
      <c r="P61" s="50">
        <v>0</v>
      </c>
      <c r="Q61" s="54">
        <v>0</v>
      </c>
      <c r="R61" s="52">
        <f t="shared" si="10"/>
        <v>25</v>
      </c>
      <c r="S61" s="55">
        <f t="shared" si="11"/>
        <v>32</v>
      </c>
      <c r="T61" s="56">
        <f t="shared" si="12"/>
        <v>5</v>
      </c>
      <c r="U61" s="56">
        <f t="shared" si="13"/>
        <v>1</v>
      </c>
      <c r="V61" s="56">
        <f t="shared" si="14"/>
        <v>9</v>
      </c>
      <c r="W61" s="56">
        <f t="shared" si="15"/>
        <v>2</v>
      </c>
      <c r="X61" s="57">
        <f t="shared" si="16"/>
        <v>4</v>
      </c>
      <c r="Y61" s="58">
        <f t="shared" si="17"/>
        <v>53</v>
      </c>
      <c r="Z61" s="59">
        <f>Y59+Y60+Y61</f>
        <v>84</v>
      </c>
      <c r="AA61" s="477"/>
    </row>
    <row r="62" spans="1:27" s="2" customFormat="1" ht="23.25" customHeight="1">
      <c r="A62" s="460">
        <v>19</v>
      </c>
      <c r="B62" s="542" t="s">
        <v>50</v>
      </c>
      <c r="C62" s="472" t="s">
        <v>51</v>
      </c>
      <c r="D62" s="24" t="s">
        <v>106</v>
      </c>
      <c r="E62" s="61">
        <v>22</v>
      </c>
      <c r="F62" s="62">
        <v>0</v>
      </c>
      <c r="G62" s="62">
        <v>0</v>
      </c>
      <c r="H62" s="62">
        <v>0</v>
      </c>
      <c r="I62" s="62">
        <v>0</v>
      </c>
      <c r="J62" s="66">
        <v>1</v>
      </c>
      <c r="K62" s="64">
        <f t="shared" si="9"/>
        <v>23</v>
      </c>
      <c r="L62" s="65">
        <v>18</v>
      </c>
      <c r="M62" s="62">
        <v>0</v>
      </c>
      <c r="N62" s="62">
        <v>0</v>
      </c>
      <c r="O62" s="62">
        <v>0</v>
      </c>
      <c r="P62" s="62">
        <v>0</v>
      </c>
      <c r="Q62" s="66">
        <v>0</v>
      </c>
      <c r="R62" s="64">
        <f t="shared" si="10"/>
        <v>18</v>
      </c>
      <c r="S62" s="68">
        <f t="shared" si="11"/>
        <v>4</v>
      </c>
      <c r="T62" s="69">
        <f t="shared" si="12"/>
        <v>0</v>
      </c>
      <c r="U62" s="69">
        <f t="shared" si="13"/>
        <v>0</v>
      </c>
      <c r="V62" s="69">
        <f t="shared" si="14"/>
        <v>0</v>
      </c>
      <c r="W62" s="69">
        <f t="shared" si="15"/>
        <v>0</v>
      </c>
      <c r="X62" s="100">
        <f t="shared" si="16"/>
        <v>1</v>
      </c>
      <c r="Y62" s="116">
        <f t="shared" si="17"/>
        <v>5</v>
      </c>
      <c r="Z62" s="101">
        <f>K62+K63+K64</f>
        <v>138</v>
      </c>
      <c r="AA62" s="476">
        <f>Z64/Z62*100</f>
        <v>23.188405797101449</v>
      </c>
    </row>
    <row r="63" spans="1:27" s="2" customFormat="1" ht="23.25" customHeight="1">
      <c r="A63" s="461"/>
      <c r="B63" s="543"/>
      <c r="C63" s="473"/>
      <c r="D63" s="36" t="s">
        <v>105</v>
      </c>
      <c r="E63" s="37">
        <v>25</v>
      </c>
      <c r="F63" s="38">
        <v>1</v>
      </c>
      <c r="G63" s="38">
        <v>0</v>
      </c>
      <c r="H63" s="38">
        <v>3</v>
      </c>
      <c r="I63" s="38">
        <v>0</v>
      </c>
      <c r="J63" s="42">
        <v>2</v>
      </c>
      <c r="K63" s="40">
        <f t="shared" si="9"/>
        <v>31</v>
      </c>
      <c r="L63" s="41">
        <v>21</v>
      </c>
      <c r="M63" s="38">
        <v>1</v>
      </c>
      <c r="N63" s="38">
        <v>0</v>
      </c>
      <c r="O63" s="38">
        <v>2</v>
      </c>
      <c r="P63" s="38">
        <v>0</v>
      </c>
      <c r="Q63" s="42">
        <v>0</v>
      </c>
      <c r="R63" s="40">
        <f t="shared" si="10"/>
        <v>24</v>
      </c>
      <c r="S63" s="43">
        <f t="shared" si="11"/>
        <v>4</v>
      </c>
      <c r="T63" s="44">
        <f t="shared" si="12"/>
        <v>0</v>
      </c>
      <c r="U63" s="44">
        <f t="shared" si="13"/>
        <v>0</v>
      </c>
      <c r="V63" s="44">
        <f t="shared" si="14"/>
        <v>1</v>
      </c>
      <c r="W63" s="44">
        <f t="shared" si="15"/>
        <v>0</v>
      </c>
      <c r="X63" s="45">
        <f t="shared" si="16"/>
        <v>2</v>
      </c>
      <c r="Y63" s="46">
        <f t="shared" si="17"/>
        <v>7</v>
      </c>
      <c r="Z63" s="47">
        <f>R62+R63+R64</f>
        <v>106</v>
      </c>
      <c r="AA63" s="476"/>
    </row>
    <row r="64" spans="1:27" s="2" customFormat="1" ht="23.25" customHeight="1" thickBot="1">
      <c r="A64" s="461"/>
      <c r="B64" s="544"/>
      <c r="C64" s="474"/>
      <c r="D64" s="75" t="s">
        <v>104</v>
      </c>
      <c r="E64" s="84">
        <v>58</v>
      </c>
      <c r="F64" s="85">
        <v>8</v>
      </c>
      <c r="G64" s="85">
        <v>1</v>
      </c>
      <c r="H64" s="85">
        <v>12</v>
      </c>
      <c r="I64" s="85">
        <v>1</v>
      </c>
      <c r="J64" s="88">
        <v>4</v>
      </c>
      <c r="K64" s="72">
        <f t="shared" si="9"/>
        <v>84</v>
      </c>
      <c r="L64" s="87">
        <v>45</v>
      </c>
      <c r="M64" s="85">
        <v>5</v>
      </c>
      <c r="N64" s="85">
        <v>1</v>
      </c>
      <c r="O64" s="85">
        <v>11</v>
      </c>
      <c r="P64" s="85">
        <v>1</v>
      </c>
      <c r="Q64" s="88">
        <v>1</v>
      </c>
      <c r="R64" s="72">
        <f t="shared" si="10"/>
        <v>64</v>
      </c>
      <c r="S64" s="76">
        <f t="shared" si="11"/>
        <v>13</v>
      </c>
      <c r="T64" s="77">
        <f t="shared" si="12"/>
        <v>3</v>
      </c>
      <c r="U64" s="77">
        <f t="shared" si="13"/>
        <v>0</v>
      </c>
      <c r="V64" s="77">
        <f t="shared" si="14"/>
        <v>1</v>
      </c>
      <c r="W64" s="77">
        <f t="shared" si="15"/>
        <v>0</v>
      </c>
      <c r="X64" s="103">
        <f t="shared" si="16"/>
        <v>3</v>
      </c>
      <c r="Y64" s="73">
        <f t="shared" si="17"/>
        <v>20</v>
      </c>
      <c r="Z64" s="104">
        <f>Y62+Y63+Y64</f>
        <v>32</v>
      </c>
      <c r="AA64" s="476"/>
    </row>
    <row r="65" spans="1:52" ht="23.25" customHeight="1">
      <c r="A65" s="460">
        <v>20</v>
      </c>
      <c r="B65" s="486" t="s">
        <v>52</v>
      </c>
      <c r="C65" s="494" t="s">
        <v>53</v>
      </c>
      <c r="D65" s="24" t="s">
        <v>106</v>
      </c>
      <c r="E65" s="25">
        <v>39</v>
      </c>
      <c r="F65" s="26">
        <v>0</v>
      </c>
      <c r="G65" s="26">
        <v>0</v>
      </c>
      <c r="H65" s="26">
        <v>3</v>
      </c>
      <c r="I65" s="26">
        <v>0</v>
      </c>
      <c r="J65" s="27">
        <v>0</v>
      </c>
      <c r="K65" s="28">
        <f t="shared" si="9"/>
        <v>42</v>
      </c>
      <c r="L65" s="29">
        <v>17</v>
      </c>
      <c r="M65" s="26">
        <v>1</v>
      </c>
      <c r="N65" s="26">
        <v>0</v>
      </c>
      <c r="O65" s="26">
        <v>4</v>
      </c>
      <c r="P65" s="26">
        <v>0</v>
      </c>
      <c r="Q65" s="30">
        <v>0</v>
      </c>
      <c r="R65" s="28">
        <f t="shared" si="10"/>
        <v>22</v>
      </c>
      <c r="S65" s="31">
        <f t="shared" si="11"/>
        <v>22</v>
      </c>
      <c r="T65" s="32">
        <f t="shared" si="12"/>
        <v>-1</v>
      </c>
      <c r="U65" s="32">
        <f t="shared" si="13"/>
        <v>0</v>
      </c>
      <c r="V65" s="32">
        <f t="shared" si="14"/>
        <v>-1</v>
      </c>
      <c r="W65" s="32">
        <f t="shared" si="15"/>
        <v>0</v>
      </c>
      <c r="X65" s="33">
        <f t="shared" si="16"/>
        <v>0</v>
      </c>
      <c r="Y65" s="34">
        <f t="shared" si="17"/>
        <v>20</v>
      </c>
      <c r="Z65" s="35">
        <f>K65+K66+K67</f>
        <v>801</v>
      </c>
      <c r="AA65" s="475">
        <f>Z67/Z65*100</f>
        <v>68.039950062421966</v>
      </c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ht="23.25" customHeight="1">
      <c r="A66" s="461"/>
      <c r="B66" s="486"/>
      <c r="C66" s="494"/>
      <c r="D66" s="36" t="s">
        <v>105</v>
      </c>
      <c r="E66" s="37">
        <v>125</v>
      </c>
      <c r="F66" s="38">
        <v>1</v>
      </c>
      <c r="G66" s="38">
        <v>0</v>
      </c>
      <c r="H66" s="38">
        <v>4</v>
      </c>
      <c r="I66" s="38">
        <v>0</v>
      </c>
      <c r="J66" s="39">
        <v>0</v>
      </c>
      <c r="K66" s="40">
        <f t="shared" si="9"/>
        <v>130</v>
      </c>
      <c r="L66" s="41">
        <v>19</v>
      </c>
      <c r="M66" s="38">
        <v>1</v>
      </c>
      <c r="N66" s="38">
        <v>0</v>
      </c>
      <c r="O66" s="38">
        <v>3</v>
      </c>
      <c r="P66" s="38">
        <v>0</v>
      </c>
      <c r="Q66" s="42">
        <v>0</v>
      </c>
      <c r="R66" s="40">
        <f t="shared" si="10"/>
        <v>23</v>
      </c>
      <c r="S66" s="43">
        <f t="shared" si="11"/>
        <v>106</v>
      </c>
      <c r="T66" s="44">
        <f t="shared" si="12"/>
        <v>0</v>
      </c>
      <c r="U66" s="44">
        <f t="shared" si="13"/>
        <v>0</v>
      </c>
      <c r="V66" s="44">
        <f t="shared" si="14"/>
        <v>1</v>
      </c>
      <c r="W66" s="44">
        <f t="shared" si="15"/>
        <v>0</v>
      </c>
      <c r="X66" s="45">
        <f t="shared" si="16"/>
        <v>0</v>
      </c>
      <c r="Y66" s="46">
        <f t="shared" si="17"/>
        <v>107</v>
      </c>
      <c r="Z66" s="47">
        <f>R65+R66+R67</f>
        <v>256</v>
      </c>
      <c r="AA66" s="476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ht="23.25" customHeight="1" thickBot="1">
      <c r="A67" s="461"/>
      <c r="B67" s="486"/>
      <c r="C67" s="494"/>
      <c r="D67" s="48" t="s">
        <v>104</v>
      </c>
      <c r="E67" s="49">
        <v>306</v>
      </c>
      <c r="F67" s="50">
        <v>140</v>
      </c>
      <c r="G67" s="50">
        <v>67</v>
      </c>
      <c r="H67" s="50">
        <v>82</v>
      </c>
      <c r="I67" s="50">
        <v>28</v>
      </c>
      <c r="J67" s="51">
        <v>6</v>
      </c>
      <c r="K67" s="52">
        <f t="shared" si="9"/>
        <v>629</v>
      </c>
      <c r="L67" s="53">
        <v>144</v>
      </c>
      <c r="M67" s="50">
        <v>31</v>
      </c>
      <c r="N67" s="50">
        <v>15</v>
      </c>
      <c r="O67" s="50">
        <v>16</v>
      </c>
      <c r="P67" s="50">
        <v>0</v>
      </c>
      <c r="Q67" s="54">
        <v>5</v>
      </c>
      <c r="R67" s="52">
        <f t="shared" si="10"/>
        <v>211</v>
      </c>
      <c r="S67" s="55">
        <f t="shared" si="11"/>
        <v>162</v>
      </c>
      <c r="T67" s="56">
        <f t="shared" si="12"/>
        <v>109</v>
      </c>
      <c r="U67" s="56">
        <f t="shared" si="13"/>
        <v>52</v>
      </c>
      <c r="V67" s="56">
        <f t="shared" si="14"/>
        <v>66</v>
      </c>
      <c r="W67" s="56">
        <f t="shared" si="15"/>
        <v>28</v>
      </c>
      <c r="X67" s="57">
        <f t="shared" si="16"/>
        <v>1</v>
      </c>
      <c r="Y67" s="58">
        <f t="shared" si="17"/>
        <v>418</v>
      </c>
      <c r="Z67" s="59">
        <f>Y65+Y66+Y67</f>
        <v>545</v>
      </c>
      <c r="AA67" s="477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s="102" customFormat="1" ht="23.25" customHeight="1">
      <c r="A68" s="460">
        <v>21</v>
      </c>
      <c r="B68" s="486"/>
      <c r="C68" s="472" t="s">
        <v>54</v>
      </c>
      <c r="D68" s="60" t="s">
        <v>106</v>
      </c>
      <c r="E68" s="61">
        <v>19</v>
      </c>
      <c r="F68" s="62">
        <v>0</v>
      </c>
      <c r="G68" s="62">
        <v>0</v>
      </c>
      <c r="H68" s="62">
        <v>1</v>
      </c>
      <c r="I68" s="62">
        <v>2</v>
      </c>
      <c r="J68" s="66">
        <v>0</v>
      </c>
      <c r="K68" s="64">
        <f t="shared" si="9"/>
        <v>22</v>
      </c>
      <c r="L68" s="65">
        <v>17</v>
      </c>
      <c r="M68" s="62">
        <v>0</v>
      </c>
      <c r="N68" s="62">
        <v>0</v>
      </c>
      <c r="O68" s="62">
        <v>0</v>
      </c>
      <c r="P68" s="62">
        <v>0</v>
      </c>
      <c r="Q68" s="66">
        <v>0</v>
      </c>
      <c r="R68" s="64">
        <f t="shared" si="10"/>
        <v>17</v>
      </c>
      <c r="S68" s="68">
        <f t="shared" si="11"/>
        <v>2</v>
      </c>
      <c r="T68" s="69">
        <f t="shared" si="12"/>
        <v>0</v>
      </c>
      <c r="U68" s="69">
        <f t="shared" si="13"/>
        <v>0</v>
      </c>
      <c r="V68" s="69">
        <f t="shared" si="14"/>
        <v>1</v>
      </c>
      <c r="W68" s="69">
        <f t="shared" si="15"/>
        <v>2</v>
      </c>
      <c r="X68" s="100">
        <f t="shared" si="16"/>
        <v>0</v>
      </c>
      <c r="Y68" s="116">
        <f t="shared" si="17"/>
        <v>5</v>
      </c>
      <c r="Z68" s="101">
        <f>K68+K69+K70</f>
        <v>154</v>
      </c>
      <c r="AA68" s="476">
        <f>Z70/Z68*100</f>
        <v>21.428571428571427</v>
      </c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</row>
    <row r="69" spans="1:52" s="98" customFormat="1" ht="23.25" customHeight="1">
      <c r="A69" s="461"/>
      <c r="B69" s="486"/>
      <c r="C69" s="473"/>
      <c r="D69" s="36" t="s">
        <v>105</v>
      </c>
      <c r="E69" s="37">
        <v>29</v>
      </c>
      <c r="F69" s="38">
        <v>1</v>
      </c>
      <c r="G69" s="38">
        <v>0</v>
      </c>
      <c r="H69" s="38">
        <v>4</v>
      </c>
      <c r="I69" s="38">
        <v>4</v>
      </c>
      <c r="J69" s="42">
        <v>2</v>
      </c>
      <c r="K69" s="40">
        <f t="shared" si="9"/>
        <v>40</v>
      </c>
      <c r="L69" s="41">
        <v>31</v>
      </c>
      <c r="M69" s="38">
        <v>0</v>
      </c>
      <c r="N69" s="38">
        <v>0</v>
      </c>
      <c r="O69" s="38">
        <v>3</v>
      </c>
      <c r="P69" s="38">
        <v>0</v>
      </c>
      <c r="Q69" s="42">
        <v>1</v>
      </c>
      <c r="R69" s="40">
        <f t="shared" si="10"/>
        <v>35</v>
      </c>
      <c r="S69" s="43">
        <f t="shared" si="11"/>
        <v>-2</v>
      </c>
      <c r="T69" s="44">
        <f t="shared" si="12"/>
        <v>1</v>
      </c>
      <c r="U69" s="44">
        <f t="shared" si="13"/>
        <v>0</v>
      </c>
      <c r="V69" s="44">
        <f t="shared" si="14"/>
        <v>1</v>
      </c>
      <c r="W69" s="44">
        <f t="shared" si="15"/>
        <v>4</v>
      </c>
      <c r="X69" s="45">
        <f t="shared" si="16"/>
        <v>1</v>
      </c>
      <c r="Y69" s="46">
        <f t="shared" si="17"/>
        <v>5</v>
      </c>
      <c r="Z69" s="47">
        <f>R68+R69+R70</f>
        <v>121</v>
      </c>
      <c r="AA69" s="476"/>
    </row>
    <row r="70" spans="1:52" s="105" customFormat="1" ht="23.25" customHeight="1" thickBot="1">
      <c r="A70" s="461"/>
      <c r="B70" s="486"/>
      <c r="C70" s="474"/>
      <c r="D70" s="48" t="s">
        <v>104</v>
      </c>
      <c r="E70" s="84">
        <v>45</v>
      </c>
      <c r="F70" s="85">
        <v>9</v>
      </c>
      <c r="G70" s="85">
        <v>14</v>
      </c>
      <c r="H70" s="85">
        <v>12</v>
      </c>
      <c r="I70" s="85">
        <v>9</v>
      </c>
      <c r="J70" s="88">
        <v>3</v>
      </c>
      <c r="K70" s="72">
        <f t="shared" si="9"/>
        <v>92</v>
      </c>
      <c r="L70" s="87">
        <v>38</v>
      </c>
      <c r="M70" s="85">
        <v>6</v>
      </c>
      <c r="N70" s="85">
        <v>12</v>
      </c>
      <c r="O70" s="85">
        <v>12</v>
      </c>
      <c r="P70" s="85">
        <v>0</v>
      </c>
      <c r="Q70" s="88">
        <v>1</v>
      </c>
      <c r="R70" s="72">
        <f t="shared" si="10"/>
        <v>69</v>
      </c>
      <c r="S70" s="76">
        <f t="shared" si="11"/>
        <v>7</v>
      </c>
      <c r="T70" s="77">
        <f t="shared" si="12"/>
        <v>3</v>
      </c>
      <c r="U70" s="77">
        <f t="shared" si="13"/>
        <v>2</v>
      </c>
      <c r="V70" s="77">
        <f t="shared" si="14"/>
        <v>0</v>
      </c>
      <c r="W70" s="77">
        <f t="shared" si="15"/>
        <v>9</v>
      </c>
      <c r="X70" s="103">
        <f t="shared" si="16"/>
        <v>2</v>
      </c>
      <c r="Y70" s="73">
        <f t="shared" si="17"/>
        <v>23</v>
      </c>
      <c r="Z70" s="104">
        <f>Y68+Y69+Y70</f>
        <v>33</v>
      </c>
      <c r="AA70" s="476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</row>
    <row r="71" spans="1:52" s="99" customFormat="1" ht="23.25" customHeight="1">
      <c r="A71" s="460">
        <v>22</v>
      </c>
      <c r="B71" s="486" t="s">
        <v>55</v>
      </c>
      <c r="C71" s="473" t="s">
        <v>56</v>
      </c>
      <c r="D71" s="24" t="s">
        <v>106</v>
      </c>
      <c r="E71" s="25">
        <v>24</v>
      </c>
      <c r="F71" s="26">
        <v>3</v>
      </c>
      <c r="G71" s="26">
        <v>0</v>
      </c>
      <c r="H71" s="26">
        <v>6</v>
      </c>
      <c r="I71" s="26">
        <v>0</v>
      </c>
      <c r="J71" s="30">
        <v>0</v>
      </c>
      <c r="K71" s="28">
        <f t="shared" si="9"/>
        <v>33</v>
      </c>
      <c r="L71" s="29">
        <v>9</v>
      </c>
      <c r="M71" s="26">
        <v>3</v>
      </c>
      <c r="N71" s="26">
        <v>0</v>
      </c>
      <c r="O71" s="26">
        <v>5</v>
      </c>
      <c r="P71" s="26">
        <v>0</v>
      </c>
      <c r="Q71" s="30">
        <v>0</v>
      </c>
      <c r="R71" s="28">
        <f t="shared" si="10"/>
        <v>17</v>
      </c>
      <c r="S71" s="31">
        <f t="shared" si="11"/>
        <v>15</v>
      </c>
      <c r="T71" s="32">
        <f t="shared" si="12"/>
        <v>0</v>
      </c>
      <c r="U71" s="32">
        <f t="shared" si="13"/>
        <v>0</v>
      </c>
      <c r="V71" s="32">
        <f t="shared" si="14"/>
        <v>1</v>
      </c>
      <c r="W71" s="32">
        <f t="shared" si="15"/>
        <v>0</v>
      </c>
      <c r="X71" s="33">
        <f t="shared" si="16"/>
        <v>0</v>
      </c>
      <c r="Y71" s="34">
        <f t="shared" si="17"/>
        <v>16</v>
      </c>
      <c r="Z71" s="35">
        <f>K71+K72+K73</f>
        <v>126</v>
      </c>
      <c r="AA71" s="475">
        <f>Z73/Z71*100</f>
        <v>27.777777777777779</v>
      </c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</row>
    <row r="72" spans="1:52" s="99" customFormat="1" ht="23.25" customHeight="1">
      <c r="A72" s="461"/>
      <c r="B72" s="486"/>
      <c r="C72" s="473"/>
      <c r="D72" s="36" t="s">
        <v>105</v>
      </c>
      <c r="E72" s="37">
        <v>30</v>
      </c>
      <c r="F72" s="38">
        <v>3</v>
      </c>
      <c r="G72" s="38">
        <v>1</v>
      </c>
      <c r="H72" s="38">
        <v>9</v>
      </c>
      <c r="I72" s="38">
        <v>0</v>
      </c>
      <c r="J72" s="42">
        <v>0</v>
      </c>
      <c r="K72" s="40">
        <f t="shared" ref="K72:K103" si="18">SUM(E72:J72)</f>
        <v>43</v>
      </c>
      <c r="L72" s="41">
        <v>20</v>
      </c>
      <c r="M72" s="38">
        <v>4</v>
      </c>
      <c r="N72" s="38">
        <v>1</v>
      </c>
      <c r="O72" s="38">
        <v>8</v>
      </c>
      <c r="P72" s="38">
        <v>0</v>
      </c>
      <c r="Q72" s="42">
        <v>1</v>
      </c>
      <c r="R72" s="40">
        <f t="shared" ref="R72:R103" si="19">SUM(L72:Q72)</f>
        <v>34</v>
      </c>
      <c r="S72" s="43">
        <f t="shared" ref="S72:S103" si="20">E72-L72</f>
        <v>10</v>
      </c>
      <c r="T72" s="44">
        <f t="shared" ref="T72:T103" si="21">F72-M72</f>
        <v>-1</v>
      </c>
      <c r="U72" s="44">
        <f t="shared" ref="U72:U103" si="22">G72-N72</f>
        <v>0</v>
      </c>
      <c r="V72" s="44">
        <f t="shared" ref="V72:V103" si="23">H72-O72</f>
        <v>1</v>
      </c>
      <c r="W72" s="44">
        <f t="shared" ref="W72:W103" si="24">I72-P72</f>
        <v>0</v>
      </c>
      <c r="X72" s="45">
        <f t="shared" ref="X72:X103" si="25">J72-Q72</f>
        <v>-1</v>
      </c>
      <c r="Y72" s="46">
        <f t="shared" ref="Y72:Y103" si="26">SUM(S72:X72)</f>
        <v>9</v>
      </c>
      <c r="Z72" s="47">
        <f>R71+R72+R73</f>
        <v>91</v>
      </c>
      <c r="AA72" s="476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</row>
    <row r="73" spans="1:52" s="99" customFormat="1" ht="23.25" customHeight="1" thickBot="1">
      <c r="A73" s="461"/>
      <c r="B73" s="486"/>
      <c r="C73" s="473"/>
      <c r="D73" s="48" t="s">
        <v>104</v>
      </c>
      <c r="E73" s="49">
        <v>26</v>
      </c>
      <c r="F73" s="50">
        <v>5</v>
      </c>
      <c r="G73" s="50">
        <v>2</v>
      </c>
      <c r="H73" s="50">
        <v>17</v>
      </c>
      <c r="I73" s="50">
        <v>0</v>
      </c>
      <c r="J73" s="54">
        <v>0</v>
      </c>
      <c r="K73" s="52">
        <f t="shared" si="18"/>
        <v>50</v>
      </c>
      <c r="L73" s="53">
        <v>15</v>
      </c>
      <c r="M73" s="50">
        <v>3</v>
      </c>
      <c r="N73" s="50">
        <v>2</v>
      </c>
      <c r="O73" s="50">
        <v>18</v>
      </c>
      <c r="P73" s="50">
        <v>0</v>
      </c>
      <c r="Q73" s="54">
        <v>2</v>
      </c>
      <c r="R73" s="52">
        <f t="shared" si="19"/>
        <v>40</v>
      </c>
      <c r="S73" s="55">
        <f t="shared" si="20"/>
        <v>11</v>
      </c>
      <c r="T73" s="56">
        <f t="shared" si="21"/>
        <v>2</v>
      </c>
      <c r="U73" s="56">
        <f t="shared" si="22"/>
        <v>0</v>
      </c>
      <c r="V73" s="56">
        <f t="shared" si="23"/>
        <v>-1</v>
      </c>
      <c r="W73" s="56">
        <f t="shared" si="24"/>
        <v>0</v>
      </c>
      <c r="X73" s="57">
        <f t="shared" si="25"/>
        <v>-2</v>
      </c>
      <c r="Y73" s="58">
        <f t="shared" si="26"/>
        <v>10</v>
      </c>
      <c r="Z73" s="59">
        <f>Y71+Y72+Y73</f>
        <v>35</v>
      </c>
      <c r="AA73" s="477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</row>
    <row r="74" spans="1:52" s="99" customFormat="1" ht="23.25" customHeight="1">
      <c r="A74" s="460">
        <v>23</v>
      </c>
      <c r="B74" s="543" t="s">
        <v>57</v>
      </c>
      <c r="C74" s="473" t="s">
        <v>58</v>
      </c>
      <c r="D74" s="60" t="s">
        <v>106</v>
      </c>
      <c r="E74" s="61">
        <v>19</v>
      </c>
      <c r="F74" s="62">
        <v>0</v>
      </c>
      <c r="G74" s="62">
        <v>0</v>
      </c>
      <c r="H74" s="62">
        <v>1</v>
      </c>
      <c r="I74" s="62">
        <v>0</v>
      </c>
      <c r="J74" s="66">
        <v>0</v>
      </c>
      <c r="K74" s="64">
        <f t="shared" si="18"/>
        <v>20</v>
      </c>
      <c r="L74" s="65">
        <v>7</v>
      </c>
      <c r="M74" s="62">
        <v>0</v>
      </c>
      <c r="N74" s="62">
        <v>0</v>
      </c>
      <c r="O74" s="62">
        <v>0</v>
      </c>
      <c r="P74" s="62">
        <v>0</v>
      </c>
      <c r="Q74" s="66">
        <v>0</v>
      </c>
      <c r="R74" s="64">
        <f t="shared" si="19"/>
        <v>7</v>
      </c>
      <c r="S74" s="68">
        <f t="shared" si="20"/>
        <v>12</v>
      </c>
      <c r="T74" s="69">
        <f t="shared" si="21"/>
        <v>0</v>
      </c>
      <c r="U74" s="69">
        <f t="shared" si="22"/>
        <v>0</v>
      </c>
      <c r="V74" s="69">
        <f t="shared" si="23"/>
        <v>1</v>
      </c>
      <c r="W74" s="69">
        <f t="shared" si="24"/>
        <v>0</v>
      </c>
      <c r="X74" s="100">
        <f t="shared" si="25"/>
        <v>0</v>
      </c>
      <c r="Y74" s="116">
        <f t="shared" si="26"/>
        <v>13</v>
      </c>
      <c r="Z74" s="101">
        <f>K74+K75+K76</f>
        <v>115</v>
      </c>
      <c r="AA74" s="476">
        <f>Z76/Z74*100</f>
        <v>80.869565217391298</v>
      </c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</row>
    <row r="75" spans="1:52" s="99" customFormat="1" ht="23.25" customHeight="1">
      <c r="A75" s="461"/>
      <c r="B75" s="543"/>
      <c r="C75" s="473"/>
      <c r="D75" s="36" t="s">
        <v>105</v>
      </c>
      <c r="E75" s="37">
        <v>23</v>
      </c>
      <c r="F75" s="38">
        <v>1</v>
      </c>
      <c r="G75" s="38">
        <v>0</v>
      </c>
      <c r="H75" s="38">
        <v>4</v>
      </c>
      <c r="I75" s="38">
        <v>0</v>
      </c>
      <c r="J75" s="42">
        <v>1</v>
      </c>
      <c r="K75" s="40">
        <f t="shared" si="18"/>
        <v>29</v>
      </c>
      <c r="L75" s="41">
        <v>9</v>
      </c>
      <c r="M75" s="38">
        <v>0</v>
      </c>
      <c r="N75" s="38">
        <v>0</v>
      </c>
      <c r="O75" s="38">
        <v>0</v>
      </c>
      <c r="P75" s="38">
        <v>0</v>
      </c>
      <c r="Q75" s="42">
        <v>1</v>
      </c>
      <c r="R75" s="40">
        <f t="shared" si="19"/>
        <v>10</v>
      </c>
      <c r="S75" s="43">
        <f t="shared" si="20"/>
        <v>14</v>
      </c>
      <c r="T75" s="44">
        <f t="shared" si="21"/>
        <v>1</v>
      </c>
      <c r="U75" s="44">
        <f t="shared" si="22"/>
        <v>0</v>
      </c>
      <c r="V75" s="44">
        <f t="shared" si="23"/>
        <v>4</v>
      </c>
      <c r="W75" s="44">
        <f t="shared" si="24"/>
        <v>0</v>
      </c>
      <c r="X75" s="45">
        <f t="shared" si="25"/>
        <v>0</v>
      </c>
      <c r="Y75" s="46">
        <f t="shared" si="26"/>
        <v>19</v>
      </c>
      <c r="Z75" s="47">
        <f>R74+R75+R76</f>
        <v>22</v>
      </c>
      <c r="AA75" s="476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</row>
    <row r="76" spans="1:52" s="99" customFormat="1" ht="23.25" customHeight="1" thickBot="1">
      <c r="A76" s="461"/>
      <c r="B76" s="543"/>
      <c r="C76" s="473"/>
      <c r="D76" s="75" t="s">
        <v>104</v>
      </c>
      <c r="E76" s="84">
        <v>52</v>
      </c>
      <c r="F76" s="85">
        <v>3</v>
      </c>
      <c r="G76" s="85">
        <v>6</v>
      </c>
      <c r="H76" s="85">
        <v>2</v>
      </c>
      <c r="I76" s="85">
        <v>1</v>
      </c>
      <c r="J76" s="88">
        <v>2</v>
      </c>
      <c r="K76" s="72">
        <f t="shared" si="18"/>
        <v>66</v>
      </c>
      <c r="L76" s="87">
        <v>4</v>
      </c>
      <c r="M76" s="85">
        <v>0</v>
      </c>
      <c r="N76" s="85">
        <v>0</v>
      </c>
      <c r="O76" s="85">
        <v>0</v>
      </c>
      <c r="P76" s="85">
        <v>0</v>
      </c>
      <c r="Q76" s="88">
        <v>1</v>
      </c>
      <c r="R76" s="72">
        <f t="shared" si="19"/>
        <v>5</v>
      </c>
      <c r="S76" s="76">
        <f t="shared" si="20"/>
        <v>48</v>
      </c>
      <c r="T76" s="77">
        <f t="shared" si="21"/>
        <v>3</v>
      </c>
      <c r="U76" s="77">
        <f t="shared" si="22"/>
        <v>6</v>
      </c>
      <c r="V76" s="77">
        <f t="shared" si="23"/>
        <v>2</v>
      </c>
      <c r="W76" s="77">
        <f t="shared" si="24"/>
        <v>1</v>
      </c>
      <c r="X76" s="103">
        <f t="shared" si="25"/>
        <v>1</v>
      </c>
      <c r="Y76" s="73">
        <f t="shared" si="26"/>
        <v>61</v>
      </c>
      <c r="Z76" s="104">
        <f>Y74+Y75+Y76</f>
        <v>93</v>
      </c>
      <c r="AA76" s="476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</row>
    <row r="77" spans="1:52" s="99" customFormat="1" ht="23.25" customHeight="1">
      <c r="A77" s="460">
        <v>24</v>
      </c>
      <c r="B77" s="542" t="s">
        <v>59</v>
      </c>
      <c r="C77" s="472" t="s">
        <v>60</v>
      </c>
      <c r="D77" s="24" t="s">
        <v>106</v>
      </c>
      <c r="E77" s="25">
        <v>21</v>
      </c>
      <c r="F77" s="26">
        <v>0</v>
      </c>
      <c r="G77" s="26">
        <v>0</v>
      </c>
      <c r="H77" s="26">
        <v>1</v>
      </c>
      <c r="I77" s="26">
        <v>0</v>
      </c>
      <c r="J77" s="30">
        <v>1</v>
      </c>
      <c r="K77" s="28">
        <f t="shared" si="18"/>
        <v>23</v>
      </c>
      <c r="L77" s="29">
        <v>17</v>
      </c>
      <c r="M77" s="26">
        <v>0</v>
      </c>
      <c r="N77" s="26">
        <v>0</v>
      </c>
      <c r="O77" s="26">
        <v>1</v>
      </c>
      <c r="P77" s="26">
        <v>0</v>
      </c>
      <c r="Q77" s="30">
        <v>0</v>
      </c>
      <c r="R77" s="28">
        <f t="shared" si="19"/>
        <v>18</v>
      </c>
      <c r="S77" s="31">
        <f t="shared" si="20"/>
        <v>4</v>
      </c>
      <c r="T77" s="32">
        <f t="shared" si="21"/>
        <v>0</v>
      </c>
      <c r="U77" s="32">
        <f t="shared" si="22"/>
        <v>0</v>
      </c>
      <c r="V77" s="32">
        <f t="shared" si="23"/>
        <v>0</v>
      </c>
      <c r="W77" s="32">
        <f t="shared" si="24"/>
        <v>0</v>
      </c>
      <c r="X77" s="33">
        <f t="shared" si="25"/>
        <v>1</v>
      </c>
      <c r="Y77" s="34">
        <f t="shared" si="26"/>
        <v>5</v>
      </c>
      <c r="Z77" s="35">
        <f>K77+K78+K79</f>
        <v>135</v>
      </c>
      <c r="AA77" s="475">
        <f>Z79/Z77*100</f>
        <v>34.074074074074076</v>
      </c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</row>
    <row r="78" spans="1:52" s="99" customFormat="1" ht="23.25" customHeight="1">
      <c r="A78" s="461"/>
      <c r="B78" s="543"/>
      <c r="C78" s="473"/>
      <c r="D78" s="36" t="s">
        <v>105</v>
      </c>
      <c r="E78" s="37">
        <v>28</v>
      </c>
      <c r="F78" s="38">
        <v>1</v>
      </c>
      <c r="G78" s="38">
        <v>0</v>
      </c>
      <c r="H78" s="38">
        <v>4</v>
      </c>
      <c r="I78" s="38">
        <v>0</v>
      </c>
      <c r="J78" s="42">
        <v>2</v>
      </c>
      <c r="K78" s="40">
        <f t="shared" si="18"/>
        <v>35</v>
      </c>
      <c r="L78" s="41">
        <v>16</v>
      </c>
      <c r="M78" s="38">
        <v>0</v>
      </c>
      <c r="N78" s="38">
        <v>0</v>
      </c>
      <c r="O78" s="38">
        <v>0</v>
      </c>
      <c r="P78" s="38">
        <v>0</v>
      </c>
      <c r="Q78" s="42">
        <v>0</v>
      </c>
      <c r="R78" s="40">
        <f t="shared" si="19"/>
        <v>16</v>
      </c>
      <c r="S78" s="43">
        <f t="shared" si="20"/>
        <v>12</v>
      </c>
      <c r="T78" s="44">
        <f t="shared" si="21"/>
        <v>1</v>
      </c>
      <c r="U78" s="44">
        <f t="shared" si="22"/>
        <v>0</v>
      </c>
      <c r="V78" s="44">
        <f t="shared" si="23"/>
        <v>4</v>
      </c>
      <c r="W78" s="44">
        <f t="shared" si="24"/>
        <v>0</v>
      </c>
      <c r="X78" s="45">
        <f t="shared" si="25"/>
        <v>2</v>
      </c>
      <c r="Y78" s="46">
        <f t="shared" si="26"/>
        <v>19</v>
      </c>
      <c r="Z78" s="47">
        <f>R77+R78+R79</f>
        <v>89</v>
      </c>
      <c r="AA78" s="476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</row>
    <row r="79" spans="1:52" s="99" customFormat="1" ht="23.25" customHeight="1" thickBot="1">
      <c r="A79" s="468"/>
      <c r="B79" s="544"/>
      <c r="C79" s="474"/>
      <c r="D79" s="48" t="s">
        <v>104</v>
      </c>
      <c r="E79" s="49">
        <v>54</v>
      </c>
      <c r="F79" s="50">
        <v>5</v>
      </c>
      <c r="G79" s="50">
        <v>1</v>
      </c>
      <c r="H79" s="50">
        <v>14</v>
      </c>
      <c r="I79" s="50">
        <v>0</v>
      </c>
      <c r="J79" s="54">
        <v>3</v>
      </c>
      <c r="K79" s="52">
        <f t="shared" si="18"/>
        <v>77</v>
      </c>
      <c r="L79" s="53">
        <v>41</v>
      </c>
      <c r="M79" s="50">
        <v>7</v>
      </c>
      <c r="N79" s="50">
        <v>1</v>
      </c>
      <c r="O79" s="50">
        <v>6</v>
      </c>
      <c r="P79" s="50">
        <v>0</v>
      </c>
      <c r="Q79" s="54">
        <v>0</v>
      </c>
      <c r="R79" s="52">
        <f t="shared" si="19"/>
        <v>55</v>
      </c>
      <c r="S79" s="55">
        <f t="shared" si="20"/>
        <v>13</v>
      </c>
      <c r="T79" s="56">
        <f t="shared" si="21"/>
        <v>-2</v>
      </c>
      <c r="U79" s="56">
        <f t="shared" si="22"/>
        <v>0</v>
      </c>
      <c r="V79" s="56">
        <f t="shared" si="23"/>
        <v>8</v>
      </c>
      <c r="W79" s="56">
        <f t="shared" si="24"/>
        <v>0</v>
      </c>
      <c r="X79" s="57">
        <f t="shared" si="25"/>
        <v>3</v>
      </c>
      <c r="Y79" s="58">
        <f t="shared" si="26"/>
        <v>22</v>
      </c>
      <c r="Z79" s="59">
        <f>Y77+Y78+Y79</f>
        <v>46</v>
      </c>
      <c r="AA79" s="477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</row>
    <row r="80" spans="1:52" s="106" customFormat="1" ht="23.25" customHeight="1">
      <c r="A80" s="460">
        <v>25</v>
      </c>
      <c r="B80" s="545" t="s">
        <v>61</v>
      </c>
      <c r="C80" s="472" t="s">
        <v>62</v>
      </c>
      <c r="D80" s="24" t="s">
        <v>106</v>
      </c>
      <c r="E80" s="61">
        <v>46</v>
      </c>
      <c r="F80" s="62">
        <v>5</v>
      </c>
      <c r="G80" s="62">
        <v>4</v>
      </c>
      <c r="H80" s="62">
        <v>8</v>
      </c>
      <c r="I80" s="62">
        <v>1</v>
      </c>
      <c r="J80" s="66">
        <v>1</v>
      </c>
      <c r="K80" s="64">
        <f t="shared" si="18"/>
        <v>65</v>
      </c>
      <c r="L80" s="65">
        <v>20</v>
      </c>
      <c r="M80" s="62">
        <v>4</v>
      </c>
      <c r="N80" s="62">
        <v>2</v>
      </c>
      <c r="O80" s="62">
        <v>4</v>
      </c>
      <c r="P80" s="62">
        <v>0</v>
      </c>
      <c r="Q80" s="66">
        <v>1</v>
      </c>
      <c r="R80" s="64">
        <f t="shared" si="19"/>
        <v>31</v>
      </c>
      <c r="S80" s="68">
        <f t="shared" si="20"/>
        <v>26</v>
      </c>
      <c r="T80" s="69">
        <f t="shared" si="21"/>
        <v>1</v>
      </c>
      <c r="U80" s="69">
        <f t="shared" si="22"/>
        <v>2</v>
      </c>
      <c r="V80" s="69">
        <f t="shared" si="23"/>
        <v>4</v>
      </c>
      <c r="W80" s="69">
        <f t="shared" si="24"/>
        <v>1</v>
      </c>
      <c r="X80" s="100">
        <f t="shared" si="25"/>
        <v>0</v>
      </c>
      <c r="Y80" s="116">
        <f t="shared" si="26"/>
        <v>34</v>
      </c>
      <c r="Z80" s="101">
        <f>K80+K81+K82</f>
        <v>715</v>
      </c>
      <c r="AA80" s="476">
        <f>Z82/Z80*100</f>
        <v>35.94405594405594</v>
      </c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 s="2" customFormat="1" ht="23.25" customHeight="1">
      <c r="A81" s="461"/>
      <c r="B81" s="479"/>
      <c r="C81" s="473"/>
      <c r="D81" s="36" t="s">
        <v>105</v>
      </c>
      <c r="E81" s="37">
        <v>101</v>
      </c>
      <c r="F81" s="38">
        <v>19</v>
      </c>
      <c r="G81" s="38">
        <v>11</v>
      </c>
      <c r="H81" s="38">
        <v>20</v>
      </c>
      <c r="I81" s="38">
        <v>2</v>
      </c>
      <c r="J81" s="42">
        <v>3</v>
      </c>
      <c r="K81" s="40">
        <f t="shared" si="18"/>
        <v>156</v>
      </c>
      <c r="L81" s="41">
        <v>64</v>
      </c>
      <c r="M81" s="38">
        <v>14</v>
      </c>
      <c r="N81" s="38">
        <v>3</v>
      </c>
      <c r="O81" s="38">
        <v>6</v>
      </c>
      <c r="P81" s="38">
        <v>0</v>
      </c>
      <c r="Q81" s="42">
        <v>3</v>
      </c>
      <c r="R81" s="40">
        <f t="shared" si="19"/>
        <v>90</v>
      </c>
      <c r="S81" s="43">
        <f t="shared" si="20"/>
        <v>37</v>
      </c>
      <c r="T81" s="44">
        <f t="shared" si="21"/>
        <v>5</v>
      </c>
      <c r="U81" s="44">
        <f t="shared" si="22"/>
        <v>8</v>
      </c>
      <c r="V81" s="44">
        <f t="shared" si="23"/>
        <v>14</v>
      </c>
      <c r="W81" s="44">
        <f t="shared" si="24"/>
        <v>2</v>
      </c>
      <c r="X81" s="45">
        <f t="shared" si="25"/>
        <v>0</v>
      </c>
      <c r="Y81" s="46">
        <f t="shared" si="26"/>
        <v>66</v>
      </c>
      <c r="Z81" s="47">
        <f>R80+R81+R82</f>
        <v>458</v>
      </c>
      <c r="AA81" s="476"/>
    </row>
    <row r="82" spans="1:52" s="107" customFormat="1" ht="23.25" customHeight="1" thickBot="1">
      <c r="A82" s="461"/>
      <c r="B82" s="546"/>
      <c r="C82" s="474"/>
      <c r="D82" s="48" t="s">
        <v>104</v>
      </c>
      <c r="E82" s="84">
        <v>252</v>
      </c>
      <c r="F82" s="85">
        <v>59</v>
      </c>
      <c r="G82" s="85">
        <v>29</v>
      </c>
      <c r="H82" s="85">
        <v>112</v>
      </c>
      <c r="I82" s="85">
        <v>32</v>
      </c>
      <c r="J82" s="88">
        <v>10</v>
      </c>
      <c r="K82" s="72">
        <f t="shared" si="18"/>
        <v>494</v>
      </c>
      <c r="L82" s="87">
        <v>185</v>
      </c>
      <c r="M82" s="85">
        <v>35</v>
      </c>
      <c r="N82" s="85">
        <v>5</v>
      </c>
      <c r="O82" s="85">
        <v>102</v>
      </c>
      <c r="P82" s="85">
        <v>0</v>
      </c>
      <c r="Q82" s="88">
        <v>10</v>
      </c>
      <c r="R82" s="72">
        <f t="shared" si="19"/>
        <v>337</v>
      </c>
      <c r="S82" s="76">
        <f t="shared" si="20"/>
        <v>67</v>
      </c>
      <c r="T82" s="77">
        <f t="shared" si="21"/>
        <v>24</v>
      </c>
      <c r="U82" s="77">
        <f t="shared" si="22"/>
        <v>24</v>
      </c>
      <c r="V82" s="77">
        <f t="shared" si="23"/>
        <v>10</v>
      </c>
      <c r="W82" s="77">
        <f t="shared" si="24"/>
        <v>32</v>
      </c>
      <c r="X82" s="103">
        <f t="shared" si="25"/>
        <v>0</v>
      </c>
      <c r="Y82" s="73">
        <f t="shared" si="26"/>
        <v>157</v>
      </c>
      <c r="Z82" s="104">
        <f>Y80+Y81+Y82</f>
        <v>257</v>
      </c>
      <c r="AA82" s="476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 s="2" customFormat="1" ht="23.25" customHeight="1">
      <c r="A83" s="460">
        <v>26</v>
      </c>
      <c r="B83" s="532" t="s">
        <v>63</v>
      </c>
      <c r="C83" s="473" t="s">
        <v>64</v>
      </c>
      <c r="D83" s="60" t="s">
        <v>106</v>
      </c>
      <c r="E83" s="25">
        <v>19</v>
      </c>
      <c r="F83" s="26">
        <v>0</v>
      </c>
      <c r="G83" s="26">
        <v>0</v>
      </c>
      <c r="H83" s="26">
        <v>1</v>
      </c>
      <c r="I83" s="26">
        <v>0</v>
      </c>
      <c r="J83" s="30">
        <v>1</v>
      </c>
      <c r="K83" s="28">
        <f t="shared" si="18"/>
        <v>21</v>
      </c>
      <c r="L83" s="29">
        <v>12</v>
      </c>
      <c r="M83" s="26">
        <v>0</v>
      </c>
      <c r="N83" s="26">
        <v>0</v>
      </c>
      <c r="O83" s="26">
        <v>0</v>
      </c>
      <c r="P83" s="26">
        <v>0</v>
      </c>
      <c r="Q83" s="30">
        <v>0</v>
      </c>
      <c r="R83" s="28">
        <f t="shared" si="19"/>
        <v>12</v>
      </c>
      <c r="S83" s="31">
        <f t="shared" si="20"/>
        <v>7</v>
      </c>
      <c r="T83" s="32">
        <f t="shared" si="21"/>
        <v>0</v>
      </c>
      <c r="U83" s="32">
        <f t="shared" si="22"/>
        <v>0</v>
      </c>
      <c r="V83" s="32">
        <f t="shared" si="23"/>
        <v>1</v>
      </c>
      <c r="W83" s="32">
        <f t="shared" si="24"/>
        <v>0</v>
      </c>
      <c r="X83" s="33">
        <f t="shared" si="25"/>
        <v>1</v>
      </c>
      <c r="Y83" s="34">
        <f t="shared" si="26"/>
        <v>9</v>
      </c>
      <c r="Z83" s="35">
        <f>K83+K84+K85</f>
        <v>151</v>
      </c>
      <c r="AA83" s="475">
        <f>Z85/Z83*100</f>
        <v>43.046357615894038</v>
      </c>
    </row>
    <row r="84" spans="1:52" s="2" customFormat="1" ht="23.25" customHeight="1">
      <c r="A84" s="461"/>
      <c r="B84" s="532"/>
      <c r="C84" s="473"/>
      <c r="D84" s="36" t="s">
        <v>105</v>
      </c>
      <c r="E84" s="37">
        <v>27</v>
      </c>
      <c r="F84" s="38">
        <v>2</v>
      </c>
      <c r="G84" s="38">
        <v>0</v>
      </c>
      <c r="H84" s="38">
        <v>5</v>
      </c>
      <c r="I84" s="38">
        <v>0</v>
      </c>
      <c r="J84" s="42">
        <v>2</v>
      </c>
      <c r="K84" s="40">
        <f t="shared" si="18"/>
        <v>36</v>
      </c>
      <c r="L84" s="41">
        <v>20</v>
      </c>
      <c r="M84" s="38">
        <v>1</v>
      </c>
      <c r="N84" s="38">
        <v>0</v>
      </c>
      <c r="O84" s="38">
        <v>3</v>
      </c>
      <c r="P84" s="38">
        <v>0</v>
      </c>
      <c r="Q84" s="42">
        <v>0</v>
      </c>
      <c r="R84" s="40">
        <f t="shared" si="19"/>
        <v>24</v>
      </c>
      <c r="S84" s="43">
        <f t="shared" si="20"/>
        <v>7</v>
      </c>
      <c r="T84" s="44">
        <f t="shared" si="21"/>
        <v>1</v>
      </c>
      <c r="U84" s="44">
        <f t="shared" si="22"/>
        <v>0</v>
      </c>
      <c r="V84" s="44">
        <f t="shared" si="23"/>
        <v>2</v>
      </c>
      <c r="W84" s="44">
        <f t="shared" si="24"/>
        <v>0</v>
      </c>
      <c r="X84" s="45">
        <f t="shared" si="25"/>
        <v>2</v>
      </c>
      <c r="Y84" s="46">
        <f t="shared" si="26"/>
        <v>12</v>
      </c>
      <c r="Z84" s="47">
        <f>R83+R84+R85</f>
        <v>86</v>
      </c>
      <c r="AA84" s="476"/>
    </row>
    <row r="85" spans="1:52" s="2" customFormat="1" ht="23.25" customHeight="1" thickBot="1">
      <c r="A85" s="461"/>
      <c r="B85" s="532"/>
      <c r="C85" s="473"/>
      <c r="D85" s="75" t="s">
        <v>104</v>
      </c>
      <c r="E85" s="49">
        <v>63</v>
      </c>
      <c r="F85" s="50">
        <v>9</v>
      </c>
      <c r="G85" s="50">
        <v>2</v>
      </c>
      <c r="H85" s="50">
        <v>16</v>
      </c>
      <c r="I85" s="50">
        <v>1</v>
      </c>
      <c r="J85" s="54">
        <v>3</v>
      </c>
      <c r="K85" s="52">
        <f t="shared" si="18"/>
        <v>94</v>
      </c>
      <c r="L85" s="53">
        <v>37</v>
      </c>
      <c r="M85" s="50">
        <v>5</v>
      </c>
      <c r="N85" s="50">
        <v>1</v>
      </c>
      <c r="O85" s="50">
        <v>6</v>
      </c>
      <c r="P85" s="50">
        <v>0</v>
      </c>
      <c r="Q85" s="54">
        <v>1</v>
      </c>
      <c r="R85" s="52">
        <f t="shared" si="19"/>
        <v>50</v>
      </c>
      <c r="S85" s="55">
        <f t="shared" si="20"/>
        <v>26</v>
      </c>
      <c r="T85" s="56">
        <f t="shared" si="21"/>
        <v>4</v>
      </c>
      <c r="U85" s="56">
        <f t="shared" si="22"/>
        <v>1</v>
      </c>
      <c r="V85" s="56">
        <f t="shared" si="23"/>
        <v>10</v>
      </c>
      <c r="W85" s="56">
        <f t="shared" si="24"/>
        <v>1</v>
      </c>
      <c r="X85" s="57">
        <f t="shared" si="25"/>
        <v>2</v>
      </c>
      <c r="Y85" s="58">
        <f t="shared" si="26"/>
        <v>44</v>
      </c>
      <c r="Z85" s="59">
        <f>Y83+Y84+Y85</f>
        <v>65</v>
      </c>
      <c r="AA85" s="477"/>
    </row>
    <row r="86" spans="1:52" s="2" customFormat="1" ht="23.25" customHeight="1">
      <c r="A86" s="460">
        <v>27</v>
      </c>
      <c r="B86" s="540" t="s">
        <v>65</v>
      </c>
      <c r="C86" s="472" t="s">
        <v>66</v>
      </c>
      <c r="D86" s="24" t="s">
        <v>106</v>
      </c>
      <c r="E86" s="61">
        <v>13</v>
      </c>
      <c r="F86" s="62">
        <v>2</v>
      </c>
      <c r="G86" s="62">
        <v>1</v>
      </c>
      <c r="H86" s="62">
        <v>4</v>
      </c>
      <c r="I86" s="62">
        <v>1</v>
      </c>
      <c r="J86" s="66">
        <v>0</v>
      </c>
      <c r="K86" s="64">
        <f t="shared" si="18"/>
        <v>21</v>
      </c>
      <c r="L86" s="65">
        <v>12</v>
      </c>
      <c r="M86" s="62">
        <v>0</v>
      </c>
      <c r="N86" s="62">
        <v>0</v>
      </c>
      <c r="O86" s="62">
        <v>1</v>
      </c>
      <c r="P86" s="62">
        <v>0</v>
      </c>
      <c r="Q86" s="66">
        <v>0</v>
      </c>
      <c r="R86" s="64">
        <f t="shared" si="19"/>
        <v>13</v>
      </c>
      <c r="S86" s="68">
        <f t="shared" si="20"/>
        <v>1</v>
      </c>
      <c r="T86" s="69">
        <f t="shared" si="21"/>
        <v>2</v>
      </c>
      <c r="U86" s="69">
        <f t="shared" si="22"/>
        <v>1</v>
      </c>
      <c r="V86" s="69">
        <f t="shared" si="23"/>
        <v>3</v>
      </c>
      <c r="W86" s="69">
        <f t="shared" si="24"/>
        <v>1</v>
      </c>
      <c r="X86" s="100">
        <f t="shared" si="25"/>
        <v>0</v>
      </c>
      <c r="Y86" s="116">
        <f t="shared" si="26"/>
        <v>8</v>
      </c>
      <c r="Z86" s="101">
        <f>K86+K87+K88</f>
        <v>130</v>
      </c>
      <c r="AA86" s="476">
        <f>Z88/Z86*100</f>
        <v>31.538461538461537</v>
      </c>
    </row>
    <row r="87" spans="1:52" s="2" customFormat="1" ht="23.25" customHeight="1">
      <c r="A87" s="461"/>
      <c r="B87" s="532"/>
      <c r="C87" s="473"/>
      <c r="D87" s="36" t="s">
        <v>105</v>
      </c>
      <c r="E87" s="37">
        <v>16</v>
      </c>
      <c r="F87" s="38">
        <v>5</v>
      </c>
      <c r="G87" s="38">
        <v>2</v>
      </c>
      <c r="H87" s="38">
        <v>9</v>
      </c>
      <c r="I87" s="38">
        <v>1</v>
      </c>
      <c r="J87" s="42">
        <v>0</v>
      </c>
      <c r="K87" s="40">
        <f t="shared" si="18"/>
        <v>33</v>
      </c>
      <c r="L87" s="41">
        <v>19</v>
      </c>
      <c r="M87" s="38">
        <v>0</v>
      </c>
      <c r="N87" s="38">
        <v>0</v>
      </c>
      <c r="O87" s="38">
        <v>1</v>
      </c>
      <c r="P87" s="38">
        <v>0</v>
      </c>
      <c r="Q87" s="42">
        <v>0</v>
      </c>
      <c r="R87" s="40">
        <f t="shared" si="19"/>
        <v>20</v>
      </c>
      <c r="S87" s="43">
        <f t="shared" si="20"/>
        <v>-3</v>
      </c>
      <c r="T87" s="44">
        <f t="shared" si="21"/>
        <v>5</v>
      </c>
      <c r="U87" s="44">
        <f t="shared" si="22"/>
        <v>2</v>
      </c>
      <c r="V87" s="44">
        <f t="shared" si="23"/>
        <v>8</v>
      </c>
      <c r="W87" s="44">
        <f t="shared" si="24"/>
        <v>1</v>
      </c>
      <c r="X87" s="45">
        <f t="shared" si="25"/>
        <v>0</v>
      </c>
      <c r="Y87" s="46">
        <f t="shared" si="26"/>
        <v>13</v>
      </c>
      <c r="Z87" s="47">
        <f>R86+R87+R88</f>
        <v>89</v>
      </c>
      <c r="AA87" s="476"/>
    </row>
    <row r="88" spans="1:52" s="2" customFormat="1" ht="23.25" customHeight="1" thickBot="1">
      <c r="A88" s="461"/>
      <c r="B88" s="541"/>
      <c r="C88" s="474"/>
      <c r="D88" s="48" t="s">
        <v>104</v>
      </c>
      <c r="E88" s="49">
        <v>38</v>
      </c>
      <c r="F88" s="50">
        <v>11</v>
      </c>
      <c r="G88" s="50">
        <v>5</v>
      </c>
      <c r="H88" s="50">
        <v>20</v>
      </c>
      <c r="I88" s="50">
        <v>2</v>
      </c>
      <c r="J88" s="54">
        <v>0</v>
      </c>
      <c r="K88" s="52">
        <f t="shared" si="18"/>
        <v>76</v>
      </c>
      <c r="L88" s="53">
        <v>36</v>
      </c>
      <c r="M88" s="50">
        <v>6</v>
      </c>
      <c r="N88" s="50">
        <v>0</v>
      </c>
      <c r="O88" s="50">
        <v>14</v>
      </c>
      <c r="P88" s="50">
        <v>0</v>
      </c>
      <c r="Q88" s="54">
        <v>0</v>
      </c>
      <c r="R88" s="52">
        <f t="shared" si="19"/>
        <v>56</v>
      </c>
      <c r="S88" s="55">
        <f t="shared" si="20"/>
        <v>2</v>
      </c>
      <c r="T88" s="56">
        <f t="shared" si="21"/>
        <v>5</v>
      </c>
      <c r="U88" s="56">
        <f t="shared" si="22"/>
        <v>5</v>
      </c>
      <c r="V88" s="56">
        <f t="shared" si="23"/>
        <v>6</v>
      </c>
      <c r="W88" s="56">
        <f t="shared" si="24"/>
        <v>2</v>
      </c>
      <c r="X88" s="57">
        <f t="shared" si="25"/>
        <v>0</v>
      </c>
      <c r="Y88" s="58">
        <f t="shared" si="26"/>
        <v>20</v>
      </c>
      <c r="Z88" s="59">
        <f>Y86+Y87+Y88</f>
        <v>41</v>
      </c>
      <c r="AA88" s="477"/>
    </row>
    <row r="89" spans="1:52" s="2" customFormat="1" ht="23.25" customHeight="1">
      <c r="A89" s="460">
        <v>28</v>
      </c>
      <c r="B89" s="481" t="s">
        <v>67</v>
      </c>
      <c r="C89" s="536" t="s">
        <v>68</v>
      </c>
      <c r="D89" s="24" t="s">
        <v>106</v>
      </c>
      <c r="E89" s="25">
        <v>58</v>
      </c>
      <c r="F89" s="26">
        <v>6</v>
      </c>
      <c r="G89" s="26">
        <v>2</v>
      </c>
      <c r="H89" s="26">
        <v>5</v>
      </c>
      <c r="I89" s="26">
        <v>1</v>
      </c>
      <c r="J89" s="30">
        <v>0</v>
      </c>
      <c r="K89" s="28">
        <f t="shared" si="18"/>
        <v>72</v>
      </c>
      <c r="L89" s="29">
        <v>50</v>
      </c>
      <c r="M89" s="26">
        <v>4</v>
      </c>
      <c r="N89" s="26">
        <v>2</v>
      </c>
      <c r="O89" s="26">
        <v>3</v>
      </c>
      <c r="P89" s="26">
        <v>0</v>
      </c>
      <c r="Q89" s="30">
        <v>0</v>
      </c>
      <c r="R89" s="28">
        <f t="shared" si="19"/>
        <v>59</v>
      </c>
      <c r="S89" s="31">
        <f t="shared" si="20"/>
        <v>8</v>
      </c>
      <c r="T89" s="32">
        <f t="shared" si="21"/>
        <v>2</v>
      </c>
      <c r="U89" s="32">
        <f t="shared" si="22"/>
        <v>0</v>
      </c>
      <c r="V89" s="32">
        <f t="shared" si="23"/>
        <v>2</v>
      </c>
      <c r="W89" s="32">
        <f t="shared" si="24"/>
        <v>1</v>
      </c>
      <c r="X89" s="33">
        <f t="shared" si="25"/>
        <v>0</v>
      </c>
      <c r="Y89" s="34">
        <f t="shared" si="26"/>
        <v>13</v>
      </c>
      <c r="Z89" s="35">
        <f>K89+K90+K91</f>
        <v>461</v>
      </c>
      <c r="AA89" s="475">
        <f>Z91/Z89*100</f>
        <v>13.665943600867678</v>
      </c>
    </row>
    <row r="90" spans="1:52" s="2" customFormat="1" ht="23.25" customHeight="1">
      <c r="A90" s="461"/>
      <c r="B90" s="481"/>
      <c r="C90" s="537"/>
      <c r="D90" s="36" t="s">
        <v>105</v>
      </c>
      <c r="E90" s="37">
        <v>90</v>
      </c>
      <c r="F90" s="38">
        <v>12</v>
      </c>
      <c r="G90" s="38">
        <v>4</v>
      </c>
      <c r="H90" s="38">
        <v>23</v>
      </c>
      <c r="I90" s="38">
        <v>0</v>
      </c>
      <c r="J90" s="42">
        <v>2</v>
      </c>
      <c r="K90" s="40">
        <f t="shared" si="18"/>
        <v>131</v>
      </c>
      <c r="L90" s="41">
        <v>79</v>
      </c>
      <c r="M90" s="38">
        <v>9</v>
      </c>
      <c r="N90" s="38">
        <v>2</v>
      </c>
      <c r="O90" s="38">
        <v>19</v>
      </c>
      <c r="P90" s="38">
        <v>0</v>
      </c>
      <c r="Q90" s="42">
        <v>2</v>
      </c>
      <c r="R90" s="40">
        <f t="shared" si="19"/>
        <v>111</v>
      </c>
      <c r="S90" s="43">
        <f t="shared" si="20"/>
        <v>11</v>
      </c>
      <c r="T90" s="44">
        <f t="shared" si="21"/>
        <v>3</v>
      </c>
      <c r="U90" s="44">
        <f t="shared" si="22"/>
        <v>2</v>
      </c>
      <c r="V90" s="44">
        <f t="shared" si="23"/>
        <v>4</v>
      </c>
      <c r="W90" s="44">
        <f t="shared" si="24"/>
        <v>0</v>
      </c>
      <c r="X90" s="45">
        <f t="shared" si="25"/>
        <v>0</v>
      </c>
      <c r="Y90" s="46">
        <f t="shared" si="26"/>
        <v>20</v>
      </c>
      <c r="Z90" s="47">
        <f>R89+R90+R91</f>
        <v>398</v>
      </c>
      <c r="AA90" s="476"/>
    </row>
    <row r="91" spans="1:52" s="2" customFormat="1" ht="23.25" customHeight="1" thickBot="1">
      <c r="A91" s="461"/>
      <c r="B91" s="481"/>
      <c r="C91" s="538"/>
      <c r="D91" s="48" t="s">
        <v>104</v>
      </c>
      <c r="E91" s="49">
        <v>166</v>
      </c>
      <c r="F91" s="50">
        <v>29</v>
      </c>
      <c r="G91" s="50">
        <v>9</v>
      </c>
      <c r="H91" s="50">
        <v>49</v>
      </c>
      <c r="I91" s="50">
        <v>3</v>
      </c>
      <c r="J91" s="54">
        <v>2</v>
      </c>
      <c r="K91" s="52">
        <f t="shared" si="18"/>
        <v>258</v>
      </c>
      <c r="L91" s="53">
        <v>154</v>
      </c>
      <c r="M91" s="50">
        <v>22</v>
      </c>
      <c r="N91" s="50">
        <v>7</v>
      </c>
      <c r="O91" s="50">
        <v>42</v>
      </c>
      <c r="P91" s="50">
        <v>2</v>
      </c>
      <c r="Q91" s="54">
        <v>1</v>
      </c>
      <c r="R91" s="52">
        <f t="shared" si="19"/>
        <v>228</v>
      </c>
      <c r="S91" s="55">
        <f t="shared" si="20"/>
        <v>12</v>
      </c>
      <c r="T91" s="56">
        <f t="shared" si="21"/>
        <v>7</v>
      </c>
      <c r="U91" s="56">
        <f t="shared" si="22"/>
        <v>2</v>
      </c>
      <c r="V91" s="56">
        <f t="shared" si="23"/>
        <v>7</v>
      </c>
      <c r="W91" s="56">
        <f t="shared" si="24"/>
        <v>1</v>
      </c>
      <c r="X91" s="57">
        <f t="shared" si="25"/>
        <v>1</v>
      </c>
      <c r="Y91" s="58">
        <f t="shared" si="26"/>
        <v>30</v>
      </c>
      <c r="Z91" s="59">
        <f>Y89+Y90+Y91</f>
        <v>63</v>
      </c>
      <c r="AA91" s="477"/>
    </row>
    <row r="92" spans="1:52" s="2" customFormat="1" ht="23.25" customHeight="1">
      <c r="A92" s="460">
        <v>29</v>
      </c>
      <c r="B92" s="481"/>
      <c r="C92" s="484" t="s">
        <v>69</v>
      </c>
      <c r="D92" s="60" t="s">
        <v>106</v>
      </c>
      <c r="E92" s="61">
        <v>73</v>
      </c>
      <c r="F92" s="62">
        <v>3</v>
      </c>
      <c r="G92" s="62">
        <v>0</v>
      </c>
      <c r="H92" s="62">
        <v>6</v>
      </c>
      <c r="I92" s="62">
        <v>0</v>
      </c>
      <c r="J92" s="66">
        <v>2</v>
      </c>
      <c r="K92" s="64">
        <f t="shared" si="18"/>
        <v>84</v>
      </c>
      <c r="L92" s="65">
        <v>34</v>
      </c>
      <c r="M92" s="62">
        <v>4</v>
      </c>
      <c r="N92" s="62">
        <v>2</v>
      </c>
      <c r="O92" s="62">
        <v>6</v>
      </c>
      <c r="P92" s="62">
        <v>0</v>
      </c>
      <c r="Q92" s="66">
        <v>0</v>
      </c>
      <c r="R92" s="64">
        <f t="shared" si="19"/>
        <v>46</v>
      </c>
      <c r="S92" s="68">
        <f t="shared" si="20"/>
        <v>39</v>
      </c>
      <c r="T92" s="69">
        <f t="shared" si="21"/>
        <v>-1</v>
      </c>
      <c r="U92" s="69">
        <f t="shared" si="22"/>
        <v>-2</v>
      </c>
      <c r="V92" s="69">
        <f t="shared" si="23"/>
        <v>0</v>
      </c>
      <c r="W92" s="69">
        <f t="shared" si="24"/>
        <v>0</v>
      </c>
      <c r="X92" s="100">
        <f t="shared" si="25"/>
        <v>2</v>
      </c>
      <c r="Y92" s="116">
        <f t="shared" si="26"/>
        <v>38</v>
      </c>
      <c r="Z92" s="101">
        <f>K92+K93+K94</f>
        <v>1340</v>
      </c>
      <c r="AA92" s="476">
        <f>Z94/Z92*100</f>
        <v>61.791044776119406</v>
      </c>
    </row>
    <row r="93" spans="1:52" s="2" customFormat="1" ht="23.25" customHeight="1">
      <c r="A93" s="461"/>
      <c r="B93" s="481"/>
      <c r="C93" s="473"/>
      <c r="D93" s="36" t="s">
        <v>105</v>
      </c>
      <c r="E93" s="37">
        <v>159</v>
      </c>
      <c r="F93" s="38">
        <v>14</v>
      </c>
      <c r="G93" s="38">
        <v>4</v>
      </c>
      <c r="H93" s="38">
        <v>6</v>
      </c>
      <c r="I93" s="38">
        <v>0</v>
      </c>
      <c r="J93" s="42">
        <v>5</v>
      </c>
      <c r="K93" s="40">
        <f t="shared" si="18"/>
        <v>188</v>
      </c>
      <c r="L93" s="41">
        <v>90</v>
      </c>
      <c r="M93" s="38">
        <v>15</v>
      </c>
      <c r="N93" s="38">
        <v>4</v>
      </c>
      <c r="O93" s="38">
        <v>14</v>
      </c>
      <c r="P93" s="38">
        <v>0</v>
      </c>
      <c r="Q93" s="42">
        <v>0</v>
      </c>
      <c r="R93" s="40">
        <f t="shared" si="19"/>
        <v>123</v>
      </c>
      <c r="S93" s="43">
        <f t="shared" si="20"/>
        <v>69</v>
      </c>
      <c r="T93" s="44">
        <f t="shared" si="21"/>
        <v>-1</v>
      </c>
      <c r="U93" s="44">
        <f t="shared" si="22"/>
        <v>0</v>
      </c>
      <c r="V93" s="44">
        <f t="shared" si="23"/>
        <v>-8</v>
      </c>
      <c r="W93" s="44">
        <f t="shared" si="24"/>
        <v>0</v>
      </c>
      <c r="X93" s="45">
        <f t="shared" si="25"/>
        <v>5</v>
      </c>
      <c r="Y93" s="46">
        <f t="shared" si="26"/>
        <v>65</v>
      </c>
      <c r="Z93" s="47">
        <f>R92+R93+R94</f>
        <v>512</v>
      </c>
      <c r="AA93" s="476"/>
    </row>
    <row r="94" spans="1:52" s="2" customFormat="1" ht="23.25" customHeight="1" thickBot="1">
      <c r="A94" s="461"/>
      <c r="B94" s="481"/>
      <c r="C94" s="473"/>
      <c r="D94" s="75" t="s">
        <v>104</v>
      </c>
      <c r="E94" s="84">
        <v>640</v>
      </c>
      <c r="F94" s="85">
        <v>132</v>
      </c>
      <c r="G94" s="85">
        <v>60</v>
      </c>
      <c r="H94" s="85">
        <v>205</v>
      </c>
      <c r="I94" s="85">
        <v>0</v>
      </c>
      <c r="J94" s="88">
        <v>31</v>
      </c>
      <c r="K94" s="72">
        <f t="shared" si="18"/>
        <v>1068</v>
      </c>
      <c r="L94" s="87">
        <v>226</v>
      </c>
      <c r="M94" s="85">
        <v>60</v>
      </c>
      <c r="N94" s="85">
        <v>29</v>
      </c>
      <c r="O94" s="85">
        <v>23</v>
      </c>
      <c r="P94" s="85">
        <v>0</v>
      </c>
      <c r="Q94" s="88">
        <v>5</v>
      </c>
      <c r="R94" s="72">
        <f t="shared" si="19"/>
        <v>343</v>
      </c>
      <c r="S94" s="76">
        <f t="shared" si="20"/>
        <v>414</v>
      </c>
      <c r="T94" s="77">
        <f t="shared" si="21"/>
        <v>72</v>
      </c>
      <c r="U94" s="77">
        <f t="shared" si="22"/>
        <v>31</v>
      </c>
      <c r="V94" s="77">
        <f t="shared" si="23"/>
        <v>182</v>
      </c>
      <c r="W94" s="77">
        <f t="shared" si="24"/>
        <v>0</v>
      </c>
      <c r="X94" s="103">
        <f t="shared" si="25"/>
        <v>26</v>
      </c>
      <c r="Y94" s="73">
        <f t="shared" si="26"/>
        <v>725</v>
      </c>
      <c r="Z94" s="104">
        <f>Y92+Y93+Y94</f>
        <v>828</v>
      </c>
      <c r="AA94" s="476"/>
    </row>
    <row r="95" spans="1:52" s="2" customFormat="1" ht="23.25" customHeight="1">
      <c r="A95" s="460">
        <v>30</v>
      </c>
      <c r="B95" s="481"/>
      <c r="C95" s="472" t="s">
        <v>70</v>
      </c>
      <c r="D95" s="24" t="s">
        <v>106</v>
      </c>
      <c r="E95" s="25">
        <v>18</v>
      </c>
      <c r="F95" s="26">
        <v>5</v>
      </c>
      <c r="G95" s="26">
        <v>2</v>
      </c>
      <c r="H95" s="26">
        <v>9</v>
      </c>
      <c r="I95" s="26">
        <v>3</v>
      </c>
      <c r="J95" s="30">
        <v>0</v>
      </c>
      <c r="K95" s="28">
        <f t="shared" si="18"/>
        <v>37</v>
      </c>
      <c r="L95" s="29">
        <v>5</v>
      </c>
      <c r="M95" s="26">
        <v>1</v>
      </c>
      <c r="N95" s="26">
        <v>3</v>
      </c>
      <c r="O95" s="26">
        <v>0</v>
      </c>
      <c r="P95" s="26">
        <v>0</v>
      </c>
      <c r="Q95" s="30">
        <v>0</v>
      </c>
      <c r="R95" s="28">
        <f t="shared" si="19"/>
        <v>9</v>
      </c>
      <c r="S95" s="31">
        <f t="shared" si="20"/>
        <v>13</v>
      </c>
      <c r="T95" s="32">
        <f t="shared" si="21"/>
        <v>4</v>
      </c>
      <c r="U95" s="32">
        <f t="shared" si="22"/>
        <v>-1</v>
      </c>
      <c r="V95" s="32">
        <f t="shared" si="23"/>
        <v>9</v>
      </c>
      <c r="W95" s="32">
        <f t="shared" si="24"/>
        <v>3</v>
      </c>
      <c r="X95" s="33">
        <f t="shared" si="25"/>
        <v>0</v>
      </c>
      <c r="Y95" s="34">
        <f t="shared" si="26"/>
        <v>28</v>
      </c>
      <c r="Z95" s="35">
        <f>K95+K96+K97</f>
        <v>413</v>
      </c>
      <c r="AA95" s="475">
        <f>Z97/Z95*100</f>
        <v>66.343825665859569</v>
      </c>
    </row>
    <row r="96" spans="1:52" s="2" customFormat="1" ht="23.25" customHeight="1">
      <c r="A96" s="461"/>
      <c r="B96" s="481"/>
      <c r="C96" s="473"/>
      <c r="D96" s="36" t="s">
        <v>105</v>
      </c>
      <c r="E96" s="37">
        <v>38</v>
      </c>
      <c r="F96" s="38">
        <v>13</v>
      </c>
      <c r="G96" s="38">
        <v>6</v>
      </c>
      <c r="H96" s="38">
        <v>23</v>
      </c>
      <c r="I96" s="38">
        <v>8</v>
      </c>
      <c r="J96" s="42">
        <v>0</v>
      </c>
      <c r="K96" s="40">
        <f t="shared" si="18"/>
        <v>88</v>
      </c>
      <c r="L96" s="41">
        <v>15</v>
      </c>
      <c r="M96" s="38">
        <v>11</v>
      </c>
      <c r="N96" s="38">
        <v>9</v>
      </c>
      <c r="O96" s="38">
        <v>3</v>
      </c>
      <c r="P96" s="38">
        <v>0</v>
      </c>
      <c r="Q96" s="42">
        <v>0</v>
      </c>
      <c r="R96" s="40">
        <f t="shared" si="19"/>
        <v>38</v>
      </c>
      <c r="S96" s="43">
        <f t="shared" si="20"/>
        <v>23</v>
      </c>
      <c r="T96" s="44">
        <f t="shared" si="21"/>
        <v>2</v>
      </c>
      <c r="U96" s="44">
        <f t="shared" si="22"/>
        <v>-3</v>
      </c>
      <c r="V96" s="44">
        <f t="shared" si="23"/>
        <v>20</v>
      </c>
      <c r="W96" s="44">
        <f t="shared" si="24"/>
        <v>8</v>
      </c>
      <c r="X96" s="45">
        <f t="shared" si="25"/>
        <v>0</v>
      </c>
      <c r="Y96" s="46">
        <f t="shared" si="26"/>
        <v>50</v>
      </c>
      <c r="Z96" s="47">
        <f>R95+R96+R97</f>
        <v>139</v>
      </c>
      <c r="AA96" s="476"/>
    </row>
    <row r="97" spans="1:52" s="2" customFormat="1" ht="23.25" customHeight="1" thickBot="1">
      <c r="A97" s="461"/>
      <c r="B97" s="483"/>
      <c r="C97" s="474"/>
      <c r="D97" s="48" t="s">
        <v>104</v>
      </c>
      <c r="E97" s="49">
        <v>116</v>
      </c>
      <c r="F97" s="50">
        <v>44</v>
      </c>
      <c r="G97" s="50">
        <v>22</v>
      </c>
      <c r="H97" s="50">
        <v>78</v>
      </c>
      <c r="I97" s="50">
        <v>28</v>
      </c>
      <c r="J97" s="54">
        <v>0</v>
      </c>
      <c r="K97" s="52">
        <f t="shared" si="18"/>
        <v>288</v>
      </c>
      <c r="L97" s="53">
        <v>30</v>
      </c>
      <c r="M97" s="50">
        <v>26</v>
      </c>
      <c r="N97" s="50">
        <v>8</v>
      </c>
      <c r="O97" s="50">
        <v>26</v>
      </c>
      <c r="P97" s="50">
        <v>0</v>
      </c>
      <c r="Q97" s="54">
        <v>2</v>
      </c>
      <c r="R97" s="52">
        <f t="shared" si="19"/>
        <v>92</v>
      </c>
      <c r="S97" s="55">
        <f t="shared" si="20"/>
        <v>86</v>
      </c>
      <c r="T97" s="56">
        <f t="shared" si="21"/>
        <v>18</v>
      </c>
      <c r="U97" s="56">
        <f t="shared" si="22"/>
        <v>14</v>
      </c>
      <c r="V97" s="56">
        <f t="shared" si="23"/>
        <v>52</v>
      </c>
      <c r="W97" s="56">
        <f t="shared" si="24"/>
        <v>28</v>
      </c>
      <c r="X97" s="57">
        <f t="shared" si="25"/>
        <v>-2</v>
      </c>
      <c r="Y97" s="58">
        <f t="shared" si="26"/>
        <v>196</v>
      </c>
      <c r="Z97" s="59">
        <f>Y95+Y96+Y97</f>
        <v>274</v>
      </c>
      <c r="AA97" s="477"/>
    </row>
    <row r="98" spans="1:52" ht="23.25" customHeight="1">
      <c r="A98" s="460">
        <v>31</v>
      </c>
      <c r="B98" s="539" t="s">
        <v>71</v>
      </c>
      <c r="C98" s="473" t="s">
        <v>72</v>
      </c>
      <c r="D98" s="60" t="s">
        <v>106</v>
      </c>
      <c r="E98" s="61">
        <v>22</v>
      </c>
      <c r="F98" s="62">
        <v>9</v>
      </c>
      <c r="G98" s="62">
        <v>4</v>
      </c>
      <c r="H98" s="62">
        <v>15</v>
      </c>
      <c r="I98" s="62">
        <v>6</v>
      </c>
      <c r="J98" s="66">
        <v>1</v>
      </c>
      <c r="K98" s="64">
        <f t="shared" si="18"/>
        <v>57</v>
      </c>
      <c r="L98" s="65">
        <v>21</v>
      </c>
      <c r="M98" s="62">
        <v>2</v>
      </c>
      <c r="N98" s="62">
        <v>0</v>
      </c>
      <c r="O98" s="62">
        <v>0</v>
      </c>
      <c r="P98" s="62">
        <v>0</v>
      </c>
      <c r="Q98" s="66">
        <v>1</v>
      </c>
      <c r="R98" s="64">
        <f t="shared" si="19"/>
        <v>24</v>
      </c>
      <c r="S98" s="68">
        <f t="shared" si="20"/>
        <v>1</v>
      </c>
      <c r="T98" s="69">
        <f t="shared" si="21"/>
        <v>7</v>
      </c>
      <c r="U98" s="69">
        <f t="shared" si="22"/>
        <v>4</v>
      </c>
      <c r="V98" s="69">
        <f t="shared" si="23"/>
        <v>15</v>
      </c>
      <c r="W98" s="69">
        <f t="shared" si="24"/>
        <v>6</v>
      </c>
      <c r="X98" s="100">
        <f t="shared" si="25"/>
        <v>0</v>
      </c>
      <c r="Y98" s="116">
        <f t="shared" si="26"/>
        <v>33</v>
      </c>
      <c r="Z98" s="101">
        <f>K98+K99+K100</f>
        <v>570</v>
      </c>
      <c r="AA98" s="476">
        <f>Z100/Z98*100</f>
        <v>21.929824561403507</v>
      </c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 ht="23.25" customHeight="1">
      <c r="A99" s="461"/>
      <c r="B99" s="539"/>
      <c r="C99" s="473"/>
      <c r="D99" s="36" t="s">
        <v>105</v>
      </c>
      <c r="E99" s="37">
        <v>46</v>
      </c>
      <c r="F99" s="38">
        <v>18</v>
      </c>
      <c r="G99" s="38">
        <v>9</v>
      </c>
      <c r="H99" s="38">
        <v>32</v>
      </c>
      <c r="I99" s="38">
        <v>12</v>
      </c>
      <c r="J99" s="42">
        <v>3</v>
      </c>
      <c r="K99" s="40">
        <f t="shared" si="18"/>
        <v>120</v>
      </c>
      <c r="L99" s="41">
        <v>21</v>
      </c>
      <c r="M99" s="38">
        <v>13</v>
      </c>
      <c r="N99" s="38">
        <v>0</v>
      </c>
      <c r="O99" s="38">
        <v>1</v>
      </c>
      <c r="P99" s="38">
        <v>0</v>
      </c>
      <c r="Q99" s="42">
        <v>0</v>
      </c>
      <c r="R99" s="40">
        <f t="shared" si="19"/>
        <v>35</v>
      </c>
      <c r="S99" s="43">
        <f t="shared" si="20"/>
        <v>25</v>
      </c>
      <c r="T99" s="44">
        <f t="shared" si="21"/>
        <v>5</v>
      </c>
      <c r="U99" s="44">
        <f t="shared" si="22"/>
        <v>9</v>
      </c>
      <c r="V99" s="44">
        <f t="shared" si="23"/>
        <v>31</v>
      </c>
      <c r="W99" s="44">
        <f t="shared" si="24"/>
        <v>12</v>
      </c>
      <c r="X99" s="45">
        <f t="shared" si="25"/>
        <v>3</v>
      </c>
      <c r="Y99" s="46">
        <f t="shared" si="26"/>
        <v>85</v>
      </c>
      <c r="Z99" s="47">
        <f>R98+R99+R100</f>
        <v>445</v>
      </c>
      <c r="AA99" s="476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 ht="23.25" customHeight="1" thickBot="1">
      <c r="A100" s="461"/>
      <c r="B100" s="539"/>
      <c r="C100" s="473"/>
      <c r="D100" s="75" t="s">
        <v>104</v>
      </c>
      <c r="E100" s="84">
        <v>137</v>
      </c>
      <c r="F100" s="85">
        <v>59</v>
      </c>
      <c r="G100" s="85">
        <v>29</v>
      </c>
      <c r="H100" s="85">
        <v>106</v>
      </c>
      <c r="I100" s="85">
        <v>39</v>
      </c>
      <c r="J100" s="88">
        <v>23</v>
      </c>
      <c r="K100" s="72">
        <f t="shared" si="18"/>
        <v>393</v>
      </c>
      <c r="L100" s="87">
        <v>270</v>
      </c>
      <c r="M100" s="85">
        <v>87</v>
      </c>
      <c r="N100" s="85">
        <v>3</v>
      </c>
      <c r="O100" s="85">
        <v>17</v>
      </c>
      <c r="P100" s="85">
        <v>0</v>
      </c>
      <c r="Q100" s="88">
        <v>9</v>
      </c>
      <c r="R100" s="72">
        <f t="shared" si="19"/>
        <v>386</v>
      </c>
      <c r="S100" s="76">
        <f t="shared" si="20"/>
        <v>-133</v>
      </c>
      <c r="T100" s="77">
        <f t="shared" si="21"/>
        <v>-28</v>
      </c>
      <c r="U100" s="77">
        <f t="shared" si="22"/>
        <v>26</v>
      </c>
      <c r="V100" s="77">
        <f t="shared" si="23"/>
        <v>89</v>
      </c>
      <c r="W100" s="77">
        <f t="shared" si="24"/>
        <v>39</v>
      </c>
      <c r="X100" s="103">
        <f t="shared" si="25"/>
        <v>14</v>
      </c>
      <c r="Y100" s="73">
        <f t="shared" si="26"/>
        <v>7</v>
      </c>
      <c r="Z100" s="104">
        <f>Y98+Y99+Y100</f>
        <v>125</v>
      </c>
      <c r="AA100" s="476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 s="106" customFormat="1" ht="23.25" customHeight="1">
      <c r="A101" s="460">
        <v>32</v>
      </c>
      <c r="B101" s="540" t="s">
        <v>73</v>
      </c>
      <c r="C101" s="472" t="s">
        <v>74</v>
      </c>
      <c r="D101" s="24" t="s">
        <v>106</v>
      </c>
      <c r="E101" s="25">
        <v>164</v>
      </c>
      <c r="F101" s="26">
        <v>0</v>
      </c>
      <c r="G101" s="26">
        <v>0</v>
      </c>
      <c r="H101" s="26">
        <v>0</v>
      </c>
      <c r="I101" s="26">
        <v>0</v>
      </c>
      <c r="J101" s="30">
        <v>6</v>
      </c>
      <c r="K101" s="28">
        <f t="shared" si="18"/>
        <v>170</v>
      </c>
      <c r="L101" s="29">
        <v>103</v>
      </c>
      <c r="M101" s="26">
        <v>0</v>
      </c>
      <c r="N101" s="26">
        <v>0</v>
      </c>
      <c r="O101" s="26">
        <v>0</v>
      </c>
      <c r="P101" s="26">
        <v>0</v>
      </c>
      <c r="Q101" s="30">
        <v>1</v>
      </c>
      <c r="R101" s="28">
        <f t="shared" si="19"/>
        <v>104</v>
      </c>
      <c r="S101" s="31">
        <f t="shared" si="20"/>
        <v>61</v>
      </c>
      <c r="T101" s="32">
        <f t="shared" si="21"/>
        <v>0</v>
      </c>
      <c r="U101" s="32">
        <f t="shared" si="22"/>
        <v>0</v>
      </c>
      <c r="V101" s="32">
        <f t="shared" si="23"/>
        <v>0</v>
      </c>
      <c r="W101" s="32">
        <f t="shared" si="24"/>
        <v>0</v>
      </c>
      <c r="X101" s="33">
        <f t="shared" si="25"/>
        <v>5</v>
      </c>
      <c r="Y101" s="34">
        <f t="shared" si="26"/>
        <v>66</v>
      </c>
      <c r="Z101" s="35">
        <f>K101+K102+K103</f>
        <v>6561</v>
      </c>
      <c r="AA101" s="475">
        <f>Z103/Z101*100</f>
        <v>22.90809327846365</v>
      </c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1:52" s="2" customFormat="1" ht="23.25" customHeight="1">
      <c r="A102" s="461"/>
      <c r="B102" s="532"/>
      <c r="C102" s="473"/>
      <c r="D102" s="36" t="s">
        <v>105</v>
      </c>
      <c r="E102" s="37">
        <v>1260</v>
      </c>
      <c r="F102" s="38">
        <v>0</v>
      </c>
      <c r="G102" s="38">
        <v>0</v>
      </c>
      <c r="H102" s="38">
        <v>0</v>
      </c>
      <c r="I102" s="38">
        <v>0</v>
      </c>
      <c r="J102" s="42">
        <v>35</v>
      </c>
      <c r="K102" s="40">
        <f t="shared" si="18"/>
        <v>1295</v>
      </c>
      <c r="L102" s="41">
        <v>769</v>
      </c>
      <c r="M102" s="38">
        <v>0</v>
      </c>
      <c r="N102" s="38">
        <v>0</v>
      </c>
      <c r="O102" s="38">
        <v>0</v>
      </c>
      <c r="P102" s="38">
        <v>0</v>
      </c>
      <c r="Q102" s="42">
        <v>0</v>
      </c>
      <c r="R102" s="40">
        <f t="shared" si="19"/>
        <v>769</v>
      </c>
      <c r="S102" s="43">
        <f t="shared" si="20"/>
        <v>491</v>
      </c>
      <c r="T102" s="44">
        <f t="shared" si="21"/>
        <v>0</v>
      </c>
      <c r="U102" s="44">
        <f t="shared" si="22"/>
        <v>0</v>
      </c>
      <c r="V102" s="44">
        <f t="shared" si="23"/>
        <v>0</v>
      </c>
      <c r="W102" s="44">
        <f t="shared" si="24"/>
        <v>0</v>
      </c>
      <c r="X102" s="45">
        <f t="shared" si="25"/>
        <v>35</v>
      </c>
      <c r="Y102" s="46">
        <f t="shared" si="26"/>
        <v>526</v>
      </c>
      <c r="Z102" s="47">
        <f>R101+R102+R103</f>
        <v>5058</v>
      </c>
      <c r="AA102" s="476"/>
    </row>
    <row r="103" spans="1:52" s="107" customFormat="1" ht="23.25" customHeight="1" thickBot="1">
      <c r="A103" s="461"/>
      <c r="B103" s="541"/>
      <c r="C103" s="474"/>
      <c r="D103" s="48" t="s">
        <v>104</v>
      </c>
      <c r="E103" s="49">
        <v>4907</v>
      </c>
      <c r="F103" s="50">
        <v>0</v>
      </c>
      <c r="G103" s="50">
        <v>0</v>
      </c>
      <c r="H103" s="50">
        <v>0</v>
      </c>
      <c r="I103" s="50">
        <v>0</v>
      </c>
      <c r="J103" s="54">
        <v>189</v>
      </c>
      <c r="K103" s="52">
        <f t="shared" si="18"/>
        <v>5096</v>
      </c>
      <c r="L103" s="53">
        <v>4141</v>
      </c>
      <c r="M103" s="50">
        <v>0</v>
      </c>
      <c r="N103" s="50">
        <v>0</v>
      </c>
      <c r="O103" s="50">
        <v>0</v>
      </c>
      <c r="P103" s="50">
        <v>0</v>
      </c>
      <c r="Q103" s="54">
        <v>44</v>
      </c>
      <c r="R103" s="52">
        <f t="shared" si="19"/>
        <v>4185</v>
      </c>
      <c r="S103" s="55">
        <f t="shared" si="20"/>
        <v>766</v>
      </c>
      <c r="T103" s="56">
        <f t="shared" si="21"/>
        <v>0</v>
      </c>
      <c r="U103" s="56">
        <f t="shared" si="22"/>
        <v>0</v>
      </c>
      <c r="V103" s="56">
        <f t="shared" si="23"/>
        <v>0</v>
      </c>
      <c r="W103" s="56">
        <f t="shared" si="24"/>
        <v>0</v>
      </c>
      <c r="X103" s="57">
        <f t="shared" si="25"/>
        <v>145</v>
      </c>
      <c r="Y103" s="58">
        <f t="shared" si="26"/>
        <v>911</v>
      </c>
      <c r="Z103" s="59">
        <f>Y101+Y102+Y103</f>
        <v>1503</v>
      </c>
      <c r="AA103" s="477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1:52" s="99" customFormat="1" ht="23.25" customHeight="1">
      <c r="A104" s="460">
        <v>33</v>
      </c>
      <c r="B104" s="532" t="s">
        <v>73</v>
      </c>
      <c r="C104" s="473" t="s">
        <v>75</v>
      </c>
      <c r="D104" s="60" t="s">
        <v>106</v>
      </c>
      <c r="E104" s="61">
        <v>165</v>
      </c>
      <c r="F104" s="62">
        <v>24</v>
      </c>
      <c r="G104" s="62">
        <v>9</v>
      </c>
      <c r="H104" s="62">
        <v>36</v>
      </c>
      <c r="I104" s="62">
        <v>11</v>
      </c>
      <c r="J104" s="66">
        <v>3</v>
      </c>
      <c r="K104" s="64">
        <f t="shared" ref="K104:K135" si="27">SUM(E104:J104)</f>
        <v>248</v>
      </c>
      <c r="L104" s="65">
        <v>104</v>
      </c>
      <c r="M104" s="62">
        <v>12</v>
      </c>
      <c r="N104" s="62">
        <v>5</v>
      </c>
      <c r="O104" s="62">
        <v>20</v>
      </c>
      <c r="P104" s="62">
        <v>0</v>
      </c>
      <c r="Q104" s="66">
        <v>0</v>
      </c>
      <c r="R104" s="64">
        <f t="shared" ref="R104:R135" si="28">SUM(L104:Q104)</f>
        <v>141</v>
      </c>
      <c r="S104" s="68">
        <f t="shared" ref="S104:S118" si="29">E104-L104</f>
        <v>61</v>
      </c>
      <c r="T104" s="69">
        <f t="shared" ref="T104:T118" si="30">F104-M104</f>
        <v>12</v>
      </c>
      <c r="U104" s="69">
        <f t="shared" ref="U104:U118" si="31">G104-N104</f>
        <v>4</v>
      </c>
      <c r="V104" s="69">
        <f t="shared" ref="V104:V118" si="32">H104-O104</f>
        <v>16</v>
      </c>
      <c r="W104" s="69">
        <f t="shared" ref="W104:W118" si="33">I104-P104</f>
        <v>11</v>
      </c>
      <c r="X104" s="100">
        <f t="shared" ref="X104:X118" si="34">J104-Q104</f>
        <v>3</v>
      </c>
      <c r="Y104" s="116">
        <f t="shared" ref="Y104:Y135" si="35">SUM(S104:X104)</f>
        <v>107</v>
      </c>
      <c r="Z104" s="101">
        <f>K104+K105+K106</f>
        <v>8854</v>
      </c>
      <c r="AA104" s="476">
        <f>Z106/Z104*100</f>
        <v>50.395301558617575</v>
      </c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</row>
    <row r="105" spans="1:52" s="99" customFormat="1" ht="23.25" customHeight="1">
      <c r="A105" s="461"/>
      <c r="B105" s="532"/>
      <c r="C105" s="473"/>
      <c r="D105" s="36" t="s">
        <v>105</v>
      </c>
      <c r="E105" s="37">
        <v>1858</v>
      </c>
      <c r="F105" s="38">
        <v>415</v>
      </c>
      <c r="G105" s="38">
        <v>220</v>
      </c>
      <c r="H105" s="38">
        <v>530</v>
      </c>
      <c r="I105" s="38">
        <v>188</v>
      </c>
      <c r="J105" s="42">
        <v>32</v>
      </c>
      <c r="K105" s="40">
        <f t="shared" si="27"/>
        <v>3243</v>
      </c>
      <c r="L105" s="41">
        <v>1147</v>
      </c>
      <c r="M105" s="38">
        <v>312</v>
      </c>
      <c r="N105" s="38">
        <v>153</v>
      </c>
      <c r="O105" s="38">
        <v>433</v>
      </c>
      <c r="P105" s="38">
        <v>70</v>
      </c>
      <c r="Q105" s="42">
        <v>18</v>
      </c>
      <c r="R105" s="40">
        <f t="shared" si="28"/>
        <v>2133</v>
      </c>
      <c r="S105" s="43">
        <f t="shared" si="29"/>
        <v>711</v>
      </c>
      <c r="T105" s="44">
        <f t="shared" si="30"/>
        <v>103</v>
      </c>
      <c r="U105" s="44">
        <f t="shared" si="31"/>
        <v>67</v>
      </c>
      <c r="V105" s="44">
        <f t="shared" si="32"/>
        <v>97</v>
      </c>
      <c r="W105" s="44">
        <f t="shared" si="33"/>
        <v>118</v>
      </c>
      <c r="X105" s="45">
        <f t="shared" si="34"/>
        <v>14</v>
      </c>
      <c r="Y105" s="46">
        <f t="shared" si="35"/>
        <v>1110</v>
      </c>
      <c r="Z105" s="47">
        <f>R104+R105+R106</f>
        <v>4392</v>
      </c>
      <c r="AA105" s="476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</row>
    <row r="106" spans="1:52" s="99" customFormat="1" ht="23.25" customHeight="1" thickBot="1">
      <c r="A106" s="461"/>
      <c r="B106" s="532"/>
      <c r="C106" s="473"/>
      <c r="D106" s="75" t="s">
        <v>104</v>
      </c>
      <c r="E106" s="84">
        <v>2965</v>
      </c>
      <c r="F106" s="85">
        <v>675</v>
      </c>
      <c r="G106" s="85">
        <v>228</v>
      </c>
      <c r="H106" s="85">
        <v>1093</v>
      </c>
      <c r="I106" s="85">
        <v>371</v>
      </c>
      <c r="J106" s="88">
        <v>31</v>
      </c>
      <c r="K106" s="72">
        <f t="shared" si="27"/>
        <v>5363</v>
      </c>
      <c r="L106" s="87">
        <v>943</v>
      </c>
      <c r="M106" s="85">
        <v>352</v>
      </c>
      <c r="N106" s="85">
        <v>127</v>
      </c>
      <c r="O106" s="85">
        <v>652</v>
      </c>
      <c r="P106" s="85">
        <v>24</v>
      </c>
      <c r="Q106" s="88">
        <v>20</v>
      </c>
      <c r="R106" s="72">
        <f t="shared" si="28"/>
        <v>2118</v>
      </c>
      <c r="S106" s="76">
        <f t="shared" si="29"/>
        <v>2022</v>
      </c>
      <c r="T106" s="77">
        <f t="shared" si="30"/>
        <v>323</v>
      </c>
      <c r="U106" s="77">
        <f t="shared" si="31"/>
        <v>101</v>
      </c>
      <c r="V106" s="77">
        <f t="shared" si="32"/>
        <v>441</v>
      </c>
      <c r="W106" s="77">
        <f t="shared" si="33"/>
        <v>347</v>
      </c>
      <c r="X106" s="103">
        <f t="shared" si="34"/>
        <v>11</v>
      </c>
      <c r="Y106" s="73">
        <f t="shared" si="35"/>
        <v>3245</v>
      </c>
      <c r="Z106" s="104">
        <f>Y104+Y105+Y106</f>
        <v>4462</v>
      </c>
      <c r="AA106" s="476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</row>
    <row r="107" spans="1:52" s="106" customFormat="1" ht="23.25" customHeight="1">
      <c r="A107" s="460">
        <v>34</v>
      </c>
      <c r="B107" s="532"/>
      <c r="C107" s="472" t="s">
        <v>76</v>
      </c>
      <c r="D107" s="24" t="s">
        <v>106</v>
      </c>
      <c r="E107" s="25">
        <v>26</v>
      </c>
      <c r="F107" s="26">
        <v>0</v>
      </c>
      <c r="G107" s="26">
        <v>0</v>
      </c>
      <c r="H107" s="26">
        <v>3</v>
      </c>
      <c r="I107" s="26">
        <v>0</v>
      </c>
      <c r="J107" s="30">
        <v>0</v>
      </c>
      <c r="K107" s="28">
        <f t="shared" si="27"/>
        <v>29</v>
      </c>
      <c r="L107" s="29">
        <v>17</v>
      </c>
      <c r="M107" s="26">
        <v>0</v>
      </c>
      <c r="N107" s="26">
        <v>0</v>
      </c>
      <c r="O107" s="26">
        <v>2</v>
      </c>
      <c r="P107" s="26">
        <v>0</v>
      </c>
      <c r="Q107" s="30">
        <v>0</v>
      </c>
      <c r="R107" s="28">
        <f t="shared" si="28"/>
        <v>19</v>
      </c>
      <c r="S107" s="31">
        <f t="shared" si="29"/>
        <v>9</v>
      </c>
      <c r="T107" s="32">
        <f t="shared" si="30"/>
        <v>0</v>
      </c>
      <c r="U107" s="32">
        <f t="shared" si="31"/>
        <v>0</v>
      </c>
      <c r="V107" s="32">
        <f t="shared" si="32"/>
        <v>1</v>
      </c>
      <c r="W107" s="32">
        <f t="shared" si="33"/>
        <v>0</v>
      </c>
      <c r="X107" s="33">
        <f t="shared" si="34"/>
        <v>0</v>
      </c>
      <c r="Y107" s="34">
        <f t="shared" si="35"/>
        <v>10</v>
      </c>
      <c r="Z107" s="35">
        <f>K107+K108+K109</f>
        <v>186</v>
      </c>
      <c r="AA107" s="475">
        <f>Z109/Z107*100</f>
        <v>33.333333333333329</v>
      </c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1:52" s="2" customFormat="1" ht="23.25" customHeight="1">
      <c r="A108" s="461"/>
      <c r="B108" s="532"/>
      <c r="C108" s="473"/>
      <c r="D108" s="36" t="s">
        <v>105</v>
      </c>
      <c r="E108" s="37">
        <v>45</v>
      </c>
      <c r="F108" s="38">
        <v>3</v>
      </c>
      <c r="G108" s="38">
        <v>1</v>
      </c>
      <c r="H108" s="38">
        <v>1</v>
      </c>
      <c r="I108" s="38">
        <v>0</v>
      </c>
      <c r="J108" s="42">
        <v>1</v>
      </c>
      <c r="K108" s="40">
        <f t="shared" si="27"/>
        <v>51</v>
      </c>
      <c r="L108" s="41">
        <v>32</v>
      </c>
      <c r="M108" s="38">
        <v>2</v>
      </c>
      <c r="N108" s="38">
        <v>0</v>
      </c>
      <c r="O108" s="38">
        <v>1</v>
      </c>
      <c r="P108" s="38">
        <v>0</v>
      </c>
      <c r="Q108" s="42">
        <v>1</v>
      </c>
      <c r="R108" s="40">
        <f t="shared" si="28"/>
        <v>36</v>
      </c>
      <c r="S108" s="43">
        <f t="shared" si="29"/>
        <v>13</v>
      </c>
      <c r="T108" s="44">
        <f t="shared" si="30"/>
        <v>1</v>
      </c>
      <c r="U108" s="44">
        <f t="shared" si="31"/>
        <v>1</v>
      </c>
      <c r="V108" s="44">
        <f t="shared" si="32"/>
        <v>0</v>
      </c>
      <c r="W108" s="44">
        <f t="shared" si="33"/>
        <v>0</v>
      </c>
      <c r="X108" s="45">
        <f t="shared" si="34"/>
        <v>0</v>
      </c>
      <c r="Y108" s="46">
        <f t="shared" si="35"/>
        <v>15</v>
      </c>
      <c r="Z108" s="47">
        <f>R107+R108+R109</f>
        <v>124</v>
      </c>
      <c r="AA108" s="476"/>
    </row>
    <row r="109" spans="1:52" s="107" customFormat="1" ht="23.25" customHeight="1" thickBot="1">
      <c r="A109" s="461"/>
      <c r="B109" s="532"/>
      <c r="C109" s="474"/>
      <c r="D109" s="48" t="s">
        <v>104</v>
      </c>
      <c r="E109" s="49">
        <v>77</v>
      </c>
      <c r="F109" s="50">
        <v>13</v>
      </c>
      <c r="G109" s="50">
        <v>0</v>
      </c>
      <c r="H109" s="50">
        <v>11</v>
      </c>
      <c r="I109" s="50">
        <v>2</v>
      </c>
      <c r="J109" s="54">
        <v>3</v>
      </c>
      <c r="K109" s="52">
        <f t="shared" si="27"/>
        <v>106</v>
      </c>
      <c r="L109" s="53">
        <v>51</v>
      </c>
      <c r="M109" s="50">
        <v>9</v>
      </c>
      <c r="N109" s="50">
        <v>0</v>
      </c>
      <c r="O109" s="50">
        <v>6</v>
      </c>
      <c r="P109" s="50">
        <v>0</v>
      </c>
      <c r="Q109" s="54">
        <v>3</v>
      </c>
      <c r="R109" s="52">
        <f t="shared" si="28"/>
        <v>69</v>
      </c>
      <c r="S109" s="55">
        <f t="shared" si="29"/>
        <v>26</v>
      </c>
      <c r="T109" s="56">
        <f t="shared" si="30"/>
        <v>4</v>
      </c>
      <c r="U109" s="56">
        <f t="shared" si="31"/>
        <v>0</v>
      </c>
      <c r="V109" s="56">
        <f t="shared" si="32"/>
        <v>5</v>
      </c>
      <c r="W109" s="56">
        <f t="shared" si="33"/>
        <v>2</v>
      </c>
      <c r="X109" s="57">
        <f t="shared" si="34"/>
        <v>0</v>
      </c>
      <c r="Y109" s="58">
        <f t="shared" si="35"/>
        <v>37</v>
      </c>
      <c r="Z109" s="59">
        <f>Y107+Y108+Y109</f>
        <v>62</v>
      </c>
      <c r="AA109" s="477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1:52" ht="23.25" customHeight="1">
      <c r="A110" s="460">
        <v>35</v>
      </c>
      <c r="B110" s="532"/>
      <c r="C110" s="473" t="s">
        <v>77</v>
      </c>
      <c r="D110" s="60" t="s">
        <v>106</v>
      </c>
      <c r="E110" s="61">
        <v>48</v>
      </c>
      <c r="F110" s="62">
        <v>2</v>
      </c>
      <c r="G110" s="62">
        <v>0</v>
      </c>
      <c r="H110" s="62">
        <v>10</v>
      </c>
      <c r="I110" s="62">
        <v>0</v>
      </c>
      <c r="J110" s="66">
        <v>0</v>
      </c>
      <c r="K110" s="64">
        <f t="shared" si="27"/>
        <v>60</v>
      </c>
      <c r="L110" s="65">
        <v>25</v>
      </c>
      <c r="M110" s="62">
        <v>0</v>
      </c>
      <c r="N110" s="62">
        <v>0</v>
      </c>
      <c r="O110" s="62">
        <v>3</v>
      </c>
      <c r="P110" s="62">
        <v>0</v>
      </c>
      <c r="Q110" s="66">
        <v>0</v>
      </c>
      <c r="R110" s="64">
        <f t="shared" si="28"/>
        <v>28</v>
      </c>
      <c r="S110" s="68">
        <f t="shared" si="29"/>
        <v>23</v>
      </c>
      <c r="T110" s="69">
        <f t="shared" si="30"/>
        <v>2</v>
      </c>
      <c r="U110" s="69">
        <f t="shared" si="31"/>
        <v>0</v>
      </c>
      <c r="V110" s="69">
        <f t="shared" si="32"/>
        <v>7</v>
      </c>
      <c r="W110" s="69">
        <f t="shared" si="33"/>
        <v>0</v>
      </c>
      <c r="X110" s="100">
        <f t="shared" si="34"/>
        <v>0</v>
      </c>
      <c r="Y110" s="116">
        <f t="shared" si="35"/>
        <v>32</v>
      </c>
      <c r="Z110" s="101">
        <f>K110+K111+K112</f>
        <v>1389</v>
      </c>
      <c r="AA110" s="476">
        <f>Z112/Z110*100</f>
        <v>51.835853131749467</v>
      </c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1:52" ht="23.25" customHeight="1">
      <c r="A111" s="461"/>
      <c r="B111" s="532"/>
      <c r="C111" s="473"/>
      <c r="D111" s="36" t="s">
        <v>105</v>
      </c>
      <c r="E111" s="37">
        <v>20</v>
      </c>
      <c r="F111" s="38">
        <v>3</v>
      </c>
      <c r="G111" s="38">
        <v>1</v>
      </c>
      <c r="H111" s="38">
        <v>5</v>
      </c>
      <c r="I111" s="38">
        <v>0</v>
      </c>
      <c r="J111" s="42">
        <v>0</v>
      </c>
      <c r="K111" s="40">
        <f t="shared" si="27"/>
        <v>29</v>
      </c>
      <c r="L111" s="41">
        <v>19</v>
      </c>
      <c r="M111" s="38">
        <v>3</v>
      </c>
      <c r="N111" s="38">
        <v>0</v>
      </c>
      <c r="O111" s="38">
        <v>0</v>
      </c>
      <c r="P111" s="38">
        <v>0</v>
      </c>
      <c r="Q111" s="42">
        <v>0</v>
      </c>
      <c r="R111" s="40">
        <f t="shared" si="28"/>
        <v>22</v>
      </c>
      <c r="S111" s="43">
        <f t="shared" si="29"/>
        <v>1</v>
      </c>
      <c r="T111" s="44">
        <f t="shared" si="30"/>
        <v>0</v>
      </c>
      <c r="U111" s="44">
        <f t="shared" si="31"/>
        <v>1</v>
      </c>
      <c r="V111" s="44">
        <f t="shared" si="32"/>
        <v>5</v>
      </c>
      <c r="W111" s="44">
        <f t="shared" si="33"/>
        <v>0</v>
      </c>
      <c r="X111" s="45">
        <f t="shared" si="34"/>
        <v>0</v>
      </c>
      <c r="Y111" s="46">
        <f t="shared" si="35"/>
        <v>7</v>
      </c>
      <c r="Z111" s="47">
        <f>R110+R111+R112</f>
        <v>669</v>
      </c>
      <c r="AA111" s="476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1:52" ht="23.25" customHeight="1" thickBot="1">
      <c r="A112" s="461"/>
      <c r="B112" s="532"/>
      <c r="C112" s="473"/>
      <c r="D112" s="75" t="s">
        <v>104</v>
      </c>
      <c r="E112" s="84">
        <f>398+310</f>
        <v>708</v>
      </c>
      <c r="F112" s="85">
        <f>80+135</f>
        <v>215</v>
      </c>
      <c r="G112" s="85">
        <v>31</v>
      </c>
      <c r="H112" s="85">
        <f>128+218</f>
        <v>346</v>
      </c>
      <c r="I112" s="85">
        <v>0</v>
      </c>
      <c r="J112" s="88">
        <v>0</v>
      </c>
      <c r="K112" s="72">
        <f t="shared" si="27"/>
        <v>1300</v>
      </c>
      <c r="L112" s="87">
        <v>352</v>
      </c>
      <c r="M112" s="85">
        <v>96</v>
      </c>
      <c r="N112" s="85">
        <v>0</v>
      </c>
      <c r="O112" s="85">
        <v>171</v>
      </c>
      <c r="P112" s="85">
        <v>0</v>
      </c>
      <c r="Q112" s="88">
        <v>0</v>
      </c>
      <c r="R112" s="72">
        <f t="shared" si="28"/>
        <v>619</v>
      </c>
      <c r="S112" s="76">
        <f t="shared" si="29"/>
        <v>356</v>
      </c>
      <c r="T112" s="77">
        <f t="shared" si="30"/>
        <v>119</v>
      </c>
      <c r="U112" s="77">
        <f t="shared" si="31"/>
        <v>31</v>
      </c>
      <c r="V112" s="77">
        <f t="shared" si="32"/>
        <v>175</v>
      </c>
      <c r="W112" s="77">
        <f t="shared" si="33"/>
        <v>0</v>
      </c>
      <c r="X112" s="103">
        <f t="shared" si="34"/>
        <v>0</v>
      </c>
      <c r="Y112" s="73">
        <f t="shared" si="35"/>
        <v>681</v>
      </c>
      <c r="Z112" s="104">
        <f>Y110+Y111+Y112</f>
        <v>720</v>
      </c>
      <c r="AA112" s="476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1:52" s="106" customFormat="1" ht="23.25" customHeight="1">
      <c r="A113" s="460">
        <v>36</v>
      </c>
      <c r="B113" s="533" t="s">
        <v>78</v>
      </c>
      <c r="C113" s="472" t="s">
        <v>79</v>
      </c>
      <c r="D113" s="24" t="s">
        <v>106</v>
      </c>
      <c r="E113" s="25">
        <v>66</v>
      </c>
      <c r="F113" s="26">
        <v>7</v>
      </c>
      <c r="G113" s="26">
        <v>1</v>
      </c>
      <c r="H113" s="26">
        <v>12</v>
      </c>
      <c r="I113" s="26">
        <v>3</v>
      </c>
      <c r="J113" s="30">
        <v>4</v>
      </c>
      <c r="K113" s="28">
        <f t="shared" si="27"/>
        <v>93</v>
      </c>
      <c r="L113" s="29">
        <v>35</v>
      </c>
      <c r="M113" s="26">
        <v>8</v>
      </c>
      <c r="N113" s="26">
        <v>2</v>
      </c>
      <c r="O113" s="26">
        <v>5</v>
      </c>
      <c r="P113" s="26">
        <v>0</v>
      </c>
      <c r="Q113" s="30">
        <v>0</v>
      </c>
      <c r="R113" s="28">
        <f t="shared" si="28"/>
        <v>50</v>
      </c>
      <c r="S113" s="31">
        <f t="shared" si="29"/>
        <v>31</v>
      </c>
      <c r="T113" s="32">
        <f t="shared" si="30"/>
        <v>-1</v>
      </c>
      <c r="U113" s="32">
        <f t="shared" si="31"/>
        <v>-1</v>
      </c>
      <c r="V113" s="32">
        <f t="shared" si="32"/>
        <v>7</v>
      </c>
      <c r="W113" s="32">
        <f t="shared" si="33"/>
        <v>3</v>
      </c>
      <c r="X113" s="33">
        <f t="shared" si="34"/>
        <v>4</v>
      </c>
      <c r="Y113" s="34">
        <f t="shared" si="35"/>
        <v>43</v>
      </c>
      <c r="Z113" s="35">
        <f>K113+K114+K115</f>
        <v>1800</v>
      </c>
      <c r="AA113" s="475">
        <f>Z115/Z113*100</f>
        <v>69.777777777777786</v>
      </c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1:52" s="2" customFormat="1" ht="23.25" customHeight="1">
      <c r="A114" s="461"/>
      <c r="B114" s="534"/>
      <c r="C114" s="473"/>
      <c r="D114" s="36" t="s">
        <v>105</v>
      </c>
      <c r="E114" s="37">
        <v>196</v>
      </c>
      <c r="F114" s="38">
        <v>31</v>
      </c>
      <c r="G114" s="38">
        <v>14</v>
      </c>
      <c r="H114" s="38">
        <v>16</v>
      </c>
      <c r="I114" s="38">
        <v>0</v>
      </c>
      <c r="J114" s="42">
        <v>5</v>
      </c>
      <c r="K114" s="40">
        <f t="shared" si="27"/>
        <v>262</v>
      </c>
      <c r="L114" s="41">
        <v>120</v>
      </c>
      <c r="M114" s="38">
        <v>19</v>
      </c>
      <c r="N114" s="38">
        <v>10</v>
      </c>
      <c r="O114" s="38">
        <v>5</v>
      </c>
      <c r="P114" s="38">
        <v>0</v>
      </c>
      <c r="Q114" s="42">
        <v>0</v>
      </c>
      <c r="R114" s="40">
        <f t="shared" si="28"/>
        <v>154</v>
      </c>
      <c r="S114" s="43">
        <f t="shared" si="29"/>
        <v>76</v>
      </c>
      <c r="T114" s="44">
        <f t="shared" si="30"/>
        <v>12</v>
      </c>
      <c r="U114" s="44">
        <f t="shared" si="31"/>
        <v>4</v>
      </c>
      <c r="V114" s="44">
        <f t="shared" si="32"/>
        <v>11</v>
      </c>
      <c r="W114" s="44">
        <f t="shared" si="33"/>
        <v>0</v>
      </c>
      <c r="X114" s="45">
        <f t="shared" si="34"/>
        <v>5</v>
      </c>
      <c r="Y114" s="46">
        <f t="shared" si="35"/>
        <v>108</v>
      </c>
      <c r="Z114" s="47">
        <f>R113+R114+R115</f>
        <v>544</v>
      </c>
      <c r="AA114" s="476"/>
    </row>
    <row r="115" spans="1:52" s="107" customFormat="1" ht="23.25" customHeight="1" thickBot="1">
      <c r="A115" s="468"/>
      <c r="B115" s="535"/>
      <c r="C115" s="474"/>
      <c r="D115" s="48" t="s">
        <v>104</v>
      </c>
      <c r="E115" s="49">
        <f>912-45</f>
        <v>867</v>
      </c>
      <c r="F115" s="50">
        <v>266</v>
      </c>
      <c r="G115" s="50">
        <v>57</v>
      </c>
      <c r="H115" s="50">
        <v>210</v>
      </c>
      <c r="I115" s="50">
        <v>0</v>
      </c>
      <c r="J115" s="54">
        <v>45</v>
      </c>
      <c r="K115" s="52">
        <f t="shared" si="27"/>
        <v>1445</v>
      </c>
      <c r="L115" s="53">
        <v>217</v>
      </c>
      <c r="M115" s="50">
        <v>89</v>
      </c>
      <c r="N115" s="50">
        <v>24</v>
      </c>
      <c r="O115" s="50">
        <v>7</v>
      </c>
      <c r="P115" s="50">
        <v>0</v>
      </c>
      <c r="Q115" s="54">
        <v>3</v>
      </c>
      <c r="R115" s="52">
        <f t="shared" si="28"/>
        <v>340</v>
      </c>
      <c r="S115" s="55">
        <f t="shared" si="29"/>
        <v>650</v>
      </c>
      <c r="T115" s="56">
        <f t="shared" si="30"/>
        <v>177</v>
      </c>
      <c r="U115" s="56">
        <f t="shared" si="31"/>
        <v>33</v>
      </c>
      <c r="V115" s="56">
        <f t="shared" si="32"/>
        <v>203</v>
      </c>
      <c r="W115" s="56">
        <f t="shared" si="33"/>
        <v>0</v>
      </c>
      <c r="X115" s="57">
        <f t="shared" si="34"/>
        <v>42</v>
      </c>
      <c r="Y115" s="58">
        <f t="shared" si="35"/>
        <v>1105</v>
      </c>
      <c r="Z115" s="59">
        <f>Y113+Y114+Y115</f>
        <v>1256</v>
      </c>
      <c r="AA115" s="477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1:52" s="2" customFormat="1" ht="23.25" customHeight="1" thickBot="1">
      <c r="A116" s="435"/>
      <c r="B116" s="478" t="s">
        <v>80</v>
      </c>
      <c r="C116" s="478"/>
      <c r="D116" s="60" t="s">
        <v>106</v>
      </c>
      <c r="E116" s="123">
        <f t="shared" ref="E116:R116" si="36">E8+E11+E14+E17+E20+E23+E26+E29+E32+E35+E38+E41+E44+E47+E50+E53+E56+E59+E62+E65+E68+E71+E74+E77+E80+E83+E86+E89+E92+E95+E98+E101+E104+E107+E110+E113</f>
        <v>1407</v>
      </c>
      <c r="F116" s="123">
        <f t="shared" si="36"/>
        <v>107</v>
      </c>
      <c r="G116" s="123">
        <f t="shared" si="36"/>
        <v>43</v>
      </c>
      <c r="H116" s="123">
        <f t="shared" si="36"/>
        <v>193</v>
      </c>
      <c r="I116" s="123">
        <f t="shared" si="36"/>
        <v>31</v>
      </c>
      <c r="J116" s="123">
        <f t="shared" si="36"/>
        <v>34</v>
      </c>
      <c r="K116" s="123">
        <f t="shared" si="36"/>
        <v>1815</v>
      </c>
      <c r="L116" s="123">
        <f t="shared" si="36"/>
        <v>824</v>
      </c>
      <c r="M116" s="123">
        <f t="shared" si="36"/>
        <v>63</v>
      </c>
      <c r="N116" s="123">
        <f t="shared" si="36"/>
        <v>30</v>
      </c>
      <c r="O116" s="123">
        <f t="shared" si="36"/>
        <v>82</v>
      </c>
      <c r="P116" s="123">
        <f t="shared" si="36"/>
        <v>0</v>
      </c>
      <c r="Q116" s="34">
        <f t="shared" si="36"/>
        <v>12</v>
      </c>
      <c r="R116" s="28">
        <f t="shared" si="36"/>
        <v>1011</v>
      </c>
      <c r="S116" s="124">
        <f t="shared" si="29"/>
        <v>583</v>
      </c>
      <c r="T116" s="111">
        <f t="shared" si="30"/>
        <v>44</v>
      </c>
      <c r="U116" s="111">
        <f t="shared" si="31"/>
        <v>13</v>
      </c>
      <c r="V116" s="111">
        <f t="shared" si="32"/>
        <v>111</v>
      </c>
      <c r="W116" s="111">
        <f t="shared" si="33"/>
        <v>31</v>
      </c>
      <c r="X116" s="126">
        <f t="shared" si="34"/>
        <v>22</v>
      </c>
      <c r="Y116" s="28">
        <f t="shared" si="35"/>
        <v>804</v>
      </c>
      <c r="Z116" s="127">
        <f>K116+K117+K118</f>
        <v>32491</v>
      </c>
      <c r="AA116" s="441">
        <f>Z118/Z116*100</f>
        <v>45.874242097811702</v>
      </c>
    </row>
    <row r="117" spans="1:52" s="2" customFormat="1" ht="23.25" customHeight="1" thickBot="1">
      <c r="A117" s="436"/>
      <c r="B117" s="478"/>
      <c r="C117" s="478"/>
      <c r="D117" s="36" t="s">
        <v>105</v>
      </c>
      <c r="E117" s="123">
        <f t="shared" ref="E117:R117" si="37">E9+E12+E15+E18+E21+E24+E27+E30+E33+E36+E39+E42+E45+E48+E51+E54+E57+E60+E63+E66+E69+E72+E75+E78+E81+E84+E87+E90+E93+E96+E99+E102+E105+E108+E111+E114</f>
        <v>5386</v>
      </c>
      <c r="F117" s="123">
        <f t="shared" si="37"/>
        <v>695</v>
      </c>
      <c r="G117" s="123">
        <f t="shared" si="37"/>
        <v>345</v>
      </c>
      <c r="H117" s="123">
        <f t="shared" si="37"/>
        <v>810</v>
      </c>
      <c r="I117" s="123">
        <f t="shared" si="37"/>
        <v>227</v>
      </c>
      <c r="J117" s="123">
        <f t="shared" si="37"/>
        <v>116</v>
      </c>
      <c r="K117" s="123">
        <f t="shared" si="37"/>
        <v>7579</v>
      </c>
      <c r="L117" s="123">
        <f t="shared" si="37"/>
        <v>3237</v>
      </c>
      <c r="M117" s="123">
        <f t="shared" si="37"/>
        <v>507</v>
      </c>
      <c r="N117" s="123">
        <f t="shared" si="37"/>
        <v>219</v>
      </c>
      <c r="O117" s="123">
        <f t="shared" si="37"/>
        <v>562</v>
      </c>
      <c r="P117" s="123">
        <f t="shared" si="37"/>
        <v>72</v>
      </c>
      <c r="Q117" s="34">
        <f t="shared" si="37"/>
        <v>39</v>
      </c>
      <c r="R117" s="28">
        <f t="shared" si="37"/>
        <v>4636</v>
      </c>
      <c r="S117" s="129">
        <f t="shared" si="29"/>
        <v>2149</v>
      </c>
      <c r="T117" s="109">
        <f t="shared" si="30"/>
        <v>188</v>
      </c>
      <c r="U117" s="109">
        <f t="shared" si="31"/>
        <v>126</v>
      </c>
      <c r="V117" s="109">
        <f t="shared" si="32"/>
        <v>248</v>
      </c>
      <c r="W117" s="109">
        <f t="shared" si="33"/>
        <v>155</v>
      </c>
      <c r="X117" s="131">
        <f t="shared" si="34"/>
        <v>77</v>
      </c>
      <c r="Y117" s="40">
        <f t="shared" si="35"/>
        <v>2943</v>
      </c>
      <c r="Z117" s="132">
        <f>R116+R117+R118</f>
        <v>17586</v>
      </c>
      <c r="AA117" s="441"/>
    </row>
    <row r="118" spans="1:52" s="2" customFormat="1" ht="23.25" customHeight="1" thickBot="1">
      <c r="A118" s="436"/>
      <c r="B118" s="478"/>
      <c r="C118" s="478"/>
      <c r="D118" s="75" t="s">
        <v>104</v>
      </c>
      <c r="E118" s="123">
        <f t="shared" ref="E118:R118" si="38">E10+E13+E16+E19+E22+E25+E28+E31+E34+E37+E40+E43+E46+E49+E52+E55+E58+E61+E64+E67+E70+E73+E76+E79+E82+E85+E88+E91+E94+E97+E100+E103+E106+E109+E112+E115</f>
        <v>15234</v>
      </c>
      <c r="F118" s="123">
        <f t="shared" si="38"/>
        <v>2525</v>
      </c>
      <c r="G118" s="123">
        <f t="shared" si="38"/>
        <v>915</v>
      </c>
      <c r="H118" s="123">
        <f t="shared" si="38"/>
        <v>3316</v>
      </c>
      <c r="I118" s="123">
        <f t="shared" si="38"/>
        <v>638</v>
      </c>
      <c r="J118" s="123">
        <f t="shared" si="38"/>
        <v>469</v>
      </c>
      <c r="K118" s="123">
        <f t="shared" si="38"/>
        <v>23097</v>
      </c>
      <c r="L118" s="123">
        <f t="shared" si="38"/>
        <v>8665</v>
      </c>
      <c r="M118" s="123">
        <f t="shared" si="38"/>
        <v>1235</v>
      </c>
      <c r="N118" s="123">
        <f t="shared" si="38"/>
        <v>340</v>
      </c>
      <c r="O118" s="123">
        <f t="shared" si="38"/>
        <v>1495</v>
      </c>
      <c r="P118" s="123">
        <f t="shared" si="38"/>
        <v>36</v>
      </c>
      <c r="Q118" s="34">
        <f t="shared" si="38"/>
        <v>168</v>
      </c>
      <c r="R118" s="28">
        <f t="shared" si="38"/>
        <v>11939</v>
      </c>
      <c r="S118" s="134">
        <f t="shared" si="29"/>
        <v>6569</v>
      </c>
      <c r="T118" s="112">
        <f t="shared" si="30"/>
        <v>1290</v>
      </c>
      <c r="U118" s="112">
        <f t="shared" si="31"/>
        <v>575</v>
      </c>
      <c r="V118" s="112">
        <f t="shared" si="32"/>
        <v>1821</v>
      </c>
      <c r="W118" s="112">
        <f t="shared" si="33"/>
        <v>602</v>
      </c>
      <c r="X118" s="136">
        <f t="shared" si="34"/>
        <v>301</v>
      </c>
      <c r="Y118" s="72">
        <f t="shared" si="35"/>
        <v>11158</v>
      </c>
      <c r="Z118" s="137">
        <f>Y116+Y117+Y118</f>
        <v>14905</v>
      </c>
      <c r="AA118" s="442"/>
    </row>
    <row r="119" spans="1:52" ht="23.25" customHeight="1" thickBot="1">
      <c r="A119" s="138"/>
      <c r="B119" s="458" t="s">
        <v>81</v>
      </c>
      <c r="C119" s="458"/>
      <c r="D119" s="459"/>
      <c r="E119" s="139"/>
      <c r="F119" s="140"/>
      <c r="G119" s="140"/>
      <c r="H119" s="140"/>
      <c r="I119" s="140"/>
      <c r="J119" s="144"/>
      <c r="K119" s="142"/>
      <c r="L119" s="143"/>
      <c r="M119" s="140"/>
      <c r="N119" s="140" t="s">
        <v>82</v>
      </c>
      <c r="O119" s="140"/>
      <c r="P119" s="140"/>
      <c r="Q119" s="144"/>
      <c r="R119" s="142"/>
      <c r="S119" s="145"/>
      <c r="T119" s="146"/>
      <c r="U119" s="146"/>
      <c r="V119" s="146"/>
      <c r="W119" s="146"/>
      <c r="X119" s="147"/>
      <c r="Y119" s="148"/>
      <c r="Z119" s="149"/>
      <c r="AA119" s="150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1:52" s="106" customFormat="1" ht="23.25" customHeight="1">
      <c r="A120" s="460">
        <v>37</v>
      </c>
      <c r="B120" s="462" t="s">
        <v>83</v>
      </c>
      <c r="C120" s="465" t="s">
        <v>84</v>
      </c>
      <c r="D120" s="208" t="s">
        <v>106</v>
      </c>
      <c r="E120" s="61">
        <v>38</v>
      </c>
      <c r="F120" s="62">
        <v>1</v>
      </c>
      <c r="G120" s="62">
        <v>0</v>
      </c>
      <c r="H120" s="62">
        <v>2</v>
      </c>
      <c r="I120" s="62">
        <v>0</v>
      </c>
      <c r="J120" s="66">
        <v>0</v>
      </c>
      <c r="K120" s="28">
        <f t="shared" ref="K120:K153" si="39">SUM(E120:J120)</f>
        <v>41</v>
      </c>
      <c r="L120" s="65">
        <v>34</v>
      </c>
      <c r="M120" s="62">
        <v>1</v>
      </c>
      <c r="N120" s="62">
        <v>0</v>
      </c>
      <c r="O120" s="62">
        <v>2</v>
      </c>
      <c r="P120" s="62">
        <v>0</v>
      </c>
      <c r="Q120" s="66">
        <v>0</v>
      </c>
      <c r="R120" s="28">
        <f t="shared" ref="R120:R153" si="40">SUM(L120:Q120)</f>
        <v>37</v>
      </c>
      <c r="S120" s="31">
        <f t="shared" ref="S120:S152" si="41">E120-L120</f>
        <v>4</v>
      </c>
      <c r="T120" s="32">
        <f t="shared" ref="T120:T152" si="42">F120-M120</f>
        <v>0</v>
      </c>
      <c r="U120" s="32">
        <f t="shared" ref="U120:U152" si="43">G120-N120</f>
        <v>0</v>
      </c>
      <c r="V120" s="32">
        <f t="shared" ref="V120:V152" si="44">H120-O120</f>
        <v>0</v>
      </c>
      <c r="W120" s="32">
        <f t="shared" ref="W120:W152" si="45">I120-P120</f>
        <v>0</v>
      </c>
      <c r="X120" s="33">
        <f t="shared" ref="X120:X152" si="46">J120-Q120</f>
        <v>0</v>
      </c>
      <c r="Y120" s="28">
        <f t="shared" ref="Y120:Y153" si="47">SUM(S120:X120)</f>
        <v>4</v>
      </c>
      <c r="Z120" s="127">
        <f>K120+K121+K122</f>
        <v>362</v>
      </c>
      <c r="AA120" s="441">
        <f>Z122/Z120*100</f>
        <v>9.6685082872928181</v>
      </c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1:52" s="2" customFormat="1" ht="23.25" customHeight="1">
      <c r="A121" s="461"/>
      <c r="B121" s="463"/>
      <c r="C121" s="466"/>
      <c r="D121" s="207" t="s">
        <v>105</v>
      </c>
      <c r="E121" s="37">
        <v>85</v>
      </c>
      <c r="F121" s="38">
        <v>3</v>
      </c>
      <c r="G121" s="38">
        <v>1</v>
      </c>
      <c r="H121" s="38">
        <v>3</v>
      </c>
      <c r="I121" s="38">
        <v>1</v>
      </c>
      <c r="J121" s="42">
        <v>1</v>
      </c>
      <c r="K121" s="40">
        <f t="shared" si="39"/>
        <v>94</v>
      </c>
      <c r="L121" s="41">
        <v>83</v>
      </c>
      <c r="M121" s="38">
        <v>2</v>
      </c>
      <c r="N121" s="38">
        <v>1</v>
      </c>
      <c r="O121" s="38">
        <v>2</v>
      </c>
      <c r="P121" s="38">
        <v>0</v>
      </c>
      <c r="Q121" s="42">
        <v>0</v>
      </c>
      <c r="R121" s="40">
        <f t="shared" si="40"/>
        <v>88</v>
      </c>
      <c r="S121" s="43">
        <f t="shared" si="41"/>
        <v>2</v>
      </c>
      <c r="T121" s="44">
        <f t="shared" si="42"/>
        <v>1</v>
      </c>
      <c r="U121" s="44">
        <f t="shared" si="43"/>
        <v>0</v>
      </c>
      <c r="V121" s="44">
        <f t="shared" si="44"/>
        <v>1</v>
      </c>
      <c r="W121" s="44">
        <f t="shared" si="45"/>
        <v>1</v>
      </c>
      <c r="X121" s="45">
        <f t="shared" si="46"/>
        <v>1</v>
      </c>
      <c r="Y121" s="40">
        <f t="shared" si="47"/>
        <v>6</v>
      </c>
      <c r="Z121" s="132">
        <f>R120+R121+R122</f>
        <v>327</v>
      </c>
      <c r="AA121" s="441"/>
    </row>
    <row r="122" spans="1:52" s="107" customFormat="1" ht="23.25" customHeight="1" thickBot="1">
      <c r="A122" s="461"/>
      <c r="B122" s="464"/>
      <c r="C122" s="467"/>
      <c r="D122" s="206" t="s">
        <v>104</v>
      </c>
      <c r="E122" s="49">
        <v>161</v>
      </c>
      <c r="F122" s="50">
        <v>13</v>
      </c>
      <c r="G122" s="50">
        <v>7</v>
      </c>
      <c r="H122" s="50">
        <v>33</v>
      </c>
      <c r="I122" s="50">
        <v>6</v>
      </c>
      <c r="J122" s="54">
        <v>7</v>
      </c>
      <c r="K122" s="52">
        <f t="shared" si="39"/>
        <v>227</v>
      </c>
      <c r="L122" s="53">
        <v>152</v>
      </c>
      <c r="M122" s="50">
        <v>9</v>
      </c>
      <c r="N122" s="50">
        <v>6</v>
      </c>
      <c r="O122" s="50">
        <v>30</v>
      </c>
      <c r="P122" s="50">
        <v>2</v>
      </c>
      <c r="Q122" s="54">
        <v>3</v>
      </c>
      <c r="R122" s="52">
        <f t="shared" si="40"/>
        <v>202</v>
      </c>
      <c r="S122" s="55">
        <f t="shared" si="41"/>
        <v>9</v>
      </c>
      <c r="T122" s="56">
        <f t="shared" si="42"/>
        <v>4</v>
      </c>
      <c r="U122" s="56">
        <f t="shared" si="43"/>
        <v>1</v>
      </c>
      <c r="V122" s="56">
        <f t="shared" si="44"/>
        <v>3</v>
      </c>
      <c r="W122" s="56">
        <f t="shared" si="45"/>
        <v>4</v>
      </c>
      <c r="X122" s="57">
        <f t="shared" si="46"/>
        <v>4</v>
      </c>
      <c r="Y122" s="52">
        <f t="shared" si="47"/>
        <v>25</v>
      </c>
      <c r="Z122" s="151">
        <f>Y120+Y121+Y122</f>
        <v>35</v>
      </c>
      <c r="AA122" s="44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1:52" ht="23.25" customHeight="1">
      <c r="A123" s="435">
        <v>38</v>
      </c>
      <c r="B123" s="462" t="s">
        <v>83</v>
      </c>
      <c r="C123" s="450" t="s">
        <v>85</v>
      </c>
      <c r="D123" s="208" t="s">
        <v>106</v>
      </c>
      <c r="E123" s="61">
        <v>25</v>
      </c>
      <c r="F123" s="62">
        <v>4</v>
      </c>
      <c r="G123" s="62">
        <v>2</v>
      </c>
      <c r="H123" s="62">
        <v>6</v>
      </c>
      <c r="I123" s="62">
        <v>2</v>
      </c>
      <c r="J123" s="66">
        <v>0</v>
      </c>
      <c r="K123" s="64">
        <f t="shared" si="39"/>
        <v>39</v>
      </c>
      <c r="L123" s="65">
        <v>21</v>
      </c>
      <c r="M123" s="62">
        <v>4</v>
      </c>
      <c r="N123" s="62">
        <v>2</v>
      </c>
      <c r="O123" s="62">
        <v>5</v>
      </c>
      <c r="P123" s="62">
        <v>1</v>
      </c>
      <c r="Q123" s="66">
        <v>0</v>
      </c>
      <c r="R123" s="64">
        <f t="shared" si="40"/>
        <v>33</v>
      </c>
      <c r="S123" s="68">
        <f t="shared" si="41"/>
        <v>4</v>
      </c>
      <c r="T123" s="69">
        <f t="shared" si="42"/>
        <v>0</v>
      </c>
      <c r="U123" s="69">
        <f t="shared" si="43"/>
        <v>0</v>
      </c>
      <c r="V123" s="69">
        <f t="shared" si="44"/>
        <v>1</v>
      </c>
      <c r="W123" s="69">
        <f t="shared" si="45"/>
        <v>1</v>
      </c>
      <c r="X123" s="100">
        <f t="shared" si="46"/>
        <v>0</v>
      </c>
      <c r="Y123" s="64">
        <f t="shared" si="47"/>
        <v>6</v>
      </c>
      <c r="Z123" s="127">
        <f>K123+K124+K125</f>
        <v>287</v>
      </c>
      <c r="AA123" s="440">
        <f>Z125/Z123*100</f>
        <v>8.0139372822299642</v>
      </c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1:52" ht="23.25" customHeight="1">
      <c r="A124" s="436"/>
      <c r="B124" s="463"/>
      <c r="C124" s="450"/>
      <c r="D124" s="207" t="s">
        <v>105</v>
      </c>
      <c r="E124" s="37">
        <v>40</v>
      </c>
      <c r="F124" s="38">
        <v>8</v>
      </c>
      <c r="G124" s="38">
        <v>3</v>
      </c>
      <c r="H124" s="38">
        <v>7</v>
      </c>
      <c r="I124" s="38">
        <v>0</v>
      </c>
      <c r="J124" s="42">
        <v>1</v>
      </c>
      <c r="K124" s="40">
        <f t="shared" si="39"/>
        <v>59</v>
      </c>
      <c r="L124" s="41">
        <v>40</v>
      </c>
      <c r="M124" s="38">
        <v>7</v>
      </c>
      <c r="N124" s="38">
        <v>3</v>
      </c>
      <c r="O124" s="38">
        <v>7</v>
      </c>
      <c r="P124" s="38">
        <v>0</v>
      </c>
      <c r="Q124" s="42">
        <v>1</v>
      </c>
      <c r="R124" s="40">
        <f t="shared" si="40"/>
        <v>58</v>
      </c>
      <c r="S124" s="43">
        <f t="shared" si="41"/>
        <v>0</v>
      </c>
      <c r="T124" s="44">
        <f t="shared" si="42"/>
        <v>1</v>
      </c>
      <c r="U124" s="44">
        <f t="shared" si="43"/>
        <v>0</v>
      </c>
      <c r="V124" s="44">
        <f t="shared" si="44"/>
        <v>0</v>
      </c>
      <c r="W124" s="44">
        <f t="shared" si="45"/>
        <v>0</v>
      </c>
      <c r="X124" s="45">
        <f t="shared" si="46"/>
        <v>0</v>
      </c>
      <c r="Y124" s="40">
        <f t="shared" si="47"/>
        <v>1</v>
      </c>
      <c r="Z124" s="132">
        <f>R123+R124+R125</f>
        <v>264</v>
      </c>
      <c r="AA124" s="441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1:52" ht="23.25" customHeight="1" thickBot="1">
      <c r="A125" s="436"/>
      <c r="B125" s="463"/>
      <c r="C125" s="450"/>
      <c r="D125" s="206" t="s">
        <v>104</v>
      </c>
      <c r="E125" s="49">
        <v>88</v>
      </c>
      <c r="F125" s="50">
        <v>29</v>
      </c>
      <c r="G125" s="50">
        <v>13</v>
      </c>
      <c r="H125" s="50">
        <v>51</v>
      </c>
      <c r="I125" s="50">
        <v>2</v>
      </c>
      <c r="J125" s="54">
        <v>6</v>
      </c>
      <c r="K125" s="72">
        <f t="shared" si="39"/>
        <v>189</v>
      </c>
      <c r="L125" s="53">
        <v>80</v>
      </c>
      <c r="M125" s="50">
        <v>28</v>
      </c>
      <c r="N125" s="50">
        <v>12</v>
      </c>
      <c r="O125" s="50">
        <v>47</v>
      </c>
      <c r="P125" s="50">
        <v>0</v>
      </c>
      <c r="Q125" s="54">
        <v>6</v>
      </c>
      <c r="R125" s="72">
        <f t="shared" si="40"/>
        <v>173</v>
      </c>
      <c r="S125" s="76">
        <f t="shared" si="41"/>
        <v>8</v>
      </c>
      <c r="T125" s="77">
        <f t="shared" si="42"/>
        <v>1</v>
      </c>
      <c r="U125" s="77">
        <f t="shared" si="43"/>
        <v>1</v>
      </c>
      <c r="V125" s="77">
        <f t="shared" si="44"/>
        <v>4</v>
      </c>
      <c r="W125" s="77">
        <f t="shared" si="45"/>
        <v>2</v>
      </c>
      <c r="X125" s="103">
        <f t="shared" si="46"/>
        <v>0</v>
      </c>
      <c r="Y125" s="72">
        <f t="shared" si="47"/>
        <v>16</v>
      </c>
      <c r="Z125" s="137">
        <f>Y123+Y124+Y125</f>
        <v>23</v>
      </c>
      <c r="AA125" s="44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1:52" s="106" customFormat="1" ht="23.25" customHeight="1">
      <c r="A126" s="435">
        <v>39</v>
      </c>
      <c r="B126" s="446" t="s">
        <v>86</v>
      </c>
      <c r="C126" s="449" t="s">
        <v>87</v>
      </c>
      <c r="D126" s="208" t="s">
        <v>106</v>
      </c>
      <c r="E126" s="61">
        <v>22</v>
      </c>
      <c r="F126" s="62">
        <v>0</v>
      </c>
      <c r="G126" s="62">
        <v>0</v>
      </c>
      <c r="H126" s="62">
        <v>0</v>
      </c>
      <c r="I126" s="62">
        <v>0</v>
      </c>
      <c r="J126" s="66">
        <v>0</v>
      </c>
      <c r="K126" s="28">
        <f t="shared" si="39"/>
        <v>22</v>
      </c>
      <c r="L126" s="65">
        <v>7</v>
      </c>
      <c r="M126" s="62">
        <v>0</v>
      </c>
      <c r="N126" s="62">
        <v>12</v>
      </c>
      <c r="O126" s="62">
        <v>0</v>
      </c>
      <c r="P126" s="62">
        <v>0</v>
      </c>
      <c r="Q126" s="66">
        <v>0</v>
      </c>
      <c r="R126" s="28">
        <f t="shared" si="40"/>
        <v>19</v>
      </c>
      <c r="S126" s="31">
        <f t="shared" si="41"/>
        <v>15</v>
      </c>
      <c r="T126" s="32">
        <f t="shared" si="42"/>
        <v>0</v>
      </c>
      <c r="U126" s="32">
        <f t="shared" si="43"/>
        <v>-12</v>
      </c>
      <c r="V126" s="32">
        <f t="shared" si="44"/>
        <v>0</v>
      </c>
      <c r="W126" s="32">
        <f t="shared" si="45"/>
        <v>0</v>
      </c>
      <c r="X126" s="33">
        <f t="shared" si="46"/>
        <v>0</v>
      </c>
      <c r="Y126" s="28">
        <f t="shared" si="47"/>
        <v>3</v>
      </c>
      <c r="Z126" s="152">
        <f>K126+K127+K128</f>
        <v>221</v>
      </c>
      <c r="AA126" s="440">
        <f>Z128/Z126*100</f>
        <v>4.9773755656108598</v>
      </c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1:52" s="2" customFormat="1" ht="23.25" customHeight="1">
      <c r="A127" s="436"/>
      <c r="B127" s="447"/>
      <c r="C127" s="450"/>
      <c r="D127" s="207" t="s">
        <v>105</v>
      </c>
      <c r="E127" s="37">
        <v>36</v>
      </c>
      <c r="F127" s="38">
        <v>2</v>
      </c>
      <c r="G127" s="38">
        <v>1</v>
      </c>
      <c r="H127" s="38">
        <v>7</v>
      </c>
      <c r="I127" s="38">
        <v>0</v>
      </c>
      <c r="J127" s="42">
        <v>1</v>
      </c>
      <c r="K127" s="40">
        <f t="shared" si="39"/>
        <v>47</v>
      </c>
      <c r="L127" s="41">
        <v>22</v>
      </c>
      <c r="M127" s="38">
        <v>1</v>
      </c>
      <c r="N127" s="38">
        <v>17</v>
      </c>
      <c r="O127" s="38">
        <v>3</v>
      </c>
      <c r="P127" s="38">
        <v>0</v>
      </c>
      <c r="Q127" s="42">
        <v>1</v>
      </c>
      <c r="R127" s="40">
        <f t="shared" si="40"/>
        <v>44</v>
      </c>
      <c r="S127" s="43">
        <f t="shared" si="41"/>
        <v>14</v>
      </c>
      <c r="T127" s="44">
        <f t="shared" si="42"/>
        <v>1</v>
      </c>
      <c r="U127" s="44">
        <f t="shared" si="43"/>
        <v>-16</v>
      </c>
      <c r="V127" s="44">
        <f t="shared" si="44"/>
        <v>4</v>
      </c>
      <c r="W127" s="44">
        <f t="shared" si="45"/>
        <v>0</v>
      </c>
      <c r="X127" s="45">
        <f t="shared" si="46"/>
        <v>0</v>
      </c>
      <c r="Y127" s="40">
        <f t="shared" si="47"/>
        <v>3</v>
      </c>
      <c r="Z127" s="132">
        <f>R126+R127+R128</f>
        <v>210</v>
      </c>
      <c r="AA127" s="441"/>
    </row>
    <row r="128" spans="1:52" s="107" customFormat="1" ht="23.25" customHeight="1" thickBot="1">
      <c r="A128" s="436"/>
      <c r="B128" s="448"/>
      <c r="C128" s="451"/>
      <c r="D128" s="206" t="s">
        <v>104</v>
      </c>
      <c r="E128" s="84">
        <v>114</v>
      </c>
      <c r="F128" s="85">
        <v>14</v>
      </c>
      <c r="G128" s="85">
        <v>3</v>
      </c>
      <c r="H128" s="85">
        <v>20</v>
      </c>
      <c r="I128" s="85">
        <v>0</v>
      </c>
      <c r="J128" s="88">
        <v>1</v>
      </c>
      <c r="K128" s="52">
        <f t="shared" si="39"/>
        <v>152</v>
      </c>
      <c r="L128" s="87">
        <v>55</v>
      </c>
      <c r="M128" s="85">
        <v>2</v>
      </c>
      <c r="N128" s="85">
        <v>79</v>
      </c>
      <c r="O128" s="85">
        <v>10</v>
      </c>
      <c r="P128" s="85">
        <v>0</v>
      </c>
      <c r="Q128" s="88">
        <v>1</v>
      </c>
      <c r="R128" s="52">
        <f t="shared" si="40"/>
        <v>147</v>
      </c>
      <c r="S128" s="55">
        <f t="shared" si="41"/>
        <v>59</v>
      </c>
      <c r="T128" s="56">
        <f t="shared" si="42"/>
        <v>12</v>
      </c>
      <c r="U128" s="56">
        <f t="shared" si="43"/>
        <v>-76</v>
      </c>
      <c r="V128" s="56">
        <f t="shared" si="44"/>
        <v>10</v>
      </c>
      <c r="W128" s="56">
        <f t="shared" si="45"/>
        <v>0</v>
      </c>
      <c r="X128" s="57">
        <f t="shared" si="46"/>
        <v>0</v>
      </c>
      <c r="Y128" s="52">
        <f t="shared" si="47"/>
        <v>5</v>
      </c>
      <c r="Z128" s="151">
        <f>Y126+Y127+Y128</f>
        <v>11</v>
      </c>
      <c r="AA128" s="44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1:52" s="99" customFormat="1" ht="23.25" customHeight="1">
      <c r="A129" s="435">
        <v>40</v>
      </c>
      <c r="B129" s="453" t="s">
        <v>88</v>
      </c>
      <c r="C129" s="449" t="s">
        <v>89</v>
      </c>
      <c r="D129" s="208" t="s">
        <v>106</v>
      </c>
      <c r="E129" s="25">
        <v>26</v>
      </c>
      <c r="F129" s="26">
        <v>3</v>
      </c>
      <c r="G129" s="26">
        <v>4</v>
      </c>
      <c r="H129" s="26">
        <v>5</v>
      </c>
      <c r="I129" s="26">
        <v>0</v>
      </c>
      <c r="J129" s="30">
        <v>0</v>
      </c>
      <c r="K129" s="28">
        <f t="shared" si="39"/>
        <v>38</v>
      </c>
      <c r="L129" s="29">
        <v>15</v>
      </c>
      <c r="M129" s="26">
        <v>2</v>
      </c>
      <c r="N129" s="26">
        <v>3</v>
      </c>
      <c r="O129" s="26">
        <v>1</v>
      </c>
      <c r="P129" s="26">
        <v>0</v>
      </c>
      <c r="Q129" s="30">
        <v>0</v>
      </c>
      <c r="R129" s="28">
        <f t="shared" si="40"/>
        <v>21</v>
      </c>
      <c r="S129" s="68">
        <f t="shared" si="41"/>
        <v>11</v>
      </c>
      <c r="T129" s="69">
        <f t="shared" si="42"/>
        <v>1</v>
      </c>
      <c r="U129" s="69">
        <f t="shared" si="43"/>
        <v>1</v>
      </c>
      <c r="V129" s="69">
        <f t="shared" si="44"/>
        <v>4</v>
      </c>
      <c r="W129" s="69">
        <f t="shared" si="45"/>
        <v>0</v>
      </c>
      <c r="X129" s="100">
        <f t="shared" si="46"/>
        <v>0</v>
      </c>
      <c r="Y129" s="28">
        <f t="shared" si="47"/>
        <v>17</v>
      </c>
      <c r="Z129" s="152">
        <f>K129+K130+K131</f>
        <v>508</v>
      </c>
      <c r="AA129" s="440">
        <f>Z131/Z129*100</f>
        <v>49.015748031496067</v>
      </c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98"/>
      <c r="AR129" s="98"/>
      <c r="AS129" s="98"/>
      <c r="AT129" s="98"/>
      <c r="AU129" s="98"/>
      <c r="AV129" s="98"/>
      <c r="AW129" s="98"/>
      <c r="AX129" s="98"/>
      <c r="AY129" s="98"/>
      <c r="AZ129" s="98"/>
    </row>
    <row r="130" spans="1:52" s="99" customFormat="1" ht="23.25" customHeight="1">
      <c r="A130" s="436"/>
      <c r="B130" s="454"/>
      <c r="C130" s="450"/>
      <c r="D130" s="207" t="s">
        <v>105</v>
      </c>
      <c r="E130" s="37">
        <v>57</v>
      </c>
      <c r="F130" s="38">
        <v>2</v>
      </c>
      <c r="G130" s="38">
        <v>10</v>
      </c>
      <c r="H130" s="38">
        <v>3</v>
      </c>
      <c r="I130" s="38">
        <v>0</v>
      </c>
      <c r="J130" s="42">
        <v>0</v>
      </c>
      <c r="K130" s="40">
        <f t="shared" si="39"/>
        <v>72</v>
      </c>
      <c r="L130" s="41">
        <v>25</v>
      </c>
      <c r="M130" s="38">
        <v>1</v>
      </c>
      <c r="N130" s="38">
        <v>9</v>
      </c>
      <c r="O130" s="38">
        <v>0</v>
      </c>
      <c r="P130" s="38">
        <v>0</v>
      </c>
      <c r="Q130" s="42">
        <v>0</v>
      </c>
      <c r="R130" s="40">
        <f t="shared" si="40"/>
        <v>35</v>
      </c>
      <c r="S130" s="43">
        <f t="shared" si="41"/>
        <v>32</v>
      </c>
      <c r="T130" s="44">
        <f t="shared" si="42"/>
        <v>1</v>
      </c>
      <c r="U130" s="44">
        <f t="shared" si="43"/>
        <v>1</v>
      </c>
      <c r="V130" s="44">
        <f t="shared" si="44"/>
        <v>3</v>
      </c>
      <c r="W130" s="44">
        <f t="shared" si="45"/>
        <v>0</v>
      </c>
      <c r="X130" s="45">
        <f t="shared" si="46"/>
        <v>0</v>
      </c>
      <c r="Y130" s="40">
        <f t="shared" si="47"/>
        <v>37</v>
      </c>
      <c r="Z130" s="132">
        <f>R129+R130+R131</f>
        <v>259</v>
      </c>
      <c r="AA130" s="441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</row>
    <row r="131" spans="1:52" s="99" customFormat="1" ht="23.25" customHeight="1" thickBot="1">
      <c r="A131" s="436"/>
      <c r="B131" s="455"/>
      <c r="C131" s="451"/>
      <c r="D131" s="206" t="s">
        <v>104</v>
      </c>
      <c r="E131" s="49">
        <v>290</v>
      </c>
      <c r="F131" s="50">
        <v>10</v>
      </c>
      <c r="G131" s="50">
        <v>65</v>
      </c>
      <c r="H131" s="50">
        <v>31</v>
      </c>
      <c r="I131" s="50">
        <v>0</v>
      </c>
      <c r="J131" s="54">
        <v>2</v>
      </c>
      <c r="K131" s="52">
        <f t="shared" si="39"/>
        <v>398</v>
      </c>
      <c r="L131" s="53">
        <v>149</v>
      </c>
      <c r="M131" s="50">
        <v>10</v>
      </c>
      <c r="N131" s="50">
        <v>32</v>
      </c>
      <c r="O131" s="50">
        <v>10</v>
      </c>
      <c r="P131" s="50">
        <v>0</v>
      </c>
      <c r="Q131" s="54">
        <v>2</v>
      </c>
      <c r="R131" s="52">
        <f t="shared" si="40"/>
        <v>203</v>
      </c>
      <c r="S131" s="76">
        <f t="shared" si="41"/>
        <v>141</v>
      </c>
      <c r="T131" s="77">
        <f t="shared" si="42"/>
        <v>0</v>
      </c>
      <c r="U131" s="77">
        <f t="shared" si="43"/>
        <v>33</v>
      </c>
      <c r="V131" s="77">
        <f t="shared" si="44"/>
        <v>21</v>
      </c>
      <c r="W131" s="77">
        <f t="shared" si="45"/>
        <v>0</v>
      </c>
      <c r="X131" s="103">
        <f t="shared" si="46"/>
        <v>0</v>
      </c>
      <c r="Y131" s="52">
        <f t="shared" si="47"/>
        <v>195</v>
      </c>
      <c r="Z131" s="151">
        <f>Y129+Y130+Y131</f>
        <v>249</v>
      </c>
      <c r="AA131" s="442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</row>
    <row r="132" spans="1:52" s="106" customFormat="1" ht="23.25" customHeight="1">
      <c r="A132" s="435">
        <v>41</v>
      </c>
      <c r="B132" s="453" t="s">
        <v>90</v>
      </c>
      <c r="C132" s="449" t="s">
        <v>91</v>
      </c>
      <c r="D132" s="208" t="s">
        <v>106</v>
      </c>
      <c r="E132" s="61">
        <v>61</v>
      </c>
      <c r="F132" s="62">
        <v>2</v>
      </c>
      <c r="G132" s="62">
        <v>0</v>
      </c>
      <c r="H132" s="62">
        <v>1</v>
      </c>
      <c r="I132" s="62">
        <v>0</v>
      </c>
      <c r="J132" s="66">
        <v>0</v>
      </c>
      <c r="K132" s="28">
        <f t="shared" si="39"/>
        <v>64</v>
      </c>
      <c r="L132" s="65">
        <v>27</v>
      </c>
      <c r="M132" s="62">
        <v>1</v>
      </c>
      <c r="N132" s="62">
        <v>0</v>
      </c>
      <c r="O132" s="62">
        <v>0</v>
      </c>
      <c r="P132" s="62">
        <v>0</v>
      </c>
      <c r="Q132" s="66">
        <v>0</v>
      </c>
      <c r="R132" s="28">
        <f t="shared" si="40"/>
        <v>28</v>
      </c>
      <c r="S132" s="31">
        <f t="shared" si="41"/>
        <v>34</v>
      </c>
      <c r="T132" s="32">
        <f t="shared" si="42"/>
        <v>1</v>
      </c>
      <c r="U132" s="32">
        <f t="shared" si="43"/>
        <v>0</v>
      </c>
      <c r="V132" s="32">
        <f t="shared" si="44"/>
        <v>1</v>
      </c>
      <c r="W132" s="32">
        <f t="shared" si="45"/>
        <v>0</v>
      </c>
      <c r="X132" s="33">
        <f t="shared" si="46"/>
        <v>0</v>
      </c>
      <c r="Y132" s="28">
        <f t="shared" si="47"/>
        <v>36</v>
      </c>
      <c r="Z132" s="152">
        <f>K132+K133+K134</f>
        <v>1011</v>
      </c>
      <c r="AA132" s="440">
        <f>Z134/Z132*100</f>
        <v>66.17210682492582</v>
      </c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1:52" s="2" customFormat="1" ht="23.25" customHeight="1">
      <c r="A133" s="436"/>
      <c r="B133" s="454"/>
      <c r="C133" s="450"/>
      <c r="D133" s="207" t="s">
        <v>105</v>
      </c>
      <c r="E133" s="37">
        <v>144</v>
      </c>
      <c r="F133" s="38">
        <v>18</v>
      </c>
      <c r="G133" s="38">
        <v>6</v>
      </c>
      <c r="H133" s="38">
        <v>12</v>
      </c>
      <c r="I133" s="38">
        <v>3</v>
      </c>
      <c r="J133" s="42">
        <v>1</v>
      </c>
      <c r="K133" s="40">
        <f t="shared" si="39"/>
        <v>184</v>
      </c>
      <c r="L133" s="41">
        <v>58</v>
      </c>
      <c r="M133" s="38">
        <v>9</v>
      </c>
      <c r="N133" s="38">
        <v>5</v>
      </c>
      <c r="O133" s="38">
        <v>6</v>
      </c>
      <c r="P133" s="38">
        <v>0</v>
      </c>
      <c r="Q133" s="42">
        <v>1</v>
      </c>
      <c r="R133" s="40">
        <f t="shared" si="40"/>
        <v>79</v>
      </c>
      <c r="S133" s="43">
        <f t="shared" si="41"/>
        <v>86</v>
      </c>
      <c r="T133" s="44">
        <f t="shared" si="42"/>
        <v>9</v>
      </c>
      <c r="U133" s="44">
        <f t="shared" si="43"/>
        <v>1</v>
      </c>
      <c r="V133" s="44">
        <f t="shared" si="44"/>
        <v>6</v>
      </c>
      <c r="W133" s="44">
        <f t="shared" si="45"/>
        <v>3</v>
      </c>
      <c r="X133" s="45">
        <f t="shared" si="46"/>
        <v>0</v>
      </c>
      <c r="Y133" s="40">
        <f t="shared" si="47"/>
        <v>105</v>
      </c>
      <c r="Z133" s="132">
        <f>R132+R133+R134</f>
        <v>342</v>
      </c>
      <c r="AA133" s="441"/>
    </row>
    <row r="134" spans="1:52" s="107" customFormat="1" ht="23.25" customHeight="1" thickBot="1">
      <c r="A134" s="436"/>
      <c r="B134" s="455"/>
      <c r="C134" s="451"/>
      <c r="D134" s="206" t="s">
        <v>104</v>
      </c>
      <c r="E134" s="84">
        <v>416</v>
      </c>
      <c r="F134" s="85">
        <v>21</v>
      </c>
      <c r="G134" s="85">
        <v>250</v>
      </c>
      <c r="H134" s="85">
        <v>18</v>
      </c>
      <c r="I134" s="85">
        <v>46</v>
      </c>
      <c r="J134" s="88">
        <v>12</v>
      </c>
      <c r="K134" s="52">
        <f t="shared" si="39"/>
        <v>763</v>
      </c>
      <c r="L134" s="87">
        <v>154</v>
      </c>
      <c r="M134" s="85">
        <v>11</v>
      </c>
      <c r="N134" s="85">
        <v>54</v>
      </c>
      <c r="O134" s="85">
        <v>5</v>
      </c>
      <c r="P134" s="85">
        <v>10</v>
      </c>
      <c r="Q134" s="88">
        <v>1</v>
      </c>
      <c r="R134" s="52">
        <f t="shared" si="40"/>
        <v>235</v>
      </c>
      <c r="S134" s="55">
        <f t="shared" si="41"/>
        <v>262</v>
      </c>
      <c r="T134" s="56">
        <f t="shared" si="42"/>
        <v>10</v>
      </c>
      <c r="U134" s="56">
        <f t="shared" si="43"/>
        <v>196</v>
      </c>
      <c r="V134" s="56">
        <f t="shared" si="44"/>
        <v>13</v>
      </c>
      <c r="W134" s="56">
        <f t="shared" si="45"/>
        <v>36</v>
      </c>
      <c r="X134" s="57">
        <f t="shared" si="46"/>
        <v>11</v>
      </c>
      <c r="Y134" s="52">
        <f t="shared" si="47"/>
        <v>528</v>
      </c>
      <c r="Z134" s="151">
        <f>Y132+Y133+Y134</f>
        <v>669</v>
      </c>
      <c r="AA134" s="44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1:52" ht="23.25" customHeight="1">
      <c r="A135" s="435">
        <v>42</v>
      </c>
      <c r="B135" s="454" t="s">
        <v>92</v>
      </c>
      <c r="C135" s="450" t="s">
        <v>93</v>
      </c>
      <c r="D135" s="208" t="s">
        <v>106</v>
      </c>
      <c r="E135" s="25">
        <v>33</v>
      </c>
      <c r="F135" s="26">
        <v>2</v>
      </c>
      <c r="G135" s="26">
        <v>2</v>
      </c>
      <c r="H135" s="26">
        <v>2</v>
      </c>
      <c r="I135" s="26">
        <v>0</v>
      </c>
      <c r="J135" s="30">
        <v>0</v>
      </c>
      <c r="K135" s="64">
        <f t="shared" si="39"/>
        <v>39</v>
      </c>
      <c r="L135" s="29">
        <v>30</v>
      </c>
      <c r="M135" s="26">
        <v>2</v>
      </c>
      <c r="N135" s="26">
        <v>2</v>
      </c>
      <c r="O135" s="26">
        <v>2</v>
      </c>
      <c r="P135" s="26">
        <v>0</v>
      </c>
      <c r="Q135" s="30">
        <v>0</v>
      </c>
      <c r="R135" s="64">
        <f t="shared" si="40"/>
        <v>36</v>
      </c>
      <c r="S135" s="68">
        <f t="shared" si="41"/>
        <v>3</v>
      </c>
      <c r="T135" s="69">
        <f t="shared" si="42"/>
        <v>0</v>
      </c>
      <c r="U135" s="69">
        <f t="shared" si="43"/>
        <v>0</v>
      </c>
      <c r="V135" s="69">
        <f t="shared" si="44"/>
        <v>0</v>
      </c>
      <c r="W135" s="69">
        <f t="shared" si="45"/>
        <v>0</v>
      </c>
      <c r="X135" s="100">
        <f t="shared" si="46"/>
        <v>0</v>
      </c>
      <c r="Y135" s="64">
        <f t="shared" si="47"/>
        <v>3</v>
      </c>
      <c r="Z135" s="127">
        <f>K135+K136+K137</f>
        <v>503</v>
      </c>
      <c r="AA135" s="440">
        <f>Z137/Z135*100</f>
        <v>11.332007952286283</v>
      </c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1:52" ht="23.25" customHeight="1">
      <c r="A136" s="436"/>
      <c r="B136" s="454"/>
      <c r="C136" s="450"/>
      <c r="D136" s="207" t="s">
        <v>105</v>
      </c>
      <c r="E136" s="37">
        <v>66</v>
      </c>
      <c r="F136" s="38">
        <v>3</v>
      </c>
      <c r="G136" s="38">
        <v>6</v>
      </c>
      <c r="H136" s="38">
        <v>6</v>
      </c>
      <c r="I136" s="38">
        <v>0</v>
      </c>
      <c r="J136" s="42">
        <v>0</v>
      </c>
      <c r="K136" s="40">
        <f t="shared" si="39"/>
        <v>81</v>
      </c>
      <c r="L136" s="41">
        <v>60</v>
      </c>
      <c r="M136" s="38">
        <v>2</v>
      </c>
      <c r="N136" s="38">
        <v>6</v>
      </c>
      <c r="O136" s="38">
        <v>3</v>
      </c>
      <c r="P136" s="38">
        <v>0</v>
      </c>
      <c r="Q136" s="42">
        <v>0</v>
      </c>
      <c r="R136" s="40">
        <f t="shared" si="40"/>
        <v>71</v>
      </c>
      <c r="S136" s="43">
        <f t="shared" si="41"/>
        <v>6</v>
      </c>
      <c r="T136" s="44">
        <f t="shared" si="42"/>
        <v>1</v>
      </c>
      <c r="U136" s="44">
        <f t="shared" si="43"/>
        <v>0</v>
      </c>
      <c r="V136" s="44">
        <f t="shared" si="44"/>
        <v>3</v>
      </c>
      <c r="W136" s="44">
        <f t="shared" si="45"/>
        <v>0</v>
      </c>
      <c r="X136" s="45">
        <f t="shared" si="46"/>
        <v>0</v>
      </c>
      <c r="Y136" s="40">
        <f t="shared" si="47"/>
        <v>10</v>
      </c>
      <c r="Z136" s="132">
        <f>R135+R136+R137</f>
        <v>446</v>
      </c>
      <c r="AA136" s="441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1:52" ht="23.25" customHeight="1" thickBot="1">
      <c r="A137" s="436"/>
      <c r="B137" s="454"/>
      <c r="C137" s="450"/>
      <c r="D137" s="206" t="s">
        <v>104</v>
      </c>
      <c r="E137" s="49">
        <v>271</v>
      </c>
      <c r="F137" s="50">
        <v>0</v>
      </c>
      <c r="G137" s="50">
        <v>100</v>
      </c>
      <c r="H137" s="50">
        <v>5</v>
      </c>
      <c r="I137" s="50">
        <v>1</v>
      </c>
      <c r="J137" s="54">
        <v>6</v>
      </c>
      <c r="K137" s="72">
        <f t="shared" si="39"/>
        <v>383</v>
      </c>
      <c r="L137" s="53">
        <v>241</v>
      </c>
      <c r="M137" s="50">
        <v>0</v>
      </c>
      <c r="N137" s="50">
        <v>87</v>
      </c>
      <c r="O137" s="50">
        <v>5</v>
      </c>
      <c r="P137" s="50">
        <v>0</v>
      </c>
      <c r="Q137" s="54">
        <v>6</v>
      </c>
      <c r="R137" s="72">
        <f t="shared" si="40"/>
        <v>339</v>
      </c>
      <c r="S137" s="76">
        <f t="shared" si="41"/>
        <v>30</v>
      </c>
      <c r="T137" s="77">
        <f t="shared" si="42"/>
        <v>0</v>
      </c>
      <c r="U137" s="77">
        <f t="shared" si="43"/>
        <v>13</v>
      </c>
      <c r="V137" s="77">
        <f t="shared" si="44"/>
        <v>0</v>
      </c>
      <c r="W137" s="77">
        <f t="shared" si="45"/>
        <v>1</v>
      </c>
      <c r="X137" s="103">
        <f t="shared" si="46"/>
        <v>0</v>
      </c>
      <c r="Y137" s="72">
        <f t="shared" si="47"/>
        <v>44</v>
      </c>
      <c r="Z137" s="137">
        <f>Y135+Y136+Y137</f>
        <v>57</v>
      </c>
      <c r="AA137" s="44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1:52" s="106" customFormat="1" ht="23.25" customHeight="1">
      <c r="A138" s="435">
        <v>43</v>
      </c>
      <c r="B138" s="446" t="s">
        <v>94</v>
      </c>
      <c r="C138" s="449" t="s">
        <v>95</v>
      </c>
      <c r="D138" s="208" t="s">
        <v>106</v>
      </c>
      <c r="E138" s="61">
        <v>37</v>
      </c>
      <c r="F138" s="62">
        <v>1</v>
      </c>
      <c r="G138" s="62">
        <v>1</v>
      </c>
      <c r="H138" s="62">
        <v>2</v>
      </c>
      <c r="I138" s="62">
        <v>0</v>
      </c>
      <c r="J138" s="66">
        <v>1</v>
      </c>
      <c r="K138" s="28">
        <f t="shared" si="39"/>
        <v>42</v>
      </c>
      <c r="L138" s="65">
        <v>33</v>
      </c>
      <c r="M138" s="62">
        <v>1</v>
      </c>
      <c r="N138" s="62">
        <v>1</v>
      </c>
      <c r="O138" s="62">
        <v>2</v>
      </c>
      <c r="P138" s="62">
        <v>0</v>
      </c>
      <c r="Q138" s="66">
        <v>1</v>
      </c>
      <c r="R138" s="28">
        <f t="shared" si="40"/>
        <v>38</v>
      </c>
      <c r="S138" s="31">
        <f t="shared" si="41"/>
        <v>4</v>
      </c>
      <c r="T138" s="32">
        <f t="shared" si="42"/>
        <v>0</v>
      </c>
      <c r="U138" s="32">
        <f t="shared" si="43"/>
        <v>0</v>
      </c>
      <c r="V138" s="32">
        <f t="shared" si="44"/>
        <v>0</v>
      </c>
      <c r="W138" s="32">
        <f t="shared" si="45"/>
        <v>0</v>
      </c>
      <c r="X138" s="33">
        <f t="shared" si="46"/>
        <v>0</v>
      </c>
      <c r="Y138" s="28">
        <f t="shared" si="47"/>
        <v>4</v>
      </c>
      <c r="Z138" s="152">
        <f>K138+K139+K140</f>
        <v>617</v>
      </c>
      <c r="AA138" s="440">
        <f>Z140/Z138*100</f>
        <v>5.9967585089141</v>
      </c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1:52" s="2" customFormat="1" ht="23.25" customHeight="1">
      <c r="A139" s="436"/>
      <c r="B139" s="447"/>
      <c r="C139" s="450"/>
      <c r="D139" s="207" t="s">
        <v>105</v>
      </c>
      <c r="E139" s="37">
        <v>78</v>
      </c>
      <c r="F139" s="38">
        <v>2</v>
      </c>
      <c r="G139" s="38">
        <v>1</v>
      </c>
      <c r="H139" s="38">
        <v>3</v>
      </c>
      <c r="I139" s="38">
        <v>0</v>
      </c>
      <c r="J139" s="42">
        <v>0</v>
      </c>
      <c r="K139" s="40">
        <f t="shared" si="39"/>
        <v>84</v>
      </c>
      <c r="L139" s="41">
        <v>73</v>
      </c>
      <c r="M139" s="38">
        <v>1</v>
      </c>
      <c r="N139" s="38">
        <v>1</v>
      </c>
      <c r="O139" s="38">
        <v>1</v>
      </c>
      <c r="P139" s="38">
        <v>0</v>
      </c>
      <c r="Q139" s="42">
        <v>0</v>
      </c>
      <c r="R139" s="40">
        <f t="shared" si="40"/>
        <v>76</v>
      </c>
      <c r="S139" s="43">
        <f t="shared" si="41"/>
        <v>5</v>
      </c>
      <c r="T139" s="44">
        <f t="shared" si="42"/>
        <v>1</v>
      </c>
      <c r="U139" s="44">
        <f t="shared" si="43"/>
        <v>0</v>
      </c>
      <c r="V139" s="44">
        <f t="shared" si="44"/>
        <v>2</v>
      </c>
      <c r="W139" s="44">
        <f t="shared" si="45"/>
        <v>0</v>
      </c>
      <c r="X139" s="45">
        <f t="shared" si="46"/>
        <v>0</v>
      </c>
      <c r="Y139" s="40">
        <f t="shared" si="47"/>
        <v>8</v>
      </c>
      <c r="Z139" s="132">
        <f>R138+R139+R140</f>
        <v>580</v>
      </c>
      <c r="AA139" s="441"/>
    </row>
    <row r="140" spans="1:52" s="107" customFormat="1" ht="23.25" customHeight="1" thickBot="1">
      <c r="A140" s="436"/>
      <c r="B140" s="448"/>
      <c r="C140" s="451"/>
      <c r="D140" s="206" t="s">
        <v>104</v>
      </c>
      <c r="E140" s="84">
        <v>334</v>
      </c>
      <c r="F140" s="85">
        <v>0</v>
      </c>
      <c r="G140" s="85">
        <v>149</v>
      </c>
      <c r="H140" s="85">
        <v>0</v>
      </c>
      <c r="I140" s="85">
        <v>0</v>
      </c>
      <c r="J140" s="88">
        <v>8</v>
      </c>
      <c r="K140" s="52">
        <f t="shared" si="39"/>
        <v>491</v>
      </c>
      <c r="L140" s="87">
        <v>322</v>
      </c>
      <c r="M140" s="85">
        <v>0</v>
      </c>
      <c r="N140" s="85">
        <v>136</v>
      </c>
      <c r="O140" s="85">
        <v>0</v>
      </c>
      <c r="P140" s="85">
        <v>0</v>
      </c>
      <c r="Q140" s="88">
        <v>8</v>
      </c>
      <c r="R140" s="52">
        <f t="shared" si="40"/>
        <v>466</v>
      </c>
      <c r="S140" s="55">
        <f t="shared" si="41"/>
        <v>12</v>
      </c>
      <c r="T140" s="56">
        <f t="shared" si="42"/>
        <v>0</v>
      </c>
      <c r="U140" s="56">
        <f t="shared" si="43"/>
        <v>13</v>
      </c>
      <c r="V140" s="56">
        <f t="shared" si="44"/>
        <v>0</v>
      </c>
      <c r="W140" s="56">
        <f t="shared" si="45"/>
        <v>0</v>
      </c>
      <c r="X140" s="57">
        <f t="shared" si="46"/>
        <v>0</v>
      </c>
      <c r="Y140" s="52">
        <f t="shared" si="47"/>
        <v>25</v>
      </c>
      <c r="Z140" s="151">
        <f>Y138+Y139+Y140</f>
        <v>37</v>
      </c>
      <c r="AA140" s="44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1:52" s="155" customFormat="1" ht="23.25" customHeight="1">
      <c r="A141" s="435">
        <v>44</v>
      </c>
      <c r="B141" s="447" t="s">
        <v>96</v>
      </c>
      <c r="C141" s="450" t="s">
        <v>97</v>
      </c>
      <c r="D141" s="208" t="s">
        <v>106</v>
      </c>
      <c r="E141" s="25">
        <v>15</v>
      </c>
      <c r="F141" s="26">
        <v>0</v>
      </c>
      <c r="G141" s="26">
        <v>0</v>
      </c>
      <c r="H141" s="26">
        <v>0</v>
      </c>
      <c r="I141" s="26">
        <v>0</v>
      </c>
      <c r="J141" s="30">
        <v>1</v>
      </c>
      <c r="K141" s="64">
        <f t="shared" si="39"/>
        <v>16</v>
      </c>
      <c r="L141" s="29">
        <v>13</v>
      </c>
      <c r="M141" s="26">
        <v>0</v>
      </c>
      <c r="N141" s="26">
        <v>0</v>
      </c>
      <c r="O141" s="26">
        <v>1</v>
      </c>
      <c r="P141" s="26">
        <v>0</v>
      </c>
      <c r="Q141" s="30">
        <v>0</v>
      </c>
      <c r="R141" s="64">
        <f t="shared" si="40"/>
        <v>14</v>
      </c>
      <c r="S141" s="68">
        <f t="shared" si="41"/>
        <v>2</v>
      </c>
      <c r="T141" s="69">
        <f t="shared" si="42"/>
        <v>0</v>
      </c>
      <c r="U141" s="69">
        <f t="shared" si="43"/>
        <v>0</v>
      </c>
      <c r="V141" s="69">
        <f t="shared" si="44"/>
        <v>-1</v>
      </c>
      <c r="W141" s="69">
        <f t="shared" si="45"/>
        <v>0</v>
      </c>
      <c r="X141" s="100">
        <f t="shared" si="46"/>
        <v>1</v>
      </c>
      <c r="Y141" s="64">
        <f t="shared" si="47"/>
        <v>2</v>
      </c>
      <c r="Z141" s="127">
        <f>K141+K142+K143</f>
        <v>134</v>
      </c>
      <c r="AA141" s="440">
        <f>Z143/Z141*100</f>
        <v>13.432835820895523</v>
      </c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1:52" s="156" customFormat="1" ht="23.25" customHeight="1">
      <c r="A142" s="436"/>
      <c r="B142" s="447"/>
      <c r="C142" s="450"/>
      <c r="D142" s="207" t="s">
        <v>105</v>
      </c>
      <c r="E142" s="37">
        <v>28</v>
      </c>
      <c r="F142" s="38">
        <v>0</v>
      </c>
      <c r="G142" s="38">
        <v>0</v>
      </c>
      <c r="H142" s="38">
        <v>1</v>
      </c>
      <c r="I142" s="38">
        <v>0</v>
      </c>
      <c r="J142" s="42">
        <v>1</v>
      </c>
      <c r="K142" s="40">
        <f t="shared" si="39"/>
        <v>30</v>
      </c>
      <c r="L142" s="41">
        <v>22</v>
      </c>
      <c r="M142" s="38">
        <v>0</v>
      </c>
      <c r="N142" s="38">
        <v>0</v>
      </c>
      <c r="O142" s="38">
        <v>4</v>
      </c>
      <c r="P142" s="38">
        <v>0</v>
      </c>
      <c r="Q142" s="42">
        <v>0</v>
      </c>
      <c r="R142" s="40">
        <f t="shared" si="40"/>
        <v>26</v>
      </c>
      <c r="S142" s="43">
        <f t="shared" si="41"/>
        <v>6</v>
      </c>
      <c r="T142" s="44">
        <f t="shared" si="42"/>
        <v>0</v>
      </c>
      <c r="U142" s="44">
        <f t="shared" si="43"/>
        <v>0</v>
      </c>
      <c r="V142" s="44">
        <f t="shared" si="44"/>
        <v>-3</v>
      </c>
      <c r="W142" s="44">
        <f t="shared" si="45"/>
        <v>0</v>
      </c>
      <c r="X142" s="45">
        <f t="shared" si="46"/>
        <v>1</v>
      </c>
      <c r="Y142" s="40">
        <f t="shared" si="47"/>
        <v>4</v>
      </c>
      <c r="Z142" s="132">
        <f>R141+R142+R143</f>
        <v>116</v>
      </c>
      <c r="AA142" s="441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1:52" s="157" customFormat="1" ht="23.25" customHeight="1" thickBot="1">
      <c r="A143" s="436"/>
      <c r="B143" s="447"/>
      <c r="C143" s="450"/>
      <c r="D143" s="206" t="s">
        <v>104</v>
      </c>
      <c r="E143" s="37">
        <v>64</v>
      </c>
      <c r="F143" s="38">
        <v>5</v>
      </c>
      <c r="G143" s="38">
        <v>1</v>
      </c>
      <c r="H143" s="38">
        <v>13</v>
      </c>
      <c r="I143" s="38">
        <v>3</v>
      </c>
      <c r="J143" s="42">
        <v>2</v>
      </c>
      <c r="K143" s="72">
        <f t="shared" si="39"/>
        <v>88</v>
      </c>
      <c r="L143" s="53">
        <v>54</v>
      </c>
      <c r="M143" s="50">
        <v>4</v>
      </c>
      <c r="N143" s="50">
        <v>3</v>
      </c>
      <c r="O143" s="50">
        <v>11</v>
      </c>
      <c r="P143" s="50">
        <v>2</v>
      </c>
      <c r="Q143" s="54">
        <v>2</v>
      </c>
      <c r="R143" s="72">
        <f t="shared" si="40"/>
        <v>76</v>
      </c>
      <c r="S143" s="76">
        <f t="shared" si="41"/>
        <v>10</v>
      </c>
      <c r="T143" s="77">
        <f t="shared" si="42"/>
        <v>1</v>
      </c>
      <c r="U143" s="77">
        <f t="shared" si="43"/>
        <v>-2</v>
      </c>
      <c r="V143" s="77">
        <f t="shared" si="44"/>
        <v>2</v>
      </c>
      <c r="W143" s="77">
        <f t="shared" si="45"/>
        <v>1</v>
      </c>
      <c r="X143" s="103">
        <f t="shared" si="46"/>
        <v>0</v>
      </c>
      <c r="Y143" s="72">
        <f t="shared" si="47"/>
        <v>12</v>
      </c>
      <c r="Z143" s="137">
        <f>Y141+Y142+Y143</f>
        <v>18</v>
      </c>
      <c r="AA143" s="44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1:52" s="106" customFormat="1" ht="23.25" customHeight="1">
      <c r="A144" s="435">
        <v>45</v>
      </c>
      <c r="B144" s="446" t="s">
        <v>98</v>
      </c>
      <c r="C144" s="449" t="s">
        <v>99</v>
      </c>
      <c r="D144" s="208" t="s">
        <v>106</v>
      </c>
      <c r="E144" s="25">
        <v>24</v>
      </c>
      <c r="F144" s="26">
        <v>1</v>
      </c>
      <c r="G144" s="26">
        <v>2</v>
      </c>
      <c r="H144" s="26">
        <v>3</v>
      </c>
      <c r="I144" s="26">
        <v>0</v>
      </c>
      <c r="J144" s="30">
        <v>1</v>
      </c>
      <c r="K144" s="28">
        <f t="shared" si="39"/>
        <v>31</v>
      </c>
      <c r="L144" s="29">
        <v>12</v>
      </c>
      <c r="M144" s="26">
        <v>0</v>
      </c>
      <c r="N144" s="26">
        <v>1</v>
      </c>
      <c r="O144" s="26">
        <v>2</v>
      </c>
      <c r="P144" s="26">
        <v>0</v>
      </c>
      <c r="Q144" s="30">
        <v>1</v>
      </c>
      <c r="R144" s="28">
        <f t="shared" si="40"/>
        <v>16</v>
      </c>
      <c r="S144" s="31">
        <f t="shared" si="41"/>
        <v>12</v>
      </c>
      <c r="T144" s="32">
        <f t="shared" si="42"/>
        <v>1</v>
      </c>
      <c r="U144" s="32">
        <f t="shared" si="43"/>
        <v>1</v>
      </c>
      <c r="V144" s="32">
        <f t="shared" si="44"/>
        <v>1</v>
      </c>
      <c r="W144" s="32">
        <f t="shared" si="45"/>
        <v>0</v>
      </c>
      <c r="X144" s="33">
        <f t="shared" si="46"/>
        <v>0</v>
      </c>
      <c r="Y144" s="28">
        <f t="shared" si="47"/>
        <v>15</v>
      </c>
      <c r="Z144" s="158">
        <f>K144+K145+K146</f>
        <v>248</v>
      </c>
      <c r="AA144" s="440">
        <f>Z146/Z144*100</f>
        <v>29.838709677419356</v>
      </c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1:52" s="2" customFormat="1" ht="23.25" customHeight="1">
      <c r="A145" s="436"/>
      <c r="B145" s="447"/>
      <c r="C145" s="450"/>
      <c r="D145" s="207" t="s">
        <v>105</v>
      </c>
      <c r="E145" s="37">
        <v>41</v>
      </c>
      <c r="F145" s="38">
        <v>1</v>
      </c>
      <c r="G145" s="38">
        <v>1</v>
      </c>
      <c r="H145" s="38">
        <v>2</v>
      </c>
      <c r="I145" s="38">
        <v>0</v>
      </c>
      <c r="J145" s="42">
        <v>1</v>
      </c>
      <c r="K145" s="40">
        <f t="shared" si="39"/>
        <v>46</v>
      </c>
      <c r="L145" s="41">
        <v>23</v>
      </c>
      <c r="M145" s="38">
        <v>1</v>
      </c>
      <c r="N145" s="38">
        <v>1</v>
      </c>
      <c r="O145" s="38">
        <v>2</v>
      </c>
      <c r="P145" s="38">
        <v>0</v>
      </c>
      <c r="Q145" s="42">
        <v>0</v>
      </c>
      <c r="R145" s="40">
        <f t="shared" si="40"/>
        <v>27</v>
      </c>
      <c r="S145" s="43">
        <f t="shared" si="41"/>
        <v>18</v>
      </c>
      <c r="T145" s="44">
        <f t="shared" si="42"/>
        <v>0</v>
      </c>
      <c r="U145" s="44">
        <f t="shared" si="43"/>
        <v>0</v>
      </c>
      <c r="V145" s="44">
        <f t="shared" si="44"/>
        <v>0</v>
      </c>
      <c r="W145" s="44">
        <f t="shared" si="45"/>
        <v>0</v>
      </c>
      <c r="X145" s="45">
        <f t="shared" si="46"/>
        <v>1</v>
      </c>
      <c r="Y145" s="40">
        <f t="shared" si="47"/>
        <v>19</v>
      </c>
      <c r="Z145" s="159">
        <f>R144+R145+R146</f>
        <v>174</v>
      </c>
      <c r="AA145" s="441"/>
    </row>
    <row r="146" spans="1:52" s="107" customFormat="1" ht="23.25" customHeight="1" thickBot="1">
      <c r="A146" s="436"/>
      <c r="B146" s="448"/>
      <c r="C146" s="451"/>
      <c r="D146" s="206" t="s">
        <v>104</v>
      </c>
      <c r="E146" s="160">
        <v>101</v>
      </c>
      <c r="F146" s="161">
        <v>25</v>
      </c>
      <c r="G146" s="161">
        <v>37</v>
      </c>
      <c r="H146" s="161">
        <v>2</v>
      </c>
      <c r="I146" s="161">
        <v>2</v>
      </c>
      <c r="J146" s="164">
        <v>4</v>
      </c>
      <c r="K146" s="52">
        <f t="shared" si="39"/>
        <v>171</v>
      </c>
      <c r="L146" s="163">
        <v>73</v>
      </c>
      <c r="M146" s="161">
        <v>23</v>
      </c>
      <c r="N146" s="161">
        <v>30</v>
      </c>
      <c r="O146" s="161">
        <v>2</v>
      </c>
      <c r="P146" s="161">
        <v>0</v>
      </c>
      <c r="Q146" s="164">
        <v>3</v>
      </c>
      <c r="R146" s="52">
        <f t="shared" si="40"/>
        <v>131</v>
      </c>
      <c r="S146" s="55">
        <f t="shared" si="41"/>
        <v>28</v>
      </c>
      <c r="T146" s="56">
        <f t="shared" si="42"/>
        <v>2</v>
      </c>
      <c r="U146" s="56">
        <f t="shared" si="43"/>
        <v>7</v>
      </c>
      <c r="V146" s="56">
        <f t="shared" si="44"/>
        <v>0</v>
      </c>
      <c r="W146" s="56">
        <f t="shared" si="45"/>
        <v>2</v>
      </c>
      <c r="X146" s="57">
        <f t="shared" si="46"/>
        <v>1</v>
      </c>
      <c r="Y146" s="52">
        <f t="shared" si="47"/>
        <v>40</v>
      </c>
      <c r="Z146" s="165">
        <f>Y144+Y145+Y146</f>
        <v>74</v>
      </c>
      <c r="AA146" s="44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1:52" s="172" customFormat="1" ht="23.25" customHeight="1" thickBot="1">
      <c r="A147" s="435"/>
      <c r="B147" s="531" t="s">
        <v>100</v>
      </c>
      <c r="C147" s="531"/>
      <c r="D147" s="208" t="s">
        <v>106</v>
      </c>
      <c r="E147" s="167">
        <f t="shared" ref="E147:J149" si="48">E120+E123+E126+E129+E132+E135+E138+E141+E144</f>
        <v>281</v>
      </c>
      <c r="F147" s="167">
        <f t="shared" si="48"/>
        <v>14</v>
      </c>
      <c r="G147" s="167">
        <f t="shared" si="48"/>
        <v>11</v>
      </c>
      <c r="H147" s="167">
        <f t="shared" si="48"/>
        <v>21</v>
      </c>
      <c r="I147" s="167">
        <f t="shared" si="48"/>
        <v>2</v>
      </c>
      <c r="J147" s="211">
        <f t="shared" si="48"/>
        <v>3</v>
      </c>
      <c r="K147" s="148">
        <f t="shared" si="39"/>
        <v>332</v>
      </c>
      <c r="L147" s="168">
        <f t="shared" ref="L147:Q149" si="49">L120+L123+L126+L129+L132+L135+L138+L141+L144</f>
        <v>192</v>
      </c>
      <c r="M147" s="168">
        <f t="shared" si="49"/>
        <v>11</v>
      </c>
      <c r="N147" s="168">
        <f t="shared" si="49"/>
        <v>21</v>
      </c>
      <c r="O147" s="168">
        <f t="shared" si="49"/>
        <v>15</v>
      </c>
      <c r="P147" s="168">
        <f t="shared" si="49"/>
        <v>1</v>
      </c>
      <c r="Q147" s="127">
        <f t="shared" si="49"/>
        <v>2</v>
      </c>
      <c r="R147" s="101">
        <f t="shared" si="40"/>
        <v>242</v>
      </c>
      <c r="S147" s="169">
        <f t="shared" si="41"/>
        <v>89</v>
      </c>
      <c r="T147" s="170">
        <f t="shared" si="42"/>
        <v>3</v>
      </c>
      <c r="U147" s="170">
        <f t="shared" si="43"/>
        <v>-10</v>
      </c>
      <c r="V147" s="170">
        <f t="shared" si="44"/>
        <v>6</v>
      </c>
      <c r="W147" s="170">
        <f t="shared" si="45"/>
        <v>1</v>
      </c>
      <c r="X147" s="170">
        <f t="shared" si="46"/>
        <v>1</v>
      </c>
      <c r="Y147" s="171">
        <f t="shared" si="47"/>
        <v>90</v>
      </c>
      <c r="Z147" s="127">
        <f>K147+K148+K149</f>
        <v>3891</v>
      </c>
      <c r="AA147" s="440">
        <f>Z149/Z147*100</f>
        <v>30.146491904394757</v>
      </c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</row>
    <row r="148" spans="1:52" s="177" customFormat="1" ht="23.25" customHeight="1" thickBot="1">
      <c r="A148" s="436"/>
      <c r="B148" s="531"/>
      <c r="C148" s="531"/>
      <c r="D148" s="207" t="s">
        <v>105</v>
      </c>
      <c r="E148" s="174">
        <f t="shared" si="48"/>
        <v>575</v>
      </c>
      <c r="F148" s="174">
        <f t="shared" si="48"/>
        <v>39</v>
      </c>
      <c r="G148" s="174">
        <f t="shared" si="48"/>
        <v>29</v>
      </c>
      <c r="H148" s="174">
        <f t="shared" si="48"/>
        <v>44</v>
      </c>
      <c r="I148" s="174">
        <f t="shared" si="48"/>
        <v>4</v>
      </c>
      <c r="J148" s="210">
        <f t="shared" si="48"/>
        <v>6</v>
      </c>
      <c r="K148" s="52">
        <f t="shared" si="39"/>
        <v>697</v>
      </c>
      <c r="L148" s="175">
        <f t="shared" si="49"/>
        <v>406</v>
      </c>
      <c r="M148" s="175">
        <f t="shared" si="49"/>
        <v>24</v>
      </c>
      <c r="N148" s="175">
        <f t="shared" si="49"/>
        <v>43</v>
      </c>
      <c r="O148" s="175">
        <f t="shared" si="49"/>
        <v>28</v>
      </c>
      <c r="P148" s="175">
        <f t="shared" si="49"/>
        <v>0</v>
      </c>
      <c r="Q148" s="132">
        <f t="shared" si="49"/>
        <v>3</v>
      </c>
      <c r="R148" s="47">
        <f t="shared" si="40"/>
        <v>504</v>
      </c>
      <c r="S148" s="134">
        <f t="shared" si="41"/>
        <v>169</v>
      </c>
      <c r="T148" s="133">
        <f t="shared" si="42"/>
        <v>15</v>
      </c>
      <c r="U148" s="133">
        <f t="shared" si="43"/>
        <v>-14</v>
      </c>
      <c r="V148" s="133">
        <f t="shared" si="44"/>
        <v>16</v>
      </c>
      <c r="W148" s="133">
        <f t="shared" si="45"/>
        <v>4</v>
      </c>
      <c r="X148" s="133">
        <f t="shared" si="46"/>
        <v>3</v>
      </c>
      <c r="Y148" s="176">
        <f t="shared" si="47"/>
        <v>193</v>
      </c>
      <c r="Z148" s="132">
        <f>R147+R148+R149</f>
        <v>2718</v>
      </c>
      <c r="AA148" s="441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</row>
    <row r="149" spans="1:52" s="181" customFormat="1" ht="23.25" customHeight="1" thickBot="1">
      <c r="A149" s="436"/>
      <c r="B149" s="531"/>
      <c r="C149" s="531"/>
      <c r="D149" s="206" t="s">
        <v>104</v>
      </c>
      <c r="E149" s="179">
        <f t="shared" si="48"/>
        <v>1839</v>
      </c>
      <c r="F149" s="179">
        <f t="shared" si="48"/>
        <v>117</v>
      </c>
      <c r="G149" s="179">
        <f t="shared" si="48"/>
        <v>625</v>
      </c>
      <c r="H149" s="179">
        <f t="shared" si="48"/>
        <v>173</v>
      </c>
      <c r="I149" s="179">
        <f t="shared" si="48"/>
        <v>60</v>
      </c>
      <c r="J149" s="209">
        <f t="shared" si="48"/>
        <v>48</v>
      </c>
      <c r="K149" s="52">
        <f t="shared" si="39"/>
        <v>2862</v>
      </c>
      <c r="L149" s="180">
        <f t="shared" si="49"/>
        <v>1280</v>
      </c>
      <c r="M149" s="180">
        <f t="shared" si="49"/>
        <v>87</v>
      </c>
      <c r="N149" s="180">
        <f t="shared" si="49"/>
        <v>439</v>
      </c>
      <c r="O149" s="180">
        <f t="shared" si="49"/>
        <v>120</v>
      </c>
      <c r="P149" s="180">
        <f t="shared" si="49"/>
        <v>14</v>
      </c>
      <c r="Q149" s="137">
        <f t="shared" si="49"/>
        <v>32</v>
      </c>
      <c r="R149" s="104">
        <f t="shared" si="40"/>
        <v>1972</v>
      </c>
      <c r="S149" s="134">
        <f t="shared" si="41"/>
        <v>559</v>
      </c>
      <c r="T149" s="133">
        <f t="shared" si="42"/>
        <v>30</v>
      </c>
      <c r="U149" s="133">
        <f t="shared" si="43"/>
        <v>186</v>
      </c>
      <c r="V149" s="133">
        <f t="shared" si="44"/>
        <v>53</v>
      </c>
      <c r="W149" s="133">
        <f t="shared" si="45"/>
        <v>46</v>
      </c>
      <c r="X149" s="133">
        <f t="shared" si="46"/>
        <v>16</v>
      </c>
      <c r="Y149" s="176">
        <f t="shared" si="47"/>
        <v>890</v>
      </c>
      <c r="Z149" s="137">
        <f>Y147+Y148+Y149</f>
        <v>1173</v>
      </c>
      <c r="AA149" s="442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</row>
    <row r="150" spans="1:52" s="153" customFormat="1" ht="23.25" customHeight="1" thickBot="1">
      <c r="A150" s="435"/>
      <c r="B150" s="437" t="s">
        <v>101</v>
      </c>
      <c r="C150" s="437"/>
      <c r="D150" s="208" t="s">
        <v>106</v>
      </c>
      <c r="E150" s="183">
        <f t="shared" ref="E150:J152" si="50">E116+E147</f>
        <v>1688</v>
      </c>
      <c r="F150" s="183">
        <f t="shared" si="50"/>
        <v>121</v>
      </c>
      <c r="G150" s="183">
        <f t="shared" si="50"/>
        <v>54</v>
      </c>
      <c r="H150" s="183">
        <f t="shared" si="50"/>
        <v>214</v>
      </c>
      <c r="I150" s="183">
        <f t="shared" si="50"/>
        <v>33</v>
      </c>
      <c r="J150" s="205">
        <f t="shared" si="50"/>
        <v>37</v>
      </c>
      <c r="K150" s="52">
        <f t="shared" si="39"/>
        <v>2147</v>
      </c>
      <c r="L150" s="184">
        <f t="shared" ref="L150:Q152" si="51">L116+L147</f>
        <v>1016</v>
      </c>
      <c r="M150" s="184">
        <f t="shared" si="51"/>
        <v>74</v>
      </c>
      <c r="N150" s="184">
        <f t="shared" si="51"/>
        <v>51</v>
      </c>
      <c r="O150" s="184">
        <f t="shared" si="51"/>
        <v>97</v>
      </c>
      <c r="P150" s="184">
        <f t="shared" si="51"/>
        <v>1</v>
      </c>
      <c r="Q150" s="152">
        <f t="shared" si="51"/>
        <v>14</v>
      </c>
      <c r="R150" s="35">
        <f t="shared" si="40"/>
        <v>1253</v>
      </c>
      <c r="S150" s="184">
        <f t="shared" si="41"/>
        <v>672</v>
      </c>
      <c r="T150" s="183">
        <f t="shared" si="42"/>
        <v>47</v>
      </c>
      <c r="U150" s="183">
        <f t="shared" si="43"/>
        <v>3</v>
      </c>
      <c r="V150" s="183">
        <f t="shared" si="44"/>
        <v>117</v>
      </c>
      <c r="W150" s="183">
        <f t="shared" si="45"/>
        <v>32</v>
      </c>
      <c r="X150" s="183">
        <f t="shared" si="46"/>
        <v>23</v>
      </c>
      <c r="Y150" s="176">
        <f t="shared" si="47"/>
        <v>894</v>
      </c>
      <c r="Z150" s="152">
        <f>K150+K151+K152</f>
        <v>36382</v>
      </c>
      <c r="AA150" s="440">
        <f>Z152/Z150*100</f>
        <v>44.192182947611457</v>
      </c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</row>
    <row r="151" spans="1:52" s="83" customFormat="1" ht="23.25" customHeight="1" thickBot="1">
      <c r="A151" s="436"/>
      <c r="B151" s="438"/>
      <c r="C151" s="438"/>
      <c r="D151" s="207" t="s">
        <v>105</v>
      </c>
      <c r="E151" s="183">
        <f t="shared" si="50"/>
        <v>5961</v>
      </c>
      <c r="F151" s="183">
        <f t="shared" si="50"/>
        <v>734</v>
      </c>
      <c r="G151" s="183">
        <f t="shared" si="50"/>
        <v>374</v>
      </c>
      <c r="H151" s="183">
        <f t="shared" si="50"/>
        <v>854</v>
      </c>
      <c r="I151" s="183">
        <f t="shared" si="50"/>
        <v>231</v>
      </c>
      <c r="J151" s="205">
        <f t="shared" si="50"/>
        <v>122</v>
      </c>
      <c r="K151" s="52">
        <f t="shared" si="39"/>
        <v>8276</v>
      </c>
      <c r="L151" s="184">
        <f t="shared" si="51"/>
        <v>3643</v>
      </c>
      <c r="M151" s="184">
        <f t="shared" si="51"/>
        <v>531</v>
      </c>
      <c r="N151" s="184">
        <f t="shared" si="51"/>
        <v>262</v>
      </c>
      <c r="O151" s="184">
        <f t="shared" si="51"/>
        <v>590</v>
      </c>
      <c r="P151" s="184">
        <f t="shared" si="51"/>
        <v>72</v>
      </c>
      <c r="Q151" s="152">
        <f t="shared" si="51"/>
        <v>42</v>
      </c>
      <c r="R151" s="47">
        <f t="shared" si="40"/>
        <v>5140</v>
      </c>
      <c r="S151" s="184">
        <f t="shared" si="41"/>
        <v>2318</v>
      </c>
      <c r="T151" s="183">
        <f t="shared" si="42"/>
        <v>203</v>
      </c>
      <c r="U151" s="183">
        <f t="shared" si="43"/>
        <v>112</v>
      </c>
      <c r="V151" s="183">
        <f t="shared" si="44"/>
        <v>264</v>
      </c>
      <c r="W151" s="183">
        <f t="shared" si="45"/>
        <v>159</v>
      </c>
      <c r="X151" s="183">
        <f t="shared" si="46"/>
        <v>80</v>
      </c>
      <c r="Y151" s="176">
        <f t="shared" si="47"/>
        <v>3136</v>
      </c>
      <c r="Z151" s="132">
        <f>R150+R151+R152</f>
        <v>20304</v>
      </c>
      <c r="AA151" s="441"/>
    </row>
    <row r="152" spans="1:52" s="154" customFormat="1" ht="23.25" customHeight="1" thickBot="1">
      <c r="A152" s="436"/>
      <c r="B152" s="439"/>
      <c r="C152" s="439"/>
      <c r="D152" s="206" t="s">
        <v>104</v>
      </c>
      <c r="E152" s="183">
        <f t="shared" si="50"/>
        <v>17073</v>
      </c>
      <c r="F152" s="183">
        <f t="shared" si="50"/>
        <v>2642</v>
      </c>
      <c r="G152" s="183">
        <f t="shared" si="50"/>
        <v>1540</v>
      </c>
      <c r="H152" s="183">
        <f t="shared" si="50"/>
        <v>3489</v>
      </c>
      <c r="I152" s="183">
        <f t="shared" si="50"/>
        <v>698</v>
      </c>
      <c r="J152" s="205">
        <f t="shared" si="50"/>
        <v>517</v>
      </c>
      <c r="K152" s="52">
        <f t="shared" si="39"/>
        <v>25959</v>
      </c>
      <c r="L152" s="184">
        <f t="shared" si="51"/>
        <v>9945</v>
      </c>
      <c r="M152" s="184">
        <f t="shared" si="51"/>
        <v>1322</v>
      </c>
      <c r="N152" s="184">
        <f t="shared" si="51"/>
        <v>779</v>
      </c>
      <c r="O152" s="184">
        <f t="shared" si="51"/>
        <v>1615</v>
      </c>
      <c r="P152" s="184">
        <f t="shared" si="51"/>
        <v>50</v>
      </c>
      <c r="Q152" s="152">
        <f t="shared" si="51"/>
        <v>200</v>
      </c>
      <c r="R152" s="59">
        <f t="shared" si="40"/>
        <v>13911</v>
      </c>
      <c r="S152" s="184">
        <f t="shared" si="41"/>
        <v>7128</v>
      </c>
      <c r="T152" s="183">
        <f t="shared" si="42"/>
        <v>1320</v>
      </c>
      <c r="U152" s="183">
        <f t="shared" si="43"/>
        <v>761</v>
      </c>
      <c r="V152" s="183">
        <f t="shared" si="44"/>
        <v>1874</v>
      </c>
      <c r="W152" s="183">
        <f t="shared" si="45"/>
        <v>648</v>
      </c>
      <c r="X152" s="183">
        <f t="shared" si="46"/>
        <v>317</v>
      </c>
      <c r="Y152" s="176">
        <f t="shared" si="47"/>
        <v>12048</v>
      </c>
      <c r="Z152" s="151">
        <f>Y150+Y151+Y152</f>
        <v>16078</v>
      </c>
      <c r="AA152" s="442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</row>
    <row r="153" spans="1:52" s="192" customFormat="1" ht="23.25" customHeight="1" thickBot="1">
      <c r="A153" s="186"/>
      <c r="B153" s="443"/>
      <c r="C153" s="444"/>
      <c r="D153" s="530"/>
      <c r="E153" s="187">
        <f t="shared" ref="E153:J153" si="52">E150+E151+E152</f>
        <v>24722</v>
      </c>
      <c r="F153" s="187">
        <f t="shared" si="52"/>
        <v>3497</v>
      </c>
      <c r="G153" s="187">
        <f t="shared" si="52"/>
        <v>1968</v>
      </c>
      <c r="H153" s="187">
        <f t="shared" si="52"/>
        <v>4557</v>
      </c>
      <c r="I153" s="187">
        <f t="shared" si="52"/>
        <v>962</v>
      </c>
      <c r="J153" s="204">
        <f t="shared" si="52"/>
        <v>676</v>
      </c>
      <c r="K153" s="188">
        <f t="shared" si="39"/>
        <v>36382</v>
      </c>
      <c r="L153" s="189">
        <f t="shared" ref="L153:Q153" si="53">L150+L151+L152</f>
        <v>14604</v>
      </c>
      <c r="M153" s="189">
        <f t="shared" si="53"/>
        <v>1927</v>
      </c>
      <c r="N153" s="189">
        <f t="shared" si="53"/>
        <v>1092</v>
      </c>
      <c r="O153" s="189">
        <f t="shared" si="53"/>
        <v>2302</v>
      </c>
      <c r="P153" s="189">
        <f t="shared" si="53"/>
        <v>123</v>
      </c>
      <c r="Q153" s="149">
        <f t="shared" si="53"/>
        <v>256</v>
      </c>
      <c r="R153" s="188">
        <f t="shared" si="40"/>
        <v>20304</v>
      </c>
      <c r="S153" s="189">
        <f t="shared" ref="S153:X153" si="54">S150+S151+S152</f>
        <v>10118</v>
      </c>
      <c r="T153" s="190">
        <f t="shared" si="54"/>
        <v>1570</v>
      </c>
      <c r="U153" s="190">
        <f t="shared" si="54"/>
        <v>876</v>
      </c>
      <c r="V153" s="190">
        <f t="shared" si="54"/>
        <v>2255</v>
      </c>
      <c r="W153" s="190">
        <f t="shared" si="54"/>
        <v>839</v>
      </c>
      <c r="X153" s="190">
        <f t="shared" si="54"/>
        <v>420</v>
      </c>
      <c r="Y153" s="191">
        <f t="shared" si="47"/>
        <v>16078</v>
      </c>
      <c r="Z153" s="149" t="s">
        <v>82</v>
      </c>
      <c r="AA153" s="150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</row>
    <row r="154" spans="1:52" ht="15.75" customHeight="1">
      <c r="D154" s="2"/>
      <c r="E154" s="194"/>
      <c r="F154" s="194"/>
      <c r="G154" s="194"/>
      <c r="H154" s="194"/>
      <c r="I154" s="194"/>
      <c r="J154" s="194"/>
      <c r="K154" s="195"/>
      <c r="L154" s="194"/>
      <c r="M154" s="194"/>
      <c r="N154" s="194"/>
      <c r="O154" s="194"/>
      <c r="P154" s="194"/>
      <c r="Q154" s="194"/>
      <c r="R154" s="195"/>
      <c r="S154" s="194"/>
      <c r="T154" s="194"/>
      <c r="U154" s="194"/>
      <c r="V154" s="194"/>
      <c r="W154" s="194"/>
      <c r="X154" s="194"/>
      <c r="Y154" s="195"/>
      <c r="Z154" s="83"/>
    </row>
    <row r="155" spans="1:52" ht="12.75" customHeight="1">
      <c r="D155" s="2"/>
      <c r="E155" s="194"/>
      <c r="F155" s="194"/>
      <c r="G155" s="194"/>
      <c r="H155" s="194"/>
      <c r="I155" s="194"/>
      <c r="J155" s="194"/>
      <c r="K155" s="195"/>
      <c r="L155" s="194"/>
      <c r="M155" s="194"/>
      <c r="N155" s="194"/>
      <c r="O155" s="194"/>
      <c r="P155" s="194"/>
      <c r="Q155" s="194"/>
      <c r="R155" s="195"/>
      <c r="S155" s="194"/>
      <c r="T155" s="194"/>
      <c r="U155" s="194"/>
      <c r="V155" s="194"/>
      <c r="W155" s="194"/>
      <c r="X155" s="194"/>
      <c r="Y155" s="195"/>
      <c r="Z155" s="83"/>
    </row>
    <row r="156" spans="1:52" ht="12.75" customHeight="1">
      <c r="M156" s="194"/>
      <c r="N156" s="194"/>
      <c r="O156" s="194"/>
      <c r="P156" s="194"/>
      <c r="Q156" s="194"/>
      <c r="R156" s="195"/>
    </row>
  </sheetData>
  <mergeCells count="192">
    <mergeCell ref="B7:D7"/>
    <mergeCell ref="A8:A10"/>
    <mergeCell ref="B8:B16"/>
    <mergeCell ref="C8:C10"/>
    <mergeCell ref="A2:Z2"/>
    <mergeCell ref="A3:A5"/>
    <mergeCell ref="B3:B5"/>
    <mergeCell ref="C3:C5"/>
    <mergeCell ref="D3:Z3"/>
    <mergeCell ref="AA3:AA6"/>
    <mergeCell ref="E4:K4"/>
    <mergeCell ref="L4:R4"/>
    <mergeCell ref="S4:Y4"/>
    <mergeCell ref="E6:K6"/>
    <mergeCell ref="AA29:AA31"/>
    <mergeCell ref="AA8:AA10"/>
    <mergeCell ref="L6:R6"/>
    <mergeCell ref="AA26:AA28"/>
    <mergeCell ref="S6:Y6"/>
    <mergeCell ref="A23:A25"/>
    <mergeCell ref="B23:B25"/>
    <mergeCell ref="C23:C25"/>
    <mergeCell ref="AA23:AA25"/>
    <mergeCell ref="A26:A28"/>
    <mergeCell ref="B26:B40"/>
    <mergeCell ref="C26:C28"/>
    <mergeCell ref="A11:A13"/>
    <mergeCell ref="C11:C13"/>
    <mergeCell ref="AA11:AA13"/>
    <mergeCell ref="A14:A16"/>
    <mergeCell ref="C14:C16"/>
    <mergeCell ref="AA14:AA16"/>
    <mergeCell ref="A32:A34"/>
    <mergeCell ref="C32:C34"/>
    <mergeCell ref="AA32:AA34"/>
    <mergeCell ref="A17:A19"/>
    <mergeCell ref="B17:B22"/>
    <mergeCell ref="C17:C19"/>
    <mergeCell ref="AA17:AA19"/>
    <mergeCell ref="A20:A22"/>
    <mergeCell ref="C20:C22"/>
    <mergeCell ref="AA20:AA22"/>
    <mergeCell ref="A29:A31"/>
    <mergeCell ref="C29:C31"/>
    <mergeCell ref="A44:A46"/>
    <mergeCell ref="B44:B46"/>
    <mergeCell ref="C44:C46"/>
    <mergeCell ref="AA44:AA46"/>
    <mergeCell ref="AA41:AA43"/>
    <mergeCell ref="A35:A37"/>
    <mergeCell ref="C35:C37"/>
    <mergeCell ref="AA35:AA37"/>
    <mergeCell ref="A59:A61"/>
    <mergeCell ref="B59:B61"/>
    <mergeCell ref="C59:C61"/>
    <mergeCell ref="AA59:AA61"/>
    <mergeCell ref="A47:A49"/>
    <mergeCell ref="B47:B49"/>
    <mergeCell ref="C47:C49"/>
    <mergeCell ref="AA47:AA49"/>
    <mergeCell ref="A38:A40"/>
    <mergeCell ref="C38:C40"/>
    <mergeCell ref="AA38:AA40"/>
    <mergeCell ref="A41:A43"/>
    <mergeCell ref="B41:B43"/>
    <mergeCell ref="C41:C43"/>
    <mergeCell ref="A50:A52"/>
    <mergeCell ref="B50:B55"/>
    <mergeCell ref="C50:C52"/>
    <mergeCell ref="AA50:AA52"/>
    <mergeCell ref="A53:A55"/>
    <mergeCell ref="C53:C55"/>
    <mergeCell ref="AA53:AA55"/>
    <mergeCell ref="A56:A58"/>
    <mergeCell ref="B56:B58"/>
    <mergeCell ref="C56:C58"/>
    <mergeCell ref="AA56:AA58"/>
    <mergeCell ref="A62:A64"/>
    <mergeCell ref="B62:B64"/>
    <mergeCell ref="C62:C64"/>
    <mergeCell ref="AA62:AA64"/>
    <mergeCell ref="A65:A67"/>
    <mergeCell ref="B65:B70"/>
    <mergeCell ref="C65:C67"/>
    <mergeCell ref="AA65:AA67"/>
    <mergeCell ref="A68:A70"/>
    <mergeCell ref="C68:C70"/>
    <mergeCell ref="AA68:AA70"/>
    <mergeCell ref="A71:A73"/>
    <mergeCell ref="B71:B73"/>
    <mergeCell ref="C71:C73"/>
    <mergeCell ref="AA71:AA73"/>
    <mergeCell ref="A74:A76"/>
    <mergeCell ref="B74:B76"/>
    <mergeCell ref="C74:C76"/>
    <mergeCell ref="AA74:AA76"/>
    <mergeCell ref="A98:A100"/>
    <mergeCell ref="B98:B100"/>
    <mergeCell ref="C98:C100"/>
    <mergeCell ref="AA98:AA100"/>
    <mergeCell ref="A101:A103"/>
    <mergeCell ref="B101:B103"/>
    <mergeCell ref="C101:C103"/>
    <mergeCell ref="AA101:AA103"/>
    <mergeCell ref="A77:A79"/>
    <mergeCell ref="B77:B79"/>
    <mergeCell ref="C77:C79"/>
    <mergeCell ref="AA77:AA79"/>
    <mergeCell ref="A80:A82"/>
    <mergeCell ref="B80:B82"/>
    <mergeCell ref="C80:C82"/>
    <mergeCell ref="AA80:AA82"/>
    <mergeCell ref="A83:A85"/>
    <mergeCell ref="B83:B85"/>
    <mergeCell ref="C83:C85"/>
    <mergeCell ref="AA83:AA85"/>
    <mergeCell ref="A86:A88"/>
    <mergeCell ref="B86:B88"/>
    <mergeCell ref="C86:C88"/>
    <mergeCell ref="AA86:AA88"/>
    <mergeCell ref="A89:A91"/>
    <mergeCell ref="B89:B97"/>
    <mergeCell ref="C89:C91"/>
    <mergeCell ref="AA89:AA91"/>
    <mergeCell ref="A92:A94"/>
    <mergeCell ref="C92:C94"/>
    <mergeCell ref="AA92:AA94"/>
    <mergeCell ref="A95:A97"/>
    <mergeCell ref="C95:C97"/>
    <mergeCell ref="AA95:AA97"/>
    <mergeCell ref="AA120:AA122"/>
    <mergeCell ref="A123:A125"/>
    <mergeCell ref="B123:B125"/>
    <mergeCell ref="C123:C125"/>
    <mergeCell ref="AA123:AA125"/>
    <mergeCell ref="A104:A106"/>
    <mergeCell ref="B104:B112"/>
    <mergeCell ref="C104:C106"/>
    <mergeCell ref="AA104:AA106"/>
    <mergeCell ref="A107:A109"/>
    <mergeCell ref="C107:C109"/>
    <mergeCell ref="AA107:AA109"/>
    <mergeCell ref="A110:A112"/>
    <mergeCell ref="C110:C112"/>
    <mergeCell ref="AA110:AA112"/>
    <mergeCell ref="A113:A115"/>
    <mergeCell ref="B113:B115"/>
    <mergeCell ref="C113:C115"/>
    <mergeCell ref="AA113:AA115"/>
    <mergeCell ref="A116:A118"/>
    <mergeCell ref="B116:C118"/>
    <mergeCell ref="AA116:AA118"/>
    <mergeCell ref="C129:C131"/>
    <mergeCell ref="AA129:AA131"/>
    <mergeCell ref="A1:AA1"/>
    <mergeCell ref="A150:A152"/>
    <mergeCell ref="B150:C152"/>
    <mergeCell ref="AA150:AA152"/>
    <mergeCell ref="A138:A140"/>
    <mergeCell ref="B138:B140"/>
    <mergeCell ref="C138:C140"/>
    <mergeCell ref="AA138:AA140"/>
    <mergeCell ref="A135:A137"/>
    <mergeCell ref="B135:B137"/>
    <mergeCell ref="C135:C137"/>
    <mergeCell ref="AA135:AA137"/>
    <mergeCell ref="A126:A128"/>
    <mergeCell ref="B126:B128"/>
    <mergeCell ref="C126:C128"/>
    <mergeCell ref="AA126:AA128"/>
    <mergeCell ref="A129:A131"/>
    <mergeCell ref="B129:B131"/>
    <mergeCell ref="B119:D119"/>
    <mergeCell ref="A120:A122"/>
    <mergeCell ref="B120:B122"/>
    <mergeCell ref="C120:C122"/>
    <mergeCell ref="A141:A143"/>
    <mergeCell ref="B141:B143"/>
    <mergeCell ref="C141:C143"/>
    <mergeCell ref="AA141:AA143"/>
    <mergeCell ref="A132:A134"/>
    <mergeCell ref="B132:B134"/>
    <mergeCell ref="C132:C134"/>
    <mergeCell ref="AA132:AA134"/>
    <mergeCell ref="B153:D153"/>
    <mergeCell ref="A144:A146"/>
    <mergeCell ref="B144:B146"/>
    <mergeCell ref="C144:C146"/>
    <mergeCell ref="AA144:AA146"/>
    <mergeCell ref="A147:A149"/>
    <mergeCell ref="B147:C149"/>
    <mergeCell ref="AA147:AA149"/>
  </mergeCells>
  <printOptions horizontalCentered="1"/>
  <pageMargins left="0.2" right="0.2" top="0.2" bottom="0.17" header="0.17" footer="0.18"/>
  <pageSetup paperSize="9" scale="58" fitToHeight="5" orientation="landscape" r:id="rId1"/>
  <headerFooter alignWithMargins="0">
    <oddFooter>&amp;L&amp;5&amp;Z&amp;F</oddFooter>
  </headerFooter>
  <rowBreaks count="3" manualBreakCount="3">
    <brk id="43" max="26" man="1"/>
    <brk id="79" max="26" man="1"/>
    <brk id="115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57"/>
  <sheetViews>
    <sheetView view="pageBreakPreview" zoomScale="90" zoomScaleNormal="90" zoomScaleSheetLayoutView="90" zoomScalePageLayoutView="85" workbookViewId="0">
      <pane ySplit="5" topLeftCell="A6" activePane="bottomLeft" state="frozen"/>
      <selection pane="bottomLeft" sqref="A1:AA1"/>
    </sheetView>
  </sheetViews>
  <sheetFormatPr defaultRowHeight="12.75"/>
  <cols>
    <col min="1" max="1" width="3.5703125" style="3" customWidth="1"/>
    <col min="2" max="2" width="12" style="3" customWidth="1"/>
    <col min="3" max="3" width="16" style="3" customWidth="1"/>
    <col min="4" max="4" width="25.7109375" style="3" customWidth="1"/>
    <col min="5" max="5" width="9.28515625" style="196" customWidth="1"/>
    <col min="6" max="6" width="8" style="196" customWidth="1"/>
    <col min="7" max="7" width="7.7109375" style="196" customWidth="1"/>
    <col min="8" max="8" width="8" style="196" customWidth="1"/>
    <col min="9" max="9" width="7.42578125" style="196" customWidth="1"/>
    <col min="10" max="10" width="6.7109375" style="196" customWidth="1"/>
    <col min="11" max="11" width="9.28515625" style="197" bestFit="1" customWidth="1"/>
    <col min="12" max="13" width="7.7109375" style="196" customWidth="1"/>
    <col min="14" max="14" width="6.7109375" style="196" customWidth="1"/>
    <col min="15" max="15" width="7.7109375" style="196" customWidth="1"/>
    <col min="16" max="16" width="6" style="196" customWidth="1"/>
    <col min="17" max="17" width="6.140625" style="196" bestFit="1" customWidth="1"/>
    <col min="18" max="18" width="9.42578125" style="197" customWidth="1"/>
    <col min="19" max="19" width="8.140625" style="196" customWidth="1"/>
    <col min="20" max="20" width="7.7109375" style="196" customWidth="1"/>
    <col min="21" max="21" width="6.7109375" style="196" customWidth="1"/>
    <col min="22" max="22" width="8.140625" style="196" customWidth="1"/>
    <col min="23" max="23" width="7.28515625" style="196" customWidth="1"/>
    <col min="24" max="24" width="6.7109375" style="196" customWidth="1"/>
    <col min="25" max="25" width="8.5703125" style="197" customWidth="1"/>
    <col min="26" max="26" width="9.7109375" style="198" customWidth="1"/>
    <col min="27" max="27" width="7" style="3" customWidth="1"/>
    <col min="28" max="248" width="8.85546875" style="3"/>
    <col min="249" max="249" width="6.28515625" style="3" customWidth="1"/>
    <col min="250" max="250" width="20.5703125" style="3" customWidth="1"/>
    <col min="251" max="251" width="30.7109375" style="3" customWidth="1"/>
    <col min="252" max="252" width="12" style="3" customWidth="1"/>
    <col min="253" max="253" width="13" style="3" customWidth="1"/>
    <col min="254" max="254" width="9.85546875" style="3" bestFit="1" customWidth="1"/>
    <col min="255" max="256" width="9.5703125" style="3" customWidth="1"/>
    <col min="257" max="257" width="9.85546875" style="3" bestFit="1" customWidth="1"/>
    <col min="258" max="258" width="14.140625" style="3" customWidth="1"/>
    <col min="259" max="260" width="11.140625" style="3" customWidth="1"/>
    <col min="261" max="261" width="13.28515625" style="3" customWidth="1"/>
    <col min="262" max="262" width="12.140625" style="3" customWidth="1"/>
    <col min="263" max="265" width="9.85546875" style="3" bestFit="1" customWidth="1"/>
    <col min="266" max="266" width="10.140625" style="3" customWidth="1"/>
    <col min="267" max="267" width="12.140625" style="3" customWidth="1"/>
    <col min="268" max="268" width="10.140625" style="3" customWidth="1"/>
    <col min="269" max="269" width="12" style="3" customWidth="1"/>
    <col min="270" max="504" width="8.85546875" style="3"/>
    <col min="505" max="505" width="6.28515625" style="3" customWidth="1"/>
    <col min="506" max="506" width="20.5703125" style="3" customWidth="1"/>
    <col min="507" max="507" width="30.7109375" style="3" customWidth="1"/>
    <col min="508" max="508" width="12" style="3" customWidth="1"/>
    <col min="509" max="509" width="13" style="3" customWidth="1"/>
    <col min="510" max="510" width="9.85546875" style="3" bestFit="1" customWidth="1"/>
    <col min="511" max="512" width="9.5703125" style="3" customWidth="1"/>
    <col min="513" max="513" width="9.85546875" style="3" bestFit="1" customWidth="1"/>
    <col min="514" max="514" width="14.140625" style="3" customWidth="1"/>
    <col min="515" max="516" width="11.140625" style="3" customWidth="1"/>
    <col min="517" max="517" width="13.28515625" style="3" customWidth="1"/>
    <col min="518" max="518" width="12.140625" style="3" customWidth="1"/>
    <col min="519" max="521" width="9.85546875" style="3" bestFit="1" customWidth="1"/>
    <col min="522" max="522" width="10.140625" style="3" customWidth="1"/>
    <col min="523" max="523" width="12.140625" style="3" customWidth="1"/>
    <col min="524" max="524" width="10.140625" style="3" customWidth="1"/>
    <col min="525" max="525" width="12" style="3" customWidth="1"/>
    <col min="526" max="760" width="8.85546875" style="3"/>
    <col min="761" max="761" width="6.28515625" style="3" customWidth="1"/>
    <col min="762" max="762" width="20.5703125" style="3" customWidth="1"/>
    <col min="763" max="763" width="30.7109375" style="3" customWidth="1"/>
    <col min="764" max="764" width="12" style="3" customWidth="1"/>
    <col min="765" max="765" width="13" style="3" customWidth="1"/>
    <col min="766" max="766" width="9.85546875" style="3" bestFit="1" customWidth="1"/>
    <col min="767" max="768" width="9.5703125" style="3" customWidth="1"/>
    <col min="769" max="769" width="9.85546875" style="3" bestFit="1" customWidth="1"/>
    <col min="770" max="770" width="14.140625" style="3" customWidth="1"/>
    <col min="771" max="772" width="11.140625" style="3" customWidth="1"/>
    <col min="773" max="773" width="13.28515625" style="3" customWidth="1"/>
    <col min="774" max="774" width="12.140625" style="3" customWidth="1"/>
    <col min="775" max="777" width="9.85546875" style="3" bestFit="1" customWidth="1"/>
    <col min="778" max="778" width="10.140625" style="3" customWidth="1"/>
    <col min="779" max="779" width="12.140625" style="3" customWidth="1"/>
    <col min="780" max="780" width="10.140625" style="3" customWidth="1"/>
    <col min="781" max="781" width="12" style="3" customWidth="1"/>
    <col min="782" max="1016" width="8.85546875" style="3"/>
    <col min="1017" max="1017" width="6.28515625" style="3" customWidth="1"/>
    <col min="1018" max="1018" width="20.5703125" style="3" customWidth="1"/>
    <col min="1019" max="1019" width="30.7109375" style="3" customWidth="1"/>
    <col min="1020" max="1020" width="12" style="3" customWidth="1"/>
    <col min="1021" max="1021" width="13" style="3" customWidth="1"/>
    <col min="1022" max="1022" width="9.85546875" style="3" bestFit="1" customWidth="1"/>
    <col min="1023" max="1024" width="9.5703125" style="3" customWidth="1"/>
    <col min="1025" max="1025" width="9.85546875" style="3" bestFit="1" customWidth="1"/>
    <col min="1026" max="1026" width="14.140625" style="3" customWidth="1"/>
    <col min="1027" max="1028" width="11.140625" style="3" customWidth="1"/>
    <col min="1029" max="1029" width="13.28515625" style="3" customWidth="1"/>
    <col min="1030" max="1030" width="12.140625" style="3" customWidth="1"/>
    <col min="1031" max="1033" width="9.85546875" style="3" bestFit="1" customWidth="1"/>
    <col min="1034" max="1034" width="10.140625" style="3" customWidth="1"/>
    <col min="1035" max="1035" width="12.140625" style="3" customWidth="1"/>
    <col min="1036" max="1036" width="10.140625" style="3" customWidth="1"/>
    <col min="1037" max="1037" width="12" style="3" customWidth="1"/>
    <col min="1038" max="1272" width="8.85546875" style="3"/>
    <col min="1273" max="1273" width="6.28515625" style="3" customWidth="1"/>
    <col min="1274" max="1274" width="20.5703125" style="3" customWidth="1"/>
    <col min="1275" max="1275" width="30.7109375" style="3" customWidth="1"/>
    <col min="1276" max="1276" width="12" style="3" customWidth="1"/>
    <col min="1277" max="1277" width="13" style="3" customWidth="1"/>
    <col min="1278" max="1278" width="9.85546875" style="3" bestFit="1" customWidth="1"/>
    <col min="1279" max="1280" width="9.5703125" style="3" customWidth="1"/>
    <col min="1281" max="1281" width="9.85546875" style="3" bestFit="1" customWidth="1"/>
    <col min="1282" max="1282" width="14.140625" style="3" customWidth="1"/>
    <col min="1283" max="1284" width="11.140625" style="3" customWidth="1"/>
    <col min="1285" max="1285" width="13.28515625" style="3" customWidth="1"/>
    <col min="1286" max="1286" width="12.140625" style="3" customWidth="1"/>
    <col min="1287" max="1289" width="9.85546875" style="3" bestFit="1" customWidth="1"/>
    <col min="1290" max="1290" width="10.140625" style="3" customWidth="1"/>
    <col min="1291" max="1291" width="12.140625" style="3" customWidth="1"/>
    <col min="1292" max="1292" width="10.140625" style="3" customWidth="1"/>
    <col min="1293" max="1293" width="12" style="3" customWidth="1"/>
    <col min="1294" max="1528" width="8.85546875" style="3"/>
    <col min="1529" max="1529" width="6.28515625" style="3" customWidth="1"/>
    <col min="1530" max="1530" width="20.5703125" style="3" customWidth="1"/>
    <col min="1531" max="1531" width="30.7109375" style="3" customWidth="1"/>
    <col min="1532" max="1532" width="12" style="3" customWidth="1"/>
    <col min="1533" max="1533" width="13" style="3" customWidth="1"/>
    <col min="1534" max="1534" width="9.85546875" style="3" bestFit="1" customWidth="1"/>
    <col min="1535" max="1536" width="9.5703125" style="3" customWidth="1"/>
    <col min="1537" max="1537" width="9.85546875" style="3" bestFit="1" customWidth="1"/>
    <col min="1538" max="1538" width="14.140625" style="3" customWidth="1"/>
    <col min="1539" max="1540" width="11.140625" style="3" customWidth="1"/>
    <col min="1541" max="1541" width="13.28515625" style="3" customWidth="1"/>
    <col min="1542" max="1542" width="12.140625" style="3" customWidth="1"/>
    <col min="1543" max="1545" width="9.85546875" style="3" bestFit="1" customWidth="1"/>
    <col min="1546" max="1546" width="10.140625" style="3" customWidth="1"/>
    <col min="1547" max="1547" width="12.140625" style="3" customWidth="1"/>
    <col min="1548" max="1548" width="10.140625" style="3" customWidth="1"/>
    <col min="1549" max="1549" width="12" style="3" customWidth="1"/>
    <col min="1550" max="1784" width="8.85546875" style="3"/>
    <col min="1785" max="1785" width="6.28515625" style="3" customWidth="1"/>
    <col min="1786" max="1786" width="20.5703125" style="3" customWidth="1"/>
    <col min="1787" max="1787" width="30.7109375" style="3" customWidth="1"/>
    <col min="1788" max="1788" width="12" style="3" customWidth="1"/>
    <col min="1789" max="1789" width="13" style="3" customWidth="1"/>
    <col min="1790" max="1790" width="9.85546875" style="3" bestFit="1" customWidth="1"/>
    <col min="1791" max="1792" width="9.5703125" style="3" customWidth="1"/>
    <col min="1793" max="1793" width="9.85546875" style="3" bestFit="1" customWidth="1"/>
    <col min="1794" max="1794" width="14.140625" style="3" customWidth="1"/>
    <col min="1795" max="1796" width="11.140625" style="3" customWidth="1"/>
    <col min="1797" max="1797" width="13.28515625" style="3" customWidth="1"/>
    <col min="1798" max="1798" width="12.140625" style="3" customWidth="1"/>
    <col min="1799" max="1801" width="9.85546875" style="3" bestFit="1" customWidth="1"/>
    <col min="1802" max="1802" width="10.140625" style="3" customWidth="1"/>
    <col min="1803" max="1803" width="12.140625" style="3" customWidth="1"/>
    <col min="1804" max="1804" width="10.140625" style="3" customWidth="1"/>
    <col min="1805" max="1805" width="12" style="3" customWidth="1"/>
    <col min="1806" max="2040" width="8.85546875" style="3"/>
    <col min="2041" max="2041" width="6.28515625" style="3" customWidth="1"/>
    <col min="2042" max="2042" width="20.5703125" style="3" customWidth="1"/>
    <col min="2043" max="2043" width="30.7109375" style="3" customWidth="1"/>
    <col min="2044" max="2044" width="12" style="3" customWidth="1"/>
    <col min="2045" max="2045" width="13" style="3" customWidth="1"/>
    <col min="2046" max="2046" width="9.85546875" style="3" bestFit="1" customWidth="1"/>
    <col min="2047" max="2048" width="9.5703125" style="3" customWidth="1"/>
    <col min="2049" max="2049" width="9.85546875" style="3" bestFit="1" customWidth="1"/>
    <col min="2050" max="2050" width="14.140625" style="3" customWidth="1"/>
    <col min="2051" max="2052" width="11.140625" style="3" customWidth="1"/>
    <col min="2053" max="2053" width="13.28515625" style="3" customWidth="1"/>
    <col min="2054" max="2054" width="12.140625" style="3" customWidth="1"/>
    <col min="2055" max="2057" width="9.85546875" style="3" bestFit="1" customWidth="1"/>
    <col min="2058" max="2058" width="10.140625" style="3" customWidth="1"/>
    <col min="2059" max="2059" width="12.140625" style="3" customWidth="1"/>
    <col min="2060" max="2060" width="10.140625" style="3" customWidth="1"/>
    <col min="2061" max="2061" width="12" style="3" customWidth="1"/>
    <col min="2062" max="2296" width="8.85546875" style="3"/>
    <col min="2297" max="2297" width="6.28515625" style="3" customWidth="1"/>
    <col min="2298" max="2298" width="20.5703125" style="3" customWidth="1"/>
    <col min="2299" max="2299" width="30.7109375" style="3" customWidth="1"/>
    <col min="2300" max="2300" width="12" style="3" customWidth="1"/>
    <col min="2301" max="2301" width="13" style="3" customWidth="1"/>
    <col min="2302" max="2302" width="9.85546875" style="3" bestFit="1" customWidth="1"/>
    <col min="2303" max="2304" width="9.5703125" style="3" customWidth="1"/>
    <col min="2305" max="2305" width="9.85546875" style="3" bestFit="1" customWidth="1"/>
    <col min="2306" max="2306" width="14.140625" style="3" customWidth="1"/>
    <col min="2307" max="2308" width="11.140625" style="3" customWidth="1"/>
    <col min="2309" max="2309" width="13.28515625" style="3" customWidth="1"/>
    <col min="2310" max="2310" width="12.140625" style="3" customWidth="1"/>
    <col min="2311" max="2313" width="9.85546875" style="3" bestFit="1" customWidth="1"/>
    <col min="2314" max="2314" width="10.140625" style="3" customWidth="1"/>
    <col min="2315" max="2315" width="12.140625" style="3" customWidth="1"/>
    <col min="2316" max="2316" width="10.140625" style="3" customWidth="1"/>
    <col min="2317" max="2317" width="12" style="3" customWidth="1"/>
    <col min="2318" max="2552" width="8.85546875" style="3"/>
    <col min="2553" max="2553" width="6.28515625" style="3" customWidth="1"/>
    <col min="2554" max="2554" width="20.5703125" style="3" customWidth="1"/>
    <col min="2555" max="2555" width="30.7109375" style="3" customWidth="1"/>
    <col min="2556" max="2556" width="12" style="3" customWidth="1"/>
    <col min="2557" max="2557" width="13" style="3" customWidth="1"/>
    <col min="2558" max="2558" width="9.85546875" style="3" bestFit="1" customWidth="1"/>
    <col min="2559" max="2560" width="9.5703125" style="3" customWidth="1"/>
    <col min="2561" max="2561" width="9.85546875" style="3" bestFit="1" customWidth="1"/>
    <col min="2562" max="2562" width="14.140625" style="3" customWidth="1"/>
    <col min="2563" max="2564" width="11.140625" style="3" customWidth="1"/>
    <col min="2565" max="2565" width="13.28515625" style="3" customWidth="1"/>
    <col min="2566" max="2566" width="12.140625" style="3" customWidth="1"/>
    <col min="2567" max="2569" width="9.85546875" style="3" bestFit="1" customWidth="1"/>
    <col min="2570" max="2570" width="10.140625" style="3" customWidth="1"/>
    <col min="2571" max="2571" width="12.140625" style="3" customWidth="1"/>
    <col min="2572" max="2572" width="10.140625" style="3" customWidth="1"/>
    <col min="2573" max="2573" width="12" style="3" customWidth="1"/>
    <col min="2574" max="2808" width="8.85546875" style="3"/>
    <col min="2809" max="2809" width="6.28515625" style="3" customWidth="1"/>
    <col min="2810" max="2810" width="20.5703125" style="3" customWidth="1"/>
    <col min="2811" max="2811" width="30.7109375" style="3" customWidth="1"/>
    <col min="2812" max="2812" width="12" style="3" customWidth="1"/>
    <col min="2813" max="2813" width="13" style="3" customWidth="1"/>
    <col min="2814" max="2814" width="9.85546875" style="3" bestFit="1" customWidth="1"/>
    <col min="2815" max="2816" width="9.5703125" style="3" customWidth="1"/>
    <col min="2817" max="2817" width="9.85546875" style="3" bestFit="1" customWidth="1"/>
    <col min="2818" max="2818" width="14.140625" style="3" customWidth="1"/>
    <col min="2819" max="2820" width="11.140625" style="3" customWidth="1"/>
    <col min="2821" max="2821" width="13.28515625" style="3" customWidth="1"/>
    <col min="2822" max="2822" width="12.140625" style="3" customWidth="1"/>
    <col min="2823" max="2825" width="9.85546875" style="3" bestFit="1" customWidth="1"/>
    <col min="2826" max="2826" width="10.140625" style="3" customWidth="1"/>
    <col min="2827" max="2827" width="12.140625" style="3" customWidth="1"/>
    <col min="2828" max="2828" width="10.140625" style="3" customWidth="1"/>
    <col min="2829" max="2829" width="12" style="3" customWidth="1"/>
    <col min="2830" max="3064" width="8.85546875" style="3"/>
    <col min="3065" max="3065" width="6.28515625" style="3" customWidth="1"/>
    <col min="3066" max="3066" width="20.5703125" style="3" customWidth="1"/>
    <col min="3067" max="3067" width="30.7109375" style="3" customWidth="1"/>
    <col min="3068" max="3068" width="12" style="3" customWidth="1"/>
    <col min="3069" max="3069" width="13" style="3" customWidth="1"/>
    <col min="3070" max="3070" width="9.85546875" style="3" bestFit="1" customWidth="1"/>
    <col min="3071" max="3072" width="9.5703125" style="3" customWidth="1"/>
    <col min="3073" max="3073" width="9.85546875" style="3" bestFit="1" customWidth="1"/>
    <col min="3074" max="3074" width="14.140625" style="3" customWidth="1"/>
    <col min="3075" max="3076" width="11.140625" style="3" customWidth="1"/>
    <col min="3077" max="3077" width="13.28515625" style="3" customWidth="1"/>
    <col min="3078" max="3078" width="12.140625" style="3" customWidth="1"/>
    <col min="3079" max="3081" width="9.85546875" style="3" bestFit="1" customWidth="1"/>
    <col min="3082" max="3082" width="10.140625" style="3" customWidth="1"/>
    <col min="3083" max="3083" width="12.140625" style="3" customWidth="1"/>
    <col min="3084" max="3084" width="10.140625" style="3" customWidth="1"/>
    <col min="3085" max="3085" width="12" style="3" customWidth="1"/>
    <col min="3086" max="3320" width="8.85546875" style="3"/>
    <col min="3321" max="3321" width="6.28515625" style="3" customWidth="1"/>
    <col min="3322" max="3322" width="20.5703125" style="3" customWidth="1"/>
    <col min="3323" max="3323" width="30.7109375" style="3" customWidth="1"/>
    <col min="3324" max="3324" width="12" style="3" customWidth="1"/>
    <col min="3325" max="3325" width="13" style="3" customWidth="1"/>
    <col min="3326" max="3326" width="9.85546875" style="3" bestFit="1" customWidth="1"/>
    <col min="3327" max="3328" width="9.5703125" style="3" customWidth="1"/>
    <col min="3329" max="3329" width="9.85546875" style="3" bestFit="1" customWidth="1"/>
    <col min="3330" max="3330" width="14.140625" style="3" customWidth="1"/>
    <col min="3331" max="3332" width="11.140625" style="3" customWidth="1"/>
    <col min="3333" max="3333" width="13.28515625" style="3" customWidth="1"/>
    <col min="3334" max="3334" width="12.140625" style="3" customWidth="1"/>
    <col min="3335" max="3337" width="9.85546875" style="3" bestFit="1" customWidth="1"/>
    <col min="3338" max="3338" width="10.140625" style="3" customWidth="1"/>
    <col min="3339" max="3339" width="12.140625" style="3" customWidth="1"/>
    <col min="3340" max="3340" width="10.140625" style="3" customWidth="1"/>
    <col min="3341" max="3341" width="12" style="3" customWidth="1"/>
    <col min="3342" max="3576" width="8.85546875" style="3"/>
    <col min="3577" max="3577" width="6.28515625" style="3" customWidth="1"/>
    <col min="3578" max="3578" width="20.5703125" style="3" customWidth="1"/>
    <col min="3579" max="3579" width="30.7109375" style="3" customWidth="1"/>
    <col min="3580" max="3580" width="12" style="3" customWidth="1"/>
    <col min="3581" max="3581" width="13" style="3" customWidth="1"/>
    <col min="3582" max="3582" width="9.85546875" style="3" bestFit="1" customWidth="1"/>
    <col min="3583" max="3584" width="9.5703125" style="3" customWidth="1"/>
    <col min="3585" max="3585" width="9.85546875" style="3" bestFit="1" customWidth="1"/>
    <col min="3586" max="3586" width="14.140625" style="3" customWidth="1"/>
    <col min="3587" max="3588" width="11.140625" style="3" customWidth="1"/>
    <col min="3589" max="3589" width="13.28515625" style="3" customWidth="1"/>
    <col min="3590" max="3590" width="12.140625" style="3" customWidth="1"/>
    <col min="3591" max="3593" width="9.85546875" style="3" bestFit="1" customWidth="1"/>
    <col min="3594" max="3594" width="10.140625" style="3" customWidth="1"/>
    <col min="3595" max="3595" width="12.140625" style="3" customWidth="1"/>
    <col min="3596" max="3596" width="10.140625" style="3" customWidth="1"/>
    <col min="3597" max="3597" width="12" style="3" customWidth="1"/>
    <col min="3598" max="3832" width="8.85546875" style="3"/>
    <col min="3833" max="3833" width="6.28515625" style="3" customWidth="1"/>
    <col min="3834" max="3834" width="20.5703125" style="3" customWidth="1"/>
    <col min="3835" max="3835" width="30.7109375" style="3" customWidth="1"/>
    <col min="3836" max="3836" width="12" style="3" customWidth="1"/>
    <col min="3837" max="3837" width="13" style="3" customWidth="1"/>
    <col min="3838" max="3838" width="9.85546875" style="3" bestFit="1" customWidth="1"/>
    <col min="3839" max="3840" width="9.5703125" style="3" customWidth="1"/>
    <col min="3841" max="3841" width="9.85546875" style="3" bestFit="1" customWidth="1"/>
    <col min="3842" max="3842" width="14.140625" style="3" customWidth="1"/>
    <col min="3843" max="3844" width="11.140625" style="3" customWidth="1"/>
    <col min="3845" max="3845" width="13.28515625" style="3" customWidth="1"/>
    <col min="3846" max="3846" width="12.140625" style="3" customWidth="1"/>
    <col min="3847" max="3849" width="9.85546875" style="3" bestFit="1" customWidth="1"/>
    <col min="3850" max="3850" width="10.140625" style="3" customWidth="1"/>
    <col min="3851" max="3851" width="12.140625" style="3" customWidth="1"/>
    <col min="3852" max="3852" width="10.140625" style="3" customWidth="1"/>
    <col min="3853" max="3853" width="12" style="3" customWidth="1"/>
    <col min="3854" max="4088" width="8.85546875" style="3"/>
    <col min="4089" max="4089" width="6.28515625" style="3" customWidth="1"/>
    <col min="4090" max="4090" width="20.5703125" style="3" customWidth="1"/>
    <col min="4091" max="4091" width="30.7109375" style="3" customWidth="1"/>
    <col min="4092" max="4092" width="12" style="3" customWidth="1"/>
    <col min="4093" max="4093" width="13" style="3" customWidth="1"/>
    <col min="4094" max="4094" width="9.85546875" style="3" bestFit="1" customWidth="1"/>
    <col min="4095" max="4096" width="9.5703125" style="3" customWidth="1"/>
    <col min="4097" max="4097" width="9.85546875" style="3" bestFit="1" customWidth="1"/>
    <col min="4098" max="4098" width="14.140625" style="3" customWidth="1"/>
    <col min="4099" max="4100" width="11.140625" style="3" customWidth="1"/>
    <col min="4101" max="4101" width="13.28515625" style="3" customWidth="1"/>
    <col min="4102" max="4102" width="12.140625" style="3" customWidth="1"/>
    <col min="4103" max="4105" width="9.85546875" style="3" bestFit="1" customWidth="1"/>
    <col min="4106" max="4106" width="10.140625" style="3" customWidth="1"/>
    <col min="4107" max="4107" width="12.140625" style="3" customWidth="1"/>
    <col min="4108" max="4108" width="10.140625" style="3" customWidth="1"/>
    <col min="4109" max="4109" width="12" style="3" customWidth="1"/>
    <col min="4110" max="4344" width="8.85546875" style="3"/>
    <col min="4345" max="4345" width="6.28515625" style="3" customWidth="1"/>
    <col min="4346" max="4346" width="20.5703125" style="3" customWidth="1"/>
    <col min="4347" max="4347" width="30.7109375" style="3" customWidth="1"/>
    <col min="4348" max="4348" width="12" style="3" customWidth="1"/>
    <col min="4349" max="4349" width="13" style="3" customWidth="1"/>
    <col min="4350" max="4350" width="9.85546875" style="3" bestFit="1" customWidth="1"/>
    <col min="4351" max="4352" width="9.5703125" style="3" customWidth="1"/>
    <col min="4353" max="4353" width="9.85546875" style="3" bestFit="1" customWidth="1"/>
    <col min="4354" max="4354" width="14.140625" style="3" customWidth="1"/>
    <col min="4355" max="4356" width="11.140625" style="3" customWidth="1"/>
    <col min="4357" max="4357" width="13.28515625" style="3" customWidth="1"/>
    <col min="4358" max="4358" width="12.140625" style="3" customWidth="1"/>
    <col min="4359" max="4361" width="9.85546875" style="3" bestFit="1" customWidth="1"/>
    <col min="4362" max="4362" width="10.140625" style="3" customWidth="1"/>
    <col min="4363" max="4363" width="12.140625" style="3" customWidth="1"/>
    <col min="4364" max="4364" width="10.140625" style="3" customWidth="1"/>
    <col min="4365" max="4365" width="12" style="3" customWidth="1"/>
    <col min="4366" max="4600" width="8.85546875" style="3"/>
    <col min="4601" max="4601" width="6.28515625" style="3" customWidth="1"/>
    <col min="4602" max="4602" width="20.5703125" style="3" customWidth="1"/>
    <col min="4603" max="4603" width="30.7109375" style="3" customWidth="1"/>
    <col min="4604" max="4604" width="12" style="3" customWidth="1"/>
    <col min="4605" max="4605" width="13" style="3" customWidth="1"/>
    <col min="4606" max="4606" width="9.85546875" style="3" bestFit="1" customWidth="1"/>
    <col min="4607" max="4608" width="9.5703125" style="3" customWidth="1"/>
    <col min="4609" max="4609" width="9.85546875" style="3" bestFit="1" customWidth="1"/>
    <col min="4610" max="4610" width="14.140625" style="3" customWidth="1"/>
    <col min="4611" max="4612" width="11.140625" style="3" customWidth="1"/>
    <col min="4613" max="4613" width="13.28515625" style="3" customWidth="1"/>
    <col min="4614" max="4614" width="12.140625" style="3" customWidth="1"/>
    <col min="4615" max="4617" width="9.85546875" style="3" bestFit="1" customWidth="1"/>
    <col min="4618" max="4618" width="10.140625" style="3" customWidth="1"/>
    <col min="4619" max="4619" width="12.140625" style="3" customWidth="1"/>
    <col min="4620" max="4620" width="10.140625" style="3" customWidth="1"/>
    <col min="4621" max="4621" width="12" style="3" customWidth="1"/>
    <col min="4622" max="4856" width="8.85546875" style="3"/>
    <col min="4857" max="4857" width="6.28515625" style="3" customWidth="1"/>
    <col min="4858" max="4858" width="20.5703125" style="3" customWidth="1"/>
    <col min="4859" max="4859" width="30.7109375" style="3" customWidth="1"/>
    <col min="4860" max="4860" width="12" style="3" customWidth="1"/>
    <col min="4861" max="4861" width="13" style="3" customWidth="1"/>
    <col min="4862" max="4862" width="9.85546875" style="3" bestFit="1" customWidth="1"/>
    <col min="4863" max="4864" width="9.5703125" style="3" customWidth="1"/>
    <col min="4865" max="4865" width="9.85546875" style="3" bestFit="1" customWidth="1"/>
    <col min="4866" max="4866" width="14.140625" style="3" customWidth="1"/>
    <col min="4867" max="4868" width="11.140625" style="3" customWidth="1"/>
    <col min="4869" max="4869" width="13.28515625" style="3" customWidth="1"/>
    <col min="4870" max="4870" width="12.140625" style="3" customWidth="1"/>
    <col min="4871" max="4873" width="9.85546875" style="3" bestFit="1" customWidth="1"/>
    <col min="4874" max="4874" width="10.140625" style="3" customWidth="1"/>
    <col min="4875" max="4875" width="12.140625" style="3" customWidth="1"/>
    <col min="4876" max="4876" width="10.140625" style="3" customWidth="1"/>
    <col min="4877" max="4877" width="12" style="3" customWidth="1"/>
    <col min="4878" max="5112" width="8.85546875" style="3"/>
    <col min="5113" max="5113" width="6.28515625" style="3" customWidth="1"/>
    <col min="5114" max="5114" width="20.5703125" style="3" customWidth="1"/>
    <col min="5115" max="5115" width="30.7109375" style="3" customWidth="1"/>
    <col min="5116" max="5116" width="12" style="3" customWidth="1"/>
    <col min="5117" max="5117" width="13" style="3" customWidth="1"/>
    <col min="5118" max="5118" width="9.85546875" style="3" bestFit="1" customWidth="1"/>
    <col min="5119" max="5120" width="9.5703125" style="3" customWidth="1"/>
    <col min="5121" max="5121" width="9.85546875" style="3" bestFit="1" customWidth="1"/>
    <col min="5122" max="5122" width="14.140625" style="3" customWidth="1"/>
    <col min="5123" max="5124" width="11.140625" style="3" customWidth="1"/>
    <col min="5125" max="5125" width="13.28515625" style="3" customWidth="1"/>
    <col min="5126" max="5126" width="12.140625" style="3" customWidth="1"/>
    <col min="5127" max="5129" width="9.85546875" style="3" bestFit="1" customWidth="1"/>
    <col min="5130" max="5130" width="10.140625" style="3" customWidth="1"/>
    <col min="5131" max="5131" width="12.140625" style="3" customWidth="1"/>
    <col min="5132" max="5132" width="10.140625" style="3" customWidth="1"/>
    <col min="5133" max="5133" width="12" style="3" customWidth="1"/>
    <col min="5134" max="5368" width="8.85546875" style="3"/>
    <col min="5369" max="5369" width="6.28515625" style="3" customWidth="1"/>
    <col min="5370" max="5370" width="20.5703125" style="3" customWidth="1"/>
    <col min="5371" max="5371" width="30.7109375" style="3" customWidth="1"/>
    <col min="5372" max="5372" width="12" style="3" customWidth="1"/>
    <col min="5373" max="5373" width="13" style="3" customWidth="1"/>
    <col min="5374" max="5374" width="9.85546875" style="3" bestFit="1" customWidth="1"/>
    <col min="5375" max="5376" width="9.5703125" style="3" customWidth="1"/>
    <col min="5377" max="5377" width="9.85546875" style="3" bestFit="1" customWidth="1"/>
    <col min="5378" max="5378" width="14.140625" style="3" customWidth="1"/>
    <col min="5379" max="5380" width="11.140625" style="3" customWidth="1"/>
    <col min="5381" max="5381" width="13.28515625" style="3" customWidth="1"/>
    <col min="5382" max="5382" width="12.140625" style="3" customWidth="1"/>
    <col min="5383" max="5385" width="9.85546875" style="3" bestFit="1" customWidth="1"/>
    <col min="5386" max="5386" width="10.140625" style="3" customWidth="1"/>
    <col min="5387" max="5387" width="12.140625" style="3" customWidth="1"/>
    <col min="5388" max="5388" width="10.140625" style="3" customWidth="1"/>
    <col min="5389" max="5389" width="12" style="3" customWidth="1"/>
    <col min="5390" max="5624" width="8.85546875" style="3"/>
    <col min="5625" max="5625" width="6.28515625" style="3" customWidth="1"/>
    <col min="5626" max="5626" width="20.5703125" style="3" customWidth="1"/>
    <col min="5627" max="5627" width="30.7109375" style="3" customWidth="1"/>
    <col min="5628" max="5628" width="12" style="3" customWidth="1"/>
    <col min="5629" max="5629" width="13" style="3" customWidth="1"/>
    <col min="5630" max="5630" width="9.85546875" style="3" bestFit="1" customWidth="1"/>
    <col min="5631" max="5632" width="9.5703125" style="3" customWidth="1"/>
    <col min="5633" max="5633" width="9.85546875" style="3" bestFit="1" customWidth="1"/>
    <col min="5634" max="5634" width="14.140625" style="3" customWidth="1"/>
    <col min="5635" max="5636" width="11.140625" style="3" customWidth="1"/>
    <col min="5637" max="5637" width="13.28515625" style="3" customWidth="1"/>
    <col min="5638" max="5638" width="12.140625" style="3" customWidth="1"/>
    <col min="5639" max="5641" width="9.85546875" style="3" bestFit="1" customWidth="1"/>
    <col min="5642" max="5642" width="10.140625" style="3" customWidth="1"/>
    <col min="5643" max="5643" width="12.140625" style="3" customWidth="1"/>
    <col min="5644" max="5644" width="10.140625" style="3" customWidth="1"/>
    <col min="5645" max="5645" width="12" style="3" customWidth="1"/>
    <col min="5646" max="5880" width="8.85546875" style="3"/>
    <col min="5881" max="5881" width="6.28515625" style="3" customWidth="1"/>
    <col min="5882" max="5882" width="20.5703125" style="3" customWidth="1"/>
    <col min="5883" max="5883" width="30.7109375" style="3" customWidth="1"/>
    <col min="5884" max="5884" width="12" style="3" customWidth="1"/>
    <col min="5885" max="5885" width="13" style="3" customWidth="1"/>
    <col min="5886" max="5886" width="9.85546875" style="3" bestFit="1" customWidth="1"/>
    <col min="5887" max="5888" width="9.5703125" style="3" customWidth="1"/>
    <col min="5889" max="5889" width="9.85546875" style="3" bestFit="1" customWidth="1"/>
    <col min="5890" max="5890" width="14.140625" style="3" customWidth="1"/>
    <col min="5891" max="5892" width="11.140625" style="3" customWidth="1"/>
    <col min="5893" max="5893" width="13.28515625" style="3" customWidth="1"/>
    <col min="5894" max="5894" width="12.140625" style="3" customWidth="1"/>
    <col min="5895" max="5897" width="9.85546875" style="3" bestFit="1" customWidth="1"/>
    <col min="5898" max="5898" width="10.140625" style="3" customWidth="1"/>
    <col min="5899" max="5899" width="12.140625" style="3" customWidth="1"/>
    <col min="5900" max="5900" width="10.140625" style="3" customWidth="1"/>
    <col min="5901" max="5901" width="12" style="3" customWidth="1"/>
    <col min="5902" max="6136" width="8.85546875" style="3"/>
    <col min="6137" max="6137" width="6.28515625" style="3" customWidth="1"/>
    <col min="6138" max="6138" width="20.5703125" style="3" customWidth="1"/>
    <col min="6139" max="6139" width="30.7109375" style="3" customWidth="1"/>
    <col min="6140" max="6140" width="12" style="3" customWidth="1"/>
    <col min="6141" max="6141" width="13" style="3" customWidth="1"/>
    <col min="6142" max="6142" width="9.85546875" style="3" bestFit="1" customWidth="1"/>
    <col min="6143" max="6144" width="9.5703125" style="3" customWidth="1"/>
    <col min="6145" max="6145" width="9.85546875" style="3" bestFit="1" customWidth="1"/>
    <col min="6146" max="6146" width="14.140625" style="3" customWidth="1"/>
    <col min="6147" max="6148" width="11.140625" style="3" customWidth="1"/>
    <col min="6149" max="6149" width="13.28515625" style="3" customWidth="1"/>
    <col min="6150" max="6150" width="12.140625" style="3" customWidth="1"/>
    <col min="6151" max="6153" width="9.85546875" style="3" bestFit="1" customWidth="1"/>
    <col min="6154" max="6154" width="10.140625" style="3" customWidth="1"/>
    <col min="6155" max="6155" width="12.140625" style="3" customWidth="1"/>
    <col min="6156" max="6156" width="10.140625" style="3" customWidth="1"/>
    <col min="6157" max="6157" width="12" style="3" customWidth="1"/>
    <col min="6158" max="6392" width="8.85546875" style="3"/>
    <col min="6393" max="6393" width="6.28515625" style="3" customWidth="1"/>
    <col min="6394" max="6394" width="20.5703125" style="3" customWidth="1"/>
    <col min="6395" max="6395" width="30.7109375" style="3" customWidth="1"/>
    <col min="6396" max="6396" width="12" style="3" customWidth="1"/>
    <col min="6397" max="6397" width="13" style="3" customWidth="1"/>
    <col min="6398" max="6398" width="9.85546875" style="3" bestFit="1" customWidth="1"/>
    <col min="6399" max="6400" width="9.5703125" style="3" customWidth="1"/>
    <col min="6401" max="6401" width="9.85546875" style="3" bestFit="1" customWidth="1"/>
    <col min="6402" max="6402" width="14.140625" style="3" customWidth="1"/>
    <col min="6403" max="6404" width="11.140625" style="3" customWidth="1"/>
    <col min="6405" max="6405" width="13.28515625" style="3" customWidth="1"/>
    <col min="6406" max="6406" width="12.140625" style="3" customWidth="1"/>
    <col min="6407" max="6409" width="9.85546875" style="3" bestFit="1" customWidth="1"/>
    <col min="6410" max="6410" width="10.140625" style="3" customWidth="1"/>
    <col min="6411" max="6411" width="12.140625" style="3" customWidth="1"/>
    <col min="6412" max="6412" width="10.140625" style="3" customWidth="1"/>
    <col min="6413" max="6413" width="12" style="3" customWidth="1"/>
    <col min="6414" max="6648" width="8.85546875" style="3"/>
    <col min="6649" max="6649" width="6.28515625" style="3" customWidth="1"/>
    <col min="6650" max="6650" width="20.5703125" style="3" customWidth="1"/>
    <col min="6651" max="6651" width="30.7109375" style="3" customWidth="1"/>
    <col min="6652" max="6652" width="12" style="3" customWidth="1"/>
    <col min="6653" max="6653" width="13" style="3" customWidth="1"/>
    <col min="6654" max="6654" width="9.85546875" style="3" bestFit="1" customWidth="1"/>
    <col min="6655" max="6656" width="9.5703125" style="3" customWidth="1"/>
    <col min="6657" max="6657" width="9.85546875" style="3" bestFit="1" customWidth="1"/>
    <col min="6658" max="6658" width="14.140625" style="3" customWidth="1"/>
    <col min="6659" max="6660" width="11.140625" style="3" customWidth="1"/>
    <col min="6661" max="6661" width="13.28515625" style="3" customWidth="1"/>
    <col min="6662" max="6662" width="12.140625" style="3" customWidth="1"/>
    <col min="6663" max="6665" width="9.85546875" style="3" bestFit="1" customWidth="1"/>
    <col min="6666" max="6666" width="10.140625" style="3" customWidth="1"/>
    <col min="6667" max="6667" width="12.140625" style="3" customWidth="1"/>
    <col min="6668" max="6668" width="10.140625" style="3" customWidth="1"/>
    <col min="6669" max="6669" width="12" style="3" customWidth="1"/>
    <col min="6670" max="6904" width="8.85546875" style="3"/>
    <col min="6905" max="6905" width="6.28515625" style="3" customWidth="1"/>
    <col min="6906" max="6906" width="20.5703125" style="3" customWidth="1"/>
    <col min="6907" max="6907" width="30.7109375" style="3" customWidth="1"/>
    <col min="6908" max="6908" width="12" style="3" customWidth="1"/>
    <col min="6909" max="6909" width="13" style="3" customWidth="1"/>
    <col min="6910" max="6910" width="9.85546875" style="3" bestFit="1" customWidth="1"/>
    <col min="6911" max="6912" width="9.5703125" style="3" customWidth="1"/>
    <col min="6913" max="6913" width="9.85546875" style="3" bestFit="1" customWidth="1"/>
    <col min="6914" max="6914" width="14.140625" style="3" customWidth="1"/>
    <col min="6915" max="6916" width="11.140625" style="3" customWidth="1"/>
    <col min="6917" max="6917" width="13.28515625" style="3" customWidth="1"/>
    <col min="6918" max="6918" width="12.140625" style="3" customWidth="1"/>
    <col min="6919" max="6921" width="9.85546875" style="3" bestFit="1" customWidth="1"/>
    <col min="6922" max="6922" width="10.140625" style="3" customWidth="1"/>
    <col min="6923" max="6923" width="12.140625" style="3" customWidth="1"/>
    <col min="6924" max="6924" width="10.140625" style="3" customWidth="1"/>
    <col min="6925" max="6925" width="12" style="3" customWidth="1"/>
    <col min="6926" max="7160" width="8.85546875" style="3"/>
    <col min="7161" max="7161" width="6.28515625" style="3" customWidth="1"/>
    <col min="7162" max="7162" width="20.5703125" style="3" customWidth="1"/>
    <col min="7163" max="7163" width="30.7109375" style="3" customWidth="1"/>
    <col min="7164" max="7164" width="12" style="3" customWidth="1"/>
    <col min="7165" max="7165" width="13" style="3" customWidth="1"/>
    <col min="7166" max="7166" width="9.85546875" style="3" bestFit="1" customWidth="1"/>
    <col min="7167" max="7168" width="9.5703125" style="3" customWidth="1"/>
    <col min="7169" max="7169" width="9.85546875" style="3" bestFit="1" customWidth="1"/>
    <col min="7170" max="7170" width="14.140625" style="3" customWidth="1"/>
    <col min="7171" max="7172" width="11.140625" style="3" customWidth="1"/>
    <col min="7173" max="7173" width="13.28515625" style="3" customWidth="1"/>
    <col min="7174" max="7174" width="12.140625" style="3" customWidth="1"/>
    <col min="7175" max="7177" width="9.85546875" style="3" bestFit="1" customWidth="1"/>
    <col min="7178" max="7178" width="10.140625" style="3" customWidth="1"/>
    <col min="7179" max="7179" width="12.140625" style="3" customWidth="1"/>
    <col min="7180" max="7180" width="10.140625" style="3" customWidth="1"/>
    <col min="7181" max="7181" width="12" style="3" customWidth="1"/>
    <col min="7182" max="7416" width="8.85546875" style="3"/>
    <col min="7417" max="7417" width="6.28515625" style="3" customWidth="1"/>
    <col min="7418" max="7418" width="20.5703125" style="3" customWidth="1"/>
    <col min="7419" max="7419" width="30.7109375" style="3" customWidth="1"/>
    <col min="7420" max="7420" width="12" style="3" customWidth="1"/>
    <col min="7421" max="7421" width="13" style="3" customWidth="1"/>
    <col min="7422" max="7422" width="9.85546875" style="3" bestFit="1" customWidth="1"/>
    <col min="7423" max="7424" width="9.5703125" style="3" customWidth="1"/>
    <col min="7425" max="7425" width="9.85546875" style="3" bestFit="1" customWidth="1"/>
    <col min="7426" max="7426" width="14.140625" style="3" customWidth="1"/>
    <col min="7427" max="7428" width="11.140625" style="3" customWidth="1"/>
    <col min="7429" max="7429" width="13.28515625" style="3" customWidth="1"/>
    <col min="7430" max="7430" width="12.140625" style="3" customWidth="1"/>
    <col min="7431" max="7433" width="9.85546875" style="3" bestFit="1" customWidth="1"/>
    <col min="7434" max="7434" width="10.140625" style="3" customWidth="1"/>
    <col min="7435" max="7435" width="12.140625" style="3" customWidth="1"/>
    <col min="7436" max="7436" width="10.140625" style="3" customWidth="1"/>
    <col min="7437" max="7437" width="12" style="3" customWidth="1"/>
    <col min="7438" max="7672" width="8.85546875" style="3"/>
    <col min="7673" max="7673" width="6.28515625" style="3" customWidth="1"/>
    <col min="7674" max="7674" width="20.5703125" style="3" customWidth="1"/>
    <col min="7675" max="7675" width="30.7109375" style="3" customWidth="1"/>
    <col min="7676" max="7676" width="12" style="3" customWidth="1"/>
    <col min="7677" max="7677" width="13" style="3" customWidth="1"/>
    <col min="7678" max="7678" width="9.85546875" style="3" bestFit="1" customWidth="1"/>
    <col min="7679" max="7680" width="9.5703125" style="3" customWidth="1"/>
    <col min="7681" max="7681" width="9.85546875" style="3" bestFit="1" customWidth="1"/>
    <col min="7682" max="7682" width="14.140625" style="3" customWidth="1"/>
    <col min="7683" max="7684" width="11.140625" style="3" customWidth="1"/>
    <col min="7685" max="7685" width="13.28515625" style="3" customWidth="1"/>
    <col min="7686" max="7686" width="12.140625" style="3" customWidth="1"/>
    <col min="7687" max="7689" width="9.85546875" style="3" bestFit="1" customWidth="1"/>
    <col min="7690" max="7690" width="10.140625" style="3" customWidth="1"/>
    <col min="7691" max="7691" width="12.140625" style="3" customWidth="1"/>
    <col min="7692" max="7692" width="10.140625" style="3" customWidth="1"/>
    <col min="7693" max="7693" width="12" style="3" customWidth="1"/>
    <col min="7694" max="7928" width="8.85546875" style="3"/>
    <col min="7929" max="7929" width="6.28515625" style="3" customWidth="1"/>
    <col min="7930" max="7930" width="20.5703125" style="3" customWidth="1"/>
    <col min="7931" max="7931" width="30.7109375" style="3" customWidth="1"/>
    <col min="7932" max="7932" width="12" style="3" customWidth="1"/>
    <col min="7933" max="7933" width="13" style="3" customWidth="1"/>
    <col min="7934" max="7934" width="9.85546875" style="3" bestFit="1" customWidth="1"/>
    <col min="7935" max="7936" width="9.5703125" style="3" customWidth="1"/>
    <col min="7937" max="7937" width="9.85546875" style="3" bestFit="1" customWidth="1"/>
    <col min="7938" max="7938" width="14.140625" style="3" customWidth="1"/>
    <col min="7939" max="7940" width="11.140625" style="3" customWidth="1"/>
    <col min="7941" max="7941" width="13.28515625" style="3" customWidth="1"/>
    <col min="7942" max="7942" width="12.140625" style="3" customWidth="1"/>
    <col min="7943" max="7945" width="9.85546875" style="3" bestFit="1" customWidth="1"/>
    <col min="7946" max="7946" width="10.140625" style="3" customWidth="1"/>
    <col min="7947" max="7947" width="12.140625" style="3" customWidth="1"/>
    <col min="7948" max="7948" width="10.140625" style="3" customWidth="1"/>
    <col min="7949" max="7949" width="12" style="3" customWidth="1"/>
    <col min="7950" max="8184" width="8.85546875" style="3"/>
    <col min="8185" max="8185" width="6.28515625" style="3" customWidth="1"/>
    <col min="8186" max="8186" width="20.5703125" style="3" customWidth="1"/>
    <col min="8187" max="8187" width="30.7109375" style="3" customWidth="1"/>
    <col min="8188" max="8188" width="12" style="3" customWidth="1"/>
    <col min="8189" max="8189" width="13" style="3" customWidth="1"/>
    <col min="8190" max="8190" width="9.85546875" style="3" bestFit="1" customWidth="1"/>
    <col min="8191" max="8192" width="9.5703125" style="3" customWidth="1"/>
    <col min="8193" max="8193" width="9.85546875" style="3" bestFit="1" customWidth="1"/>
    <col min="8194" max="8194" width="14.140625" style="3" customWidth="1"/>
    <col min="8195" max="8196" width="11.140625" style="3" customWidth="1"/>
    <col min="8197" max="8197" width="13.28515625" style="3" customWidth="1"/>
    <col min="8198" max="8198" width="12.140625" style="3" customWidth="1"/>
    <col min="8199" max="8201" width="9.85546875" style="3" bestFit="1" customWidth="1"/>
    <col min="8202" max="8202" width="10.140625" style="3" customWidth="1"/>
    <col min="8203" max="8203" width="12.140625" style="3" customWidth="1"/>
    <col min="8204" max="8204" width="10.140625" style="3" customWidth="1"/>
    <col min="8205" max="8205" width="12" style="3" customWidth="1"/>
    <col min="8206" max="8440" width="8.85546875" style="3"/>
    <col min="8441" max="8441" width="6.28515625" style="3" customWidth="1"/>
    <col min="8442" max="8442" width="20.5703125" style="3" customWidth="1"/>
    <col min="8443" max="8443" width="30.7109375" style="3" customWidth="1"/>
    <col min="8444" max="8444" width="12" style="3" customWidth="1"/>
    <col min="8445" max="8445" width="13" style="3" customWidth="1"/>
    <col min="8446" max="8446" width="9.85546875" style="3" bestFit="1" customWidth="1"/>
    <col min="8447" max="8448" width="9.5703125" style="3" customWidth="1"/>
    <col min="8449" max="8449" width="9.85546875" style="3" bestFit="1" customWidth="1"/>
    <col min="8450" max="8450" width="14.140625" style="3" customWidth="1"/>
    <col min="8451" max="8452" width="11.140625" style="3" customWidth="1"/>
    <col min="8453" max="8453" width="13.28515625" style="3" customWidth="1"/>
    <col min="8454" max="8454" width="12.140625" style="3" customWidth="1"/>
    <col min="8455" max="8457" width="9.85546875" style="3" bestFit="1" customWidth="1"/>
    <col min="8458" max="8458" width="10.140625" style="3" customWidth="1"/>
    <col min="8459" max="8459" width="12.140625" style="3" customWidth="1"/>
    <col min="8460" max="8460" width="10.140625" style="3" customWidth="1"/>
    <col min="8461" max="8461" width="12" style="3" customWidth="1"/>
    <col min="8462" max="8696" width="8.85546875" style="3"/>
    <col min="8697" max="8697" width="6.28515625" style="3" customWidth="1"/>
    <col min="8698" max="8698" width="20.5703125" style="3" customWidth="1"/>
    <col min="8699" max="8699" width="30.7109375" style="3" customWidth="1"/>
    <col min="8700" max="8700" width="12" style="3" customWidth="1"/>
    <col min="8701" max="8701" width="13" style="3" customWidth="1"/>
    <col min="8702" max="8702" width="9.85546875" style="3" bestFit="1" customWidth="1"/>
    <col min="8703" max="8704" width="9.5703125" style="3" customWidth="1"/>
    <col min="8705" max="8705" width="9.85546875" style="3" bestFit="1" customWidth="1"/>
    <col min="8706" max="8706" width="14.140625" style="3" customWidth="1"/>
    <col min="8707" max="8708" width="11.140625" style="3" customWidth="1"/>
    <col min="8709" max="8709" width="13.28515625" style="3" customWidth="1"/>
    <col min="8710" max="8710" width="12.140625" style="3" customWidth="1"/>
    <col min="8711" max="8713" width="9.85546875" style="3" bestFit="1" customWidth="1"/>
    <col min="8714" max="8714" width="10.140625" style="3" customWidth="1"/>
    <col min="8715" max="8715" width="12.140625" style="3" customWidth="1"/>
    <col min="8716" max="8716" width="10.140625" style="3" customWidth="1"/>
    <col min="8717" max="8717" width="12" style="3" customWidth="1"/>
    <col min="8718" max="8952" width="8.85546875" style="3"/>
    <col min="8953" max="8953" width="6.28515625" style="3" customWidth="1"/>
    <col min="8954" max="8954" width="20.5703125" style="3" customWidth="1"/>
    <col min="8955" max="8955" width="30.7109375" style="3" customWidth="1"/>
    <col min="8956" max="8956" width="12" style="3" customWidth="1"/>
    <col min="8957" max="8957" width="13" style="3" customWidth="1"/>
    <col min="8958" max="8958" width="9.85546875" style="3" bestFit="1" customWidth="1"/>
    <col min="8959" max="8960" width="9.5703125" style="3" customWidth="1"/>
    <col min="8961" max="8961" width="9.85546875" style="3" bestFit="1" customWidth="1"/>
    <col min="8962" max="8962" width="14.140625" style="3" customWidth="1"/>
    <col min="8963" max="8964" width="11.140625" style="3" customWidth="1"/>
    <col min="8965" max="8965" width="13.28515625" style="3" customWidth="1"/>
    <col min="8966" max="8966" width="12.140625" style="3" customWidth="1"/>
    <col min="8967" max="8969" width="9.85546875" style="3" bestFit="1" customWidth="1"/>
    <col min="8970" max="8970" width="10.140625" style="3" customWidth="1"/>
    <col min="8971" max="8971" width="12.140625" style="3" customWidth="1"/>
    <col min="8972" max="8972" width="10.140625" style="3" customWidth="1"/>
    <col min="8973" max="8973" width="12" style="3" customWidth="1"/>
    <col min="8974" max="9208" width="8.85546875" style="3"/>
    <col min="9209" max="9209" width="6.28515625" style="3" customWidth="1"/>
    <col min="9210" max="9210" width="20.5703125" style="3" customWidth="1"/>
    <col min="9211" max="9211" width="30.7109375" style="3" customWidth="1"/>
    <col min="9212" max="9212" width="12" style="3" customWidth="1"/>
    <col min="9213" max="9213" width="13" style="3" customWidth="1"/>
    <col min="9214" max="9214" width="9.85546875" style="3" bestFit="1" customWidth="1"/>
    <col min="9215" max="9216" width="9.5703125" style="3" customWidth="1"/>
    <col min="9217" max="9217" width="9.85546875" style="3" bestFit="1" customWidth="1"/>
    <col min="9218" max="9218" width="14.140625" style="3" customWidth="1"/>
    <col min="9219" max="9220" width="11.140625" style="3" customWidth="1"/>
    <col min="9221" max="9221" width="13.28515625" style="3" customWidth="1"/>
    <col min="9222" max="9222" width="12.140625" style="3" customWidth="1"/>
    <col min="9223" max="9225" width="9.85546875" style="3" bestFit="1" customWidth="1"/>
    <col min="9226" max="9226" width="10.140625" style="3" customWidth="1"/>
    <col min="9227" max="9227" width="12.140625" style="3" customWidth="1"/>
    <col min="9228" max="9228" width="10.140625" style="3" customWidth="1"/>
    <col min="9229" max="9229" width="12" style="3" customWidth="1"/>
    <col min="9230" max="9464" width="8.85546875" style="3"/>
    <col min="9465" max="9465" width="6.28515625" style="3" customWidth="1"/>
    <col min="9466" max="9466" width="20.5703125" style="3" customWidth="1"/>
    <col min="9467" max="9467" width="30.7109375" style="3" customWidth="1"/>
    <col min="9468" max="9468" width="12" style="3" customWidth="1"/>
    <col min="9469" max="9469" width="13" style="3" customWidth="1"/>
    <col min="9470" max="9470" width="9.85546875" style="3" bestFit="1" customWidth="1"/>
    <col min="9471" max="9472" width="9.5703125" style="3" customWidth="1"/>
    <col min="9473" max="9473" width="9.85546875" style="3" bestFit="1" customWidth="1"/>
    <col min="9474" max="9474" width="14.140625" style="3" customWidth="1"/>
    <col min="9475" max="9476" width="11.140625" style="3" customWidth="1"/>
    <col min="9477" max="9477" width="13.28515625" style="3" customWidth="1"/>
    <col min="9478" max="9478" width="12.140625" style="3" customWidth="1"/>
    <col min="9479" max="9481" width="9.85546875" style="3" bestFit="1" customWidth="1"/>
    <col min="9482" max="9482" width="10.140625" style="3" customWidth="1"/>
    <col min="9483" max="9483" width="12.140625" style="3" customWidth="1"/>
    <col min="9484" max="9484" width="10.140625" style="3" customWidth="1"/>
    <col min="9485" max="9485" width="12" style="3" customWidth="1"/>
    <col min="9486" max="9720" width="8.85546875" style="3"/>
    <col min="9721" max="9721" width="6.28515625" style="3" customWidth="1"/>
    <col min="9722" max="9722" width="20.5703125" style="3" customWidth="1"/>
    <col min="9723" max="9723" width="30.7109375" style="3" customWidth="1"/>
    <col min="9724" max="9724" width="12" style="3" customWidth="1"/>
    <col min="9725" max="9725" width="13" style="3" customWidth="1"/>
    <col min="9726" max="9726" width="9.85546875" style="3" bestFit="1" customWidth="1"/>
    <col min="9727" max="9728" width="9.5703125" style="3" customWidth="1"/>
    <col min="9729" max="9729" width="9.85546875" style="3" bestFit="1" customWidth="1"/>
    <col min="9730" max="9730" width="14.140625" style="3" customWidth="1"/>
    <col min="9731" max="9732" width="11.140625" style="3" customWidth="1"/>
    <col min="9733" max="9733" width="13.28515625" style="3" customWidth="1"/>
    <col min="9734" max="9734" width="12.140625" style="3" customWidth="1"/>
    <col min="9735" max="9737" width="9.85546875" style="3" bestFit="1" customWidth="1"/>
    <col min="9738" max="9738" width="10.140625" style="3" customWidth="1"/>
    <col min="9739" max="9739" width="12.140625" style="3" customWidth="1"/>
    <col min="9740" max="9740" width="10.140625" style="3" customWidth="1"/>
    <col min="9741" max="9741" width="12" style="3" customWidth="1"/>
    <col min="9742" max="9976" width="8.85546875" style="3"/>
    <col min="9977" max="9977" width="6.28515625" style="3" customWidth="1"/>
    <col min="9978" max="9978" width="20.5703125" style="3" customWidth="1"/>
    <col min="9979" max="9979" width="30.7109375" style="3" customWidth="1"/>
    <col min="9980" max="9980" width="12" style="3" customWidth="1"/>
    <col min="9981" max="9981" width="13" style="3" customWidth="1"/>
    <col min="9982" max="9982" width="9.85546875" style="3" bestFit="1" customWidth="1"/>
    <col min="9983" max="9984" width="9.5703125" style="3" customWidth="1"/>
    <col min="9985" max="9985" width="9.85546875" style="3" bestFit="1" customWidth="1"/>
    <col min="9986" max="9986" width="14.140625" style="3" customWidth="1"/>
    <col min="9987" max="9988" width="11.140625" style="3" customWidth="1"/>
    <col min="9989" max="9989" width="13.28515625" style="3" customWidth="1"/>
    <col min="9990" max="9990" width="12.140625" style="3" customWidth="1"/>
    <col min="9991" max="9993" width="9.85546875" style="3" bestFit="1" customWidth="1"/>
    <col min="9994" max="9994" width="10.140625" style="3" customWidth="1"/>
    <col min="9995" max="9995" width="12.140625" style="3" customWidth="1"/>
    <col min="9996" max="9996" width="10.140625" style="3" customWidth="1"/>
    <col min="9997" max="9997" width="12" style="3" customWidth="1"/>
    <col min="9998" max="10232" width="8.85546875" style="3"/>
    <col min="10233" max="10233" width="6.28515625" style="3" customWidth="1"/>
    <col min="10234" max="10234" width="20.5703125" style="3" customWidth="1"/>
    <col min="10235" max="10235" width="30.7109375" style="3" customWidth="1"/>
    <col min="10236" max="10236" width="12" style="3" customWidth="1"/>
    <col min="10237" max="10237" width="13" style="3" customWidth="1"/>
    <col min="10238" max="10238" width="9.85546875" style="3" bestFit="1" customWidth="1"/>
    <col min="10239" max="10240" width="9.5703125" style="3" customWidth="1"/>
    <col min="10241" max="10241" width="9.85546875" style="3" bestFit="1" customWidth="1"/>
    <col min="10242" max="10242" width="14.140625" style="3" customWidth="1"/>
    <col min="10243" max="10244" width="11.140625" style="3" customWidth="1"/>
    <col min="10245" max="10245" width="13.28515625" style="3" customWidth="1"/>
    <col min="10246" max="10246" width="12.140625" style="3" customWidth="1"/>
    <col min="10247" max="10249" width="9.85546875" style="3" bestFit="1" customWidth="1"/>
    <col min="10250" max="10250" width="10.140625" style="3" customWidth="1"/>
    <col min="10251" max="10251" width="12.140625" style="3" customWidth="1"/>
    <col min="10252" max="10252" width="10.140625" style="3" customWidth="1"/>
    <col min="10253" max="10253" width="12" style="3" customWidth="1"/>
    <col min="10254" max="10488" width="8.85546875" style="3"/>
    <col min="10489" max="10489" width="6.28515625" style="3" customWidth="1"/>
    <col min="10490" max="10490" width="20.5703125" style="3" customWidth="1"/>
    <col min="10491" max="10491" width="30.7109375" style="3" customWidth="1"/>
    <col min="10492" max="10492" width="12" style="3" customWidth="1"/>
    <col min="10493" max="10493" width="13" style="3" customWidth="1"/>
    <col min="10494" max="10494" width="9.85546875" style="3" bestFit="1" customWidth="1"/>
    <col min="10495" max="10496" width="9.5703125" style="3" customWidth="1"/>
    <col min="10497" max="10497" width="9.85546875" style="3" bestFit="1" customWidth="1"/>
    <col min="10498" max="10498" width="14.140625" style="3" customWidth="1"/>
    <col min="10499" max="10500" width="11.140625" style="3" customWidth="1"/>
    <col min="10501" max="10501" width="13.28515625" style="3" customWidth="1"/>
    <col min="10502" max="10502" width="12.140625" style="3" customWidth="1"/>
    <col min="10503" max="10505" width="9.85546875" style="3" bestFit="1" customWidth="1"/>
    <col min="10506" max="10506" width="10.140625" style="3" customWidth="1"/>
    <col min="10507" max="10507" width="12.140625" style="3" customWidth="1"/>
    <col min="10508" max="10508" width="10.140625" style="3" customWidth="1"/>
    <col min="10509" max="10509" width="12" style="3" customWidth="1"/>
    <col min="10510" max="10744" width="8.85546875" style="3"/>
    <col min="10745" max="10745" width="6.28515625" style="3" customWidth="1"/>
    <col min="10746" max="10746" width="20.5703125" style="3" customWidth="1"/>
    <col min="10747" max="10747" width="30.7109375" style="3" customWidth="1"/>
    <col min="10748" max="10748" width="12" style="3" customWidth="1"/>
    <col min="10749" max="10749" width="13" style="3" customWidth="1"/>
    <col min="10750" max="10750" width="9.85546875" style="3" bestFit="1" customWidth="1"/>
    <col min="10751" max="10752" width="9.5703125" style="3" customWidth="1"/>
    <col min="10753" max="10753" width="9.85546875" style="3" bestFit="1" customWidth="1"/>
    <col min="10754" max="10754" width="14.140625" style="3" customWidth="1"/>
    <col min="10755" max="10756" width="11.140625" style="3" customWidth="1"/>
    <col min="10757" max="10757" width="13.28515625" style="3" customWidth="1"/>
    <col min="10758" max="10758" width="12.140625" style="3" customWidth="1"/>
    <col min="10759" max="10761" width="9.85546875" style="3" bestFit="1" customWidth="1"/>
    <col min="10762" max="10762" width="10.140625" style="3" customWidth="1"/>
    <col min="10763" max="10763" width="12.140625" style="3" customWidth="1"/>
    <col min="10764" max="10764" width="10.140625" style="3" customWidth="1"/>
    <col min="10765" max="10765" width="12" style="3" customWidth="1"/>
    <col min="10766" max="11000" width="8.85546875" style="3"/>
    <col min="11001" max="11001" width="6.28515625" style="3" customWidth="1"/>
    <col min="11002" max="11002" width="20.5703125" style="3" customWidth="1"/>
    <col min="11003" max="11003" width="30.7109375" style="3" customWidth="1"/>
    <col min="11004" max="11004" width="12" style="3" customWidth="1"/>
    <col min="11005" max="11005" width="13" style="3" customWidth="1"/>
    <col min="11006" max="11006" width="9.85546875" style="3" bestFit="1" customWidth="1"/>
    <col min="11007" max="11008" width="9.5703125" style="3" customWidth="1"/>
    <col min="11009" max="11009" width="9.85546875" style="3" bestFit="1" customWidth="1"/>
    <col min="11010" max="11010" width="14.140625" style="3" customWidth="1"/>
    <col min="11011" max="11012" width="11.140625" style="3" customWidth="1"/>
    <col min="11013" max="11013" width="13.28515625" style="3" customWidth="1"/>
    <col min="11014" max="11014" width="12.140625" style="3" customWidth="1"/>
    <col min="11015" max="11017" width="9.85546875" style="3" bestFit="1" customWidth="1"/>
    <col min="11018" max="11018" width="10.140625" style="3" customWidth="1"/>
    <col min="11019" max="11019" width="12.140625" style="3" customWidth="1"/>
    <col min="11020" max="11020" width="10.140625" style="3" customWidth="1"/>
    <col min="11021" max="11021" width="12" style="3" customWidth="1"/>
    <col min="11022" max="11256" width="8.85546875" style="3"/>
    <col min="11257" max="11257" width="6.28515625" style="3" customWidth="1"/>
    <col min="11258" max="11258" width="20.5703125" style="3" customWidth="1"/>
    <col min="11259" max="11259" width="30.7109375" style="3" customWidth="1"/>
    <col min="11260" max="11260" width="12" style="3" customWidth="1"/>
    <col min="11261" max="11261" width="13" style="3" customWidth="1"/>
    <col min="11262" max="11262" width="9.85546875" style="3" bestFit="1" customWidth="1"/>
    <col min="11263" max="11264" width="9.5703125" style="3" customWidth="1"/>
    <col min="11265" max="11265" width="9.85546875" style="3" bestFit="1" customWidth="1"/>
    <col min="11266" max="11266" width="14.140625" style="3" customWidth="1"/>
    <col min="11267" max="11268" width="11.140625" style="3" customWidth="1"/>
    <col min="11269" max="11269" width="13.28515625" style="3" customWidth="1"/>
    <col min="11270" max="11270" width="12.140625" style="3" customWidth="1"/>
    <col min="11271" max="11273" width="9.85546875" style="3" bestFit="1" customWidth="1"/>
    <col min="11274" max="11274" width="10.140625" style="3" customWidth="1"/>
    <col min="11275" max="11275" width="12.140625" style="3" customWidth="1"/>
    <col min="11276" max="11276" width="10.140625" style="3" customWidth="1"/>
    <col min="11277" max="11277" width="12" style="3" customWidth="1"/>
    <col min="11278" max="11512" width="8.85546875" style="3"/>
    <col min="11513" max="11513" width="6.28515625" style="3" customWidth="1"/>
    <col min="11514" max="11514" width="20.5703125" style="3" customWidth="1"/>
    <col min="11515" max="11515" width="30.7109375" style="3" customWidth="1"/>
    <col min="11516" max="11516" width="12" style="3" customWidth="1"/>
    <col min="11517" max="11517" width="13" style="3" customWidth="1"/>
    <col min="11518" max="11518" width="9.85546875" style="3" bestFit="1" customWidth="1"/>
    <col min="11519" max="11520" width="9.5703125" style="3" customWidth="1"/>
    <col min="11521" max="11521" width="9.85546875" style="3" bestFit="1" customWidth="1"/>
    <col min="11522" max="11522" width="14.140625" style="3" customWidth="1"/>
    <col min="11523" max="11524" width="11.140625" style="3" customWidth="1"/>
    <col min="11525" max="11525" width="13.28515625" style="3" customWidth="1"/>
    <col min="11526" max="11526" width="12.140625" style="3" customWidth="1"/>
    <col min="11527" max="11529" width="9.85546875" style="3" bestFit="1" customWidth="1"/>
    <col min="11530" max="11530" width="10.140625" style="3" customWidth="1"/>
    <col min="11531" max="11531" width="12.140625" style="3" customWidth="1"/>
    <col min="11532" max="11532" width="10.140625" style="3" customWidth="1"/>
    <col min="11533" max="11533" width="12" style="3" customWidth="1"/>
    <col min="11534" max="11768" width="8.85546875" style="3"/>
    <col min="11769" max="11769" width="6.28515625" style="3" customWidth="1"/>
    <col min="11770" max="11770" width="20.5703125" style="3" customWidth="1"/>
    <col min="11771" max="11771" width="30.7109375" style="3" customWidth="1"/>
    <col min="11772" max="11772" width="12" style="3" customWidth="1"/>
    <col min="11773" max="11773" width="13" style="3" customWidth="1"/>
    <col min="11774" max="11774" width="9.85546875" style="3" bestFit="1" customWidth="1"/>
    <col min="11775" max="11776" width="9.5703125" style="3" customWidth="1"/>
    <col min="11777" max="11777" width="9.85546875" style="3" bestFit="1" customWidth="1"/>
    <col min="11778" max="11778" width="14.140625" style="3" customWidth="1"/>
    <col min="11779" max="11780" width="11.140625" style="3" customWidth="1"/>
    <col min="11781" max="11781" width="13.28515625" style="3" customWidth="1"/>
    <col min="11782" max="11782" width="12.140625" style="3" customWidth="1"/>
    <col min="11783" max="11785" width="9.85546875" style="3" bestFit="1" customWidth="1"/>
    <col min="11786" max="11786" width="10.140625" style="3" customWidth="1"/>
    <col min="11787" max="11787" width="12.140625" style="3" customWidth="1"/>
    <col min="11788" max="11788" width="10.140625" style="3" customWidth="1"/>
    <col min="11789" max="11789" width="12" style="3" customWidth="1"/>
    <col min="11790" max="12024" width="8.85546875" style="3"/>
    <col min="12025" max="12025" width="6.28515625" style="3" customWidth="1"/>
    <col min="12026" max="12026" width="20.5703125" style="3" customWidth="1"/>
    <col min="12027" max="12027" width="30.7109375" style="3" customWidth="1"/>
    <col min="12028" max="12028" width="12" style="3" customWidth="1"/>
    <col min="12029" max="12029" width="13" style="3" customWidth="1"/>
    <col min="12030" max="12030" width="9.85546875" style="3" bestFit="1" customWidth="1"/>
    <col min="12031" max="12032" width="9.5703125" style="3" customWidth="1"/>
    <col min="12033" max="12033" width="9.85546875" style="3" bestFit="1" customWidth="1"/>
    <col min="12034" max="12034" width="14.140625" style="3" customWidth="1"/>
    <col min="12035" max="12036" width="11.140625" style="3" customWidth="1"/>
    <col min="12037" max="12037" width="13.28515625" style="3" customWidth="1"/>
    <col min="12038" max="12038" width="12.140625" style="3" customWidth="1"/>
    <col min="12039" max="12041" width="9.85546875" style="3" bestFit="1" customWidth="1"/>
    <col min="12042" max="12042" width="10.140625" style="3" customWidth="1"/>
    <col min="12043" max="12043" width="12.140625" style="3" customWidth="1"/>
    <col min="12044" max="12044" width="10.140625" style="3" customWidth="1"/>
    <col min="12045" max="12045" width="12" style="3" customWidth="1"/>
    <col min="12046" max="12280" width="8.85546875" style="3"/>
    <col min="12281" max="12281" width="6.28515625" style="3" customWidth="1"/>
    <col min="12282" max="12282" width="20.5703125" style="3" customWidth="1"/>
    <col min="12283" max="12283" width="30.7109375" style="3" customWidth="1"/>
    <col min="12284" max="12284" width="12" style="3" customWidth="1"/>
    <col min="12285" max="12285" width="13" style="3" customWidth="1"/>
    <col min="12286" max="12286" width="9.85546875" style="3" bestFit="1" customWidth="1"/>
    <col min="12287" max="12288" width="9.5703125" style="3" customWidth="1"/>
    <col min="12289" max="12289" width="9.85546875" style="3" bestFit="1" customWidth="1"/>
    <col min="12290" max="12290" width="14.140625" style="3" customWidth="1"/>
    <col min="12291" max="12292" width="11.140625" style="3" customWidth="1"/>
    <col min="12293" max="12293" width="13.28515625" style="3" customWidth="1"/>
    <col min="12294" max="12294" width="12.140625" style="3" customWidth="1"/>
    <col min="12295" max="12297" width="9.85546875" style="3" bestFit="1" customWidth="1"/>
    <col min="12298" max="12298" width="10.140625" style="3" customWidth="1"/>
    <col min="12299" max="12299" width="12.140625" style="3" customWidth="1"/>
    <col min="12300" max="12300" width="10.140625" style="3" customWidth="1"/>
    <col min="12301" max="12301" width="12" style="3" customWidth="1"/>
    <col min="12302" max="12536" width="8.85546875" style="3"/>
    <col min="12537" max="12537" width="6.28515625" style="3" customWidth="1"/>
    <col min="12538" max="12538" width="20.5703125" style="3" customWidth="1"/>
    <col min="12539" max="12539" width="30.7109375" style="3" customWidth="1"/>
    <col min="12540" max="12540" width="12" style="3" customWidth="1"/>
    <col min="12541" max="12541" width="13" style="3" customWidth="1"/>
    <col min="12542" max="12542" width="9.85546875" style="3" bestFit="1" customWidth="1"/>
    <col min="12543" max="12544" width="9.5703125" style="3" customWidth="1"/>
    <col min="12545" max="12545" width="9.85546875" style="3" bestFit="1" customWidth="1"/>
    <col min="12546" max="12546" width="14.140625" style="3" customWidth="1"/>
    <col min="12547" max="12548" width="11.140625" style="3" customWidth="1"/>
    <col min="12549" max="12549" width="13.28515625" style="3" customWidth="1"/>
    <col min="12550" max="12550" width="12.140625" style="3" customWidth="1"/>
    <col min="12551" max="12553" width="9.85546875" style="3" bestFit="1" customWidth="1"/>
    <col min="12554" max="12554" width="10.140625" style="3" customWidth="1"/>
    <col min="12555" max="12555" width="12.140625" style="3" customWidth="1"/>
    <col min="12556" max="12556" width="10.140625" style="3" customWidth="1"/>
    <col min="12557" max="12557" width="12" style="3" customWidth="1"/>
    <col min="12558" max="12792" width="8.85546875" style="3"/>
    <col min="12793" max="12793" width="6.28515625" style="3" customWidth="1"/>
    <col min="12794" max="12794" width="20.5703125" style="3" customWidth="1"/>
    <col min="12795" max="12795" width="30.7109375" style="3" customWidth="1"/>
    <col min="12796" max="12796" width="12" style="3" customWidth="1"/>
    <col min="12797" max="12797" width="13" style="3" customWidth="1"/>
    <col min="12798" max="12798" width="9.85546875" style="3" bestFit="1" customWidth="1"/>
    <col min="12799" max="12800" width="9.5703125" style="3" customWidth="1"/>
    <col min="12801" max="12801" width="9.85546875" style="3" bestFit="1" customWidth="1"/>
    <col min="12802" max="12802" width="14.140625" style="3" customWidth="1"/>
    <col min="12803" max="12804" width="11.140625" style="3" customWidth="1"/>
    <col min="12805" max="12805" width="13.28515625" style="3" customWidth="1"/>
    <col min="12806" max="12806" width="12.140625" style="3" customWidth="1"/>
    <col min="12807" max="12809" width="9.85546875" style="3" bestFit="1" customWidth="1"/>
    <col min="12810" max="12810" width="10.140625" style="3" customWidth="1"/>
    <col min="12811" max="12811" width="12.140625" style="3" customWidth="1"/>
    <col min="12812" max="12812" width="10.140625" style="3" customWidth="1"/>
    <col min="12813" max="12813" width="12" style="3" customWidth="1"/>
    <col min="12814" max="13048" width="8.85546875" style="3"/>
    <col min="13049" max="13049" width="6.28515625" style="3" customWidth="1"/>
    <col min="13050" max="13050" width="20.5703125" style="3" customWidth="1"/>
    <col min="13051" max="13051" width="30.7109375" style="3" customWidth="1"/>
    <col min="13052" max="13052" width="12" style="3" customWidth="1"/>
    <col min="13053" max="13053" width="13" style="3" customWidth="1"/>
    <col min="13054" max="13054" width="9.85546875" style="3" bestFit="1" customWidth="1"/>
    <col min="13055" max="13056" width="9.5703125" style="3" customWidth="1"/>
    <col min="13057" max="13057" width="9.85546875" style="3" bestFit="1" customWidth="1"/>
    <col min="13058" max="13058" width="14.140625" style="3" customWidth="1"/>
    <col min="13059" max="13060" width="11.140625" style="3" customWidth="1"/>
    <col min="13061" max="13061" width="13.28515625" style="3" customWidth="1"/>
    <col min="13062" max="13062" width="12.140625" style="3" customWidth="1"/>
    <col min="13063" max="13065" width="9.85546875" style="3" bestFit="1" customWidth="1"/>
    <col min="13066" max="13066" width="10.140625" style="3" customWidth="1"/>
    <col min="13067" max="13067" width="12.140625" style="3" customWidth="1"/>
    <col min="13068" max="13068" width="10.140625" style="3" customWidth="1"/>
    <col min="13069" max="13069" width="12" style="3" customWidth="1"/>
    <col min="13070" max="13304" width="8.85546875" style="3"/>
    <col min="13305" max="13305" width="6.28515625" style="3" customWidth="1"/>
    <col min="13306" max="13306" width="20.5703125" style="3" customWidth="1"/>
    <col min="13307" max="13307" width="30.7109375" style="3" customWidth="1"/>
    <col min="13308" max="13308" width="12" style="3" customWidth="1"/>
    <col min="13309" max="13309" width="13" style="3" customWidth="1"/>
    <col min="13310" max="13310" width="9.85546875" style="3" bestFit="1" customWidth="1"/>
    <col min="13311" max="13312" width="9.5703125" style="3" customWidth="1"/>
    <col min="13313" max="13313" width="9.85546875" style="3" bestFit="1" customWidth="1"/>
    <col min="13314" max="13314" width="14.140625" style="3" customWidth="1"/>
    <col min="13315" max="13316" width="11.140625" style="3" customWidth="1"/>
    <col min="13317" max="13317" width="13.28515625" style="3" customWidth="1"/>
    <col min="13318" max="13318" width="12.140625" style="3" customWidth="1"/>
    <col min="13319" max="13321" width="9.85546875" style="3" bestFit="1" customWidth="1"/>
    <col min="13322" max="13322" width="10.140625" style="3" customWidth="1"/>
    <col min="13323" max="13323" width="12.140625" style="3" customWidth="1"/>
    <col min="13324" max="13324" width="10.140625" style="3" customWidth="1"/>
    <col min="13325" max="13325" width="12" style="3" customWidth="1"/>
    <col min="13326" max="13560" width="8.85546875" style="3"/>
    <col min="13561" max="13561" width="6.28515625" style="3" customWidth="1"/>
    <col min="13562" max="13562" width="20.5703125" style="3" customWidth="1"/>
    <col min="13563" max="13563" width="30.7109375" style="3" customWidth="1"/>
    <col min="13564" max="13564" width="12" style="3" customWidth="1"/>
    <col min="13565" max="13565" width="13" style="3" customWidth="1"/>
    <col min="13566" max="13566" width="9.85546875" style="3" bestFit="1" customWidth="1"/>
    <col min="13567" max="13568" width="9.5703125" style="3" customWidth="1"/>
    <col min="13569" max="13569" width="9.85546875" style="3" bestFit="1" customWidth="1"/>
    <col min="13570" max="13570" width="14.140625" style="3" customWidth="1"/>
    <col min="13571" max="13572" width="11.140625" style="3" customWidth="1"/>
    <col min="13573" max="13573" width="13.28515625" style="3" customWidth="1"/>
    <col min="13574" max="13574" width="12.140625" style="3" customWidth="1"/>
    <col min="13575" max="13577" width="9.85546875" style="3" bestFit="1" customWidth="1"/>
    <col min="13578" max="13578" width="10.140625" style="3" customWidth="1"/>
    <col min="13579" max="13579" width="12.140625" style="3" customWidth="1"/>
    <col min="13580" max="13580" width="10.140625" style="3" customWidth="1"/>
    <col min="13581" max="13581" width="12" style="3" customWidth="1"/>
    <col min="13582" max="13816" width="8.85546875" style="3"/>
    <col min="13817" max="13817" width="6.28515625" style="3" customWidth="1"/>
    <col min="13818" max="13818" width="20.5703125" style="3" customWidth="1"/>
    <col min="13819" max="13819" width="30.7109375" style="3" customWidth="1"/>
    <col min="13820" max="13820" width="12" style="3" customWidth="1"/>
    <col min="13821" max="13821" width="13" style="3" customWidth="1"/>
    <col min="13822" max="13822" width="9.85546875" style="3" bestFit="1" customWidth="1"/>
    <col min="13823" max="13824" width="9.5703125" style="3" customWidth="1"/>
    <col min="13825" max="13825" width="9.85546875" style="3" bestFit="1" customWidth="1"/>
    <col min="13826" max="13826" width="14.140625" style="3" customWidth="1"/>
    <col min="13827" max="13828" width="11.140625" style="3" customWidth="1"/>
    <col min="13829" max="13829" width="13.28515625" style="3" customWidth="1"/>
    <col min="13830" max="13830" width="12.140625" style="3" customWidth="1"/>
    <col min="13831" max="13833" width="9.85546875" style="3" bestFit="1" customWidth="1"/>
    <col min="13834" max="13834" width="10.140625" style="3" customWidth="1"/>
    <col min="13835" max="13835" width="12.140625" style="3" customWidth="1"/>
    <col min="13836" max="13836" width="10.140625" style="3" customWidth="1"/>
    <col min="13837" max="13837" width="12" style="3" customWidth="1"/>
    <col min="13838" max="14072" width="8.85546875" style="3"/>
    <col min="14073" max="14073" width="6.28515625" style="3" customWidth="1"/>
    <col min="14074" max="14074" width="20.5703125" style="3" customWidth="1"/>
    <col min="14075" max="14075" width="30.7109375" style="3" customWidth="1"/>
    <col min="14076" max="14076" width="12" style="3" customWidth="1"/>
    <col min="14077" max="14077" width="13" style="3" customWidth="1"/>
    <col min="14078" max="14078" width="9.85546875" style="3" bestFit="1" customWidth="1"/>
    <col min="14079" max="14080" width="9.5703125" style="3" customWidth="1"/>
    <col min="14081" max="14081" width="9.85546875" style="3" bestFit="1" customWidth="1"/>
    <col min="14082" max="14082" width="14.140625" style="3" customWidth="1"/>
    <col min="14083" max="14084" width="11.140625" style="3" customWidth="1"/>
    <col min="14085" max="14085" width="13.28515625" style="3" customWidth="1"/>
    <col min="14086" max="14086" width="12.140625" style="3" customWidth="1"/>
    <col min="14087" max="14089" width="9.85546875" style="3" bestFit="1" customWidth="1"/>
    <col min="14090" max="14090" width="10.140625" style="3" customWidth="1"/>
    <col min="14091" max="14091" width="12.140625" style="3" customWidth="1"/>
    <col min="14092" max="14092" width="10.140625" style="3" customWidth="1"/>
    <col min="14093" max="14093" width="12" style="3" customWidth="1"/>
    <col min="14094" max="14328" width="8.85546875" style="3"/>
    <col min="14329" max="14329" width="6.28515625" style="3" customWidth="1"/>
    <col min="14330" max="14330" width="20.5703125" style="3" customWidth="1"/>
    <col min="14331" max="14331" width="30.7109375" style="3" customWidth="1"/>
    <col min="14332" max="14332" width="12" style="3" customWidth="1"/>
    <col min="14333" max="14333" width="13" style="3" customWidth="1"/>
    <col min="14334" max="14334" width="9.85546875" style="3" bestFit="1" customWidth="1"/>
    <col min="14335" max="14336" width="9.5703125" style="3" customWidth="1"/>
    <col min="14337" max="14337" width="9.85546875" style="3" bestFit="1" customWidth="1"/>
    <col min="14338" max="14338" width="14.140625" style="3" customWidth="1"/>
    <col min="14339" max="14340" width="11.140625" style="3" customWidth="1"/>
    <col min="14341" max="14341" width="13.28515625" style="3" customWidth="1"/>
    <col min="14342" max="14342" width="12.140625" style="3" customWidth="1"/>
    <col min="14343" max="14345" width="9.85546875" style="3" bestFit="1" customWidth="1"/>
    <col min="14346" max="14346" width="10.140625" style="3" customWidth="1"/>
    <col min="14347" max="14347" width="12.140625" style="3" customWidth="1"/>
    <col min="14348" max="14348" width="10.140625" style="3" customWidth="1"/>
    <col min="14349" max="14349" width="12" style="3" customWidth="1"/>
    <col min="14350" max="14584" width="8.85546875" style="3"/>
    <col min="14585" max="14585" width="6.28515625" style="3" customWidth="1"/>
    <col min="14586" max="14586" width="20.5703125" style="3" customWidth="1"/>
    <col min="14587" max="14587" width="30.7109375" style="3" customWidth="1"/>
    <col min="14588" max="14588" width="12" style="3" customWidth="1"/>
    <col min="14589" max="14589" width="13" style="3" customWidth="1"/>
    <col min="14590" max="14590" width="9.85546875" style="3" bestFit="1" customWidth="1"/>
    <col min="14591" max="14592" width="9.5703125" style="3" customWidth="1"/>
    <col min="14593" max="14593" width="9.85546875" style="3" bestFit="1" customWidth="1"/>
    <col min="14594" max="14594" width="14.140625" style="3" customWidth="1"/>
    <col min="14595" max="14596" width="11.140625" style="3" customWidth="1"/>
    <col min="14597" max="14597" width="13.28515625" style="3" customWidth="1"/>
    <col min="14598" max="14598" width="12.140625" style="3" customWidth="1"/>
    <col min="14599" max="14601" width="9.85546875" style="3" bestFit="1" customWidth="1"/>
    <col min="14602" max="14602" width="10.140625" style="3" customWidth="1"/>
    <col min="14603" max="14603" width="12.140625" style="3" customWidth="1"/>
    <col min="14604" max="14604" width="10.140625" style="3" customWidth="1"/>
    <col min="14605" max="14605" width="12" style="3" customWidth="1"/>
    <col min="14606" max="14840" width="8.85546875" style="3"/>
    <col min="14841" max="14841" width="6.28515625" style="3" customWidth="1"/>
    <col min="14842" max="14842" width="20.5703125" style="3" customWidth="1"/>
    <col min="14843" max="14843" width="30.7109375" style="3" customWidth="1"/>
    <col min="14844" max="14844" width="12" style="3" customWidth="1"/>
    <col min="14845" max="14845" width="13" style="3" customWidth="1"/>
    <col min="14846" max="14846" width="9.85546875" style="3" bestFit="1" customWidth="1"/>
    <col min="14847" max="14848" width="9.5703125" style="3" customWidth="1"/>
    <col min="14849" max="14849" width="9.85546875" style="3" bestFit="1" customWidth="1"/>
    <col min="14850" max="14850" width="14.140625" style="3" customWidth="1"/>
    <col min="14851" max="14852" width="11.140625" style="3" customWidth="1"/>
    <col min="14853" max="14853" width="13.28515625" style="3" customWidth="1"/>
    <col min="14854" max="14854" width="12.140625" style="3" customWidth="1"/>
    <col min="14855" max="14857" width="9.85546875" style="3" bestFit="1" customWidth="1"/>
    <col min="14858" max="14858" width="10.140625" style="3" customWidth="1"/>
    <col min="14859" max="14859" width="12.140625" style="3" customWidth="1"/>
    <col min="14860" max="14860" width="10.140625" style="3" customWidth="1"/>
    <col min="14861" max="14861" width="12" style="3" customWidth="1"/>
    <col min="14862" max="15096" width="8.85546875" style="3"/>
    <col min="15097" max="15097" width="6.28515625" style="3" customWidth="1"/>
    <col min="15098" max="15098" width="20.5703125" style="3" customWidth="1"/>
    <col min="15099" max="15099" width="30.7109375" style="3" customWidth="1"/>
    <col min="15100" max="15100" width="12" style="3" customWidth="1"/>
    <col min="15101" max="15101" width="13" style="3" customWidth="1"/>
    <col min="15102" max="15102" width="9.85546875" style="3" bestFit="1" customWidth="1"/>
    <col min="15103" max="15104" width="9.5703125" style="3" customWidth="1"/>
    <col min="15105" max="15105" width="9.85546875" style="3" bestFit="1" customWidth="1"/>
    <col min="15106" max="15106" width="14.140625" style="3" customWidth="1"/>
    <col min="15107" max="15108" width="11.140625" style="3" customWidth="1"/>
    <col min="15109" max="15109" width="13.28515625" style="3" customWidth="1"/>
    <col min="15110" max="15110" width="12.140625" style="3" customWidth="1"/>
    <col min="15111" max="15113" width="9.85546875" style="3" bestFit="1" customWidth="1"/>
    <col min="15114" max="15114" width="10.140625" style="3" customWidth="1"/>
    <col min="15115" max="15115" width="12.140625" style="3" customWidth="1"/>
    <col min="15116" max="15116" width="10.140625" style="3" customWidth="1"/>
    <col min="15117" max="15117" width="12" style="3" customWidth="1"/>
    <col min="15118" max="15352" width="8.85546875" style="3"/>
    <col min="15353" max="15353" width="6.28515625" style="3" customWidth="1"/>
    <col min="15354" max="15354" width="20.5703125" style="3" customWidth="1"/>
    <col min="15355" max="15355" width="30.7109375" style="3" customWidth="1"/>
    <col min="15356" max="15356" width="12" style="3" customWidth="1"/>
    <col min="15357" max="15357" width="13" style="3" customWidth="1"/>
    <col min="15358" max="15358" width="9.85546875" style="3" bestFit="1" customWidth="1"/>
    <col min="15359" max="15360" width="9.5703125" style="3" customWidth="1"/>
    <col min="15361" max="15361" width="9.85546875" style="3" bestFit="1" customWidth="1"/>
    <col min="15362" max="15362" width="14.140625" style="3" customWidth="1"/>
    <col min="15363" max="15364" width="11.140625" style="3" customWidth="1"/>
    <col min="15365" max="15365" width="13.28515625" style="3" customWidth="1"/>
    <col min="15366" max="15366" width="12.140625" style="3" customWidth="1"/>
    <col min="15367" max="15369" width="9.85546875" style="3" bestFit="1" customWidth="1"/>
    <col min="15370" max="15370" width="10.140625" style="3" customWidth="1"/>
    <col min="15371" max="15371" width="12.140625" style="3" customWidth="1"/>
    <col min="15372" max="15372" width="10.140625" style="3" customWidth="1"/>
    <col min="15373" max="15373" width="12" style="3" customWidth="1"/>
    <col min="15374" max="15608" width="8.85546875" style="3"/>
    <col min="15609" max="15609" width="6.28515625" style="3" customWidth="1"/>
    <col min="15610" max="15610" width="20.5703125" style="3" customWidth="1"/>
    <col min="15611" max="15611" width="30.7109375" style="3" customWidth="1"/>
    <col min="15612" max="15612" width="12" style="3" customWidth="1"/>
    <col min="15613" max="15613" width="13" style="3" customWidth="1"/>
    <col min="15614" max="15614" width="9.85546875" style="3" bestFit="1" customWidth="1"/>
    <col min="15615" max="15616" width="9.5703125" style="3" customWidth="1"/>
    <col min="15617" max="15617" width="9.85546875" style="3" bestFit="1" customWidth="1"/>
    <col min="15618" max="15618" width="14.140625" style="3" customWidth="1"/>
    <col min="15619" max="15620" width="11.140625" style="3" customWidth="1"/>
    <col min="15621" max="15621" width="13.28515625" style="3" customWidth="1"/>
    <col min="15622" max="15622" width="12.140625" style="3" customWidth="1"/>
    <col min="15623" max="15625" width="9.85546875" style="3" bestFit="1" customWidth="1"/>
    <col min="15626" max="15626" width="10.140625" style="3" customWidth="1"/>
    <col min="15627" max="15627" width="12.140625" style="3" customWidth="1"/>
    <col min="15628" max="15628" width="10.140625" style="3" customWidth="1"/>
    <col min="15629" max="15629" width="12" style="3" customWidth="1"/>
    <col min="15630" max="15864" width="8.85546875" style="3"/>
    <col min="15865" max="15865" width="6.28515625" style="3" customWidth="1"/>
    <col min="15866" max="15866" width="20.5703125" style="3" customWidth="1"/>
    <col min="15867" max="15867" width="30.7109375" style="3" customWidth="1"/>
    <col min="15868" max="15868" width="12" style="3" customWidth="1"/>
    <col min="15869" max="15869" width="13" style="3" customWidth="1"/>
    <col min="15870" max="15870" width="9.85546875" style="3" bestFit="1" customWidth="1"/>
    <col min="15871" max="15872" width="9.5703125" style="3" customWidth="1"/>
    <col min="15873" max="15873" width="9.85546875" style="3" bestFit="1" customWidth="1"/>
    <col min="15874" max="15874" width="14.140625" style="3" customWidth="1"/>
    <col min="15875" max="15876" width="11.140625" style="3" customWidth="1"/>
    <col min="15877" max="15877" width="13.28515625" style="3" customWidth="1"/>
    <col min="15878" max="15878" width="12.140625" style="3" customWidth="1"/>
    <col min="15879" max="15881" width="9.85546875" style="3" bestFit="1" customWidth="1"/>
    <col min="15882" max="15882" width="10.140625" style="3" customWidth="1"/>
    <col min="15883" max="15883" width="12.140625" style="3" customWidth="1"/>
    <col min="15884" max="15884" width="10.140625" style="3" customWidth="1"/>
    <col min="15885" max="15885" width="12" style="3" customWidth="1"/>
    <col min="15886" max="16120" width="8.85546875" style="3"/>
    <col min="16121" max="16121" width="6.28515625" style="3" customWidth="1"/>
    <col min="16122" max="16122" width="20.5703125" style="3" customWidth="1"/>
    <col min="16123" max="16123" width="30.7109375" style="3" customWidth="1"/>
    <col min="16124" max="16124" width="12" style="3" customWidth="1"/>
    <col min="16125" max="16125" width="13" style="3" customWidth="1"/>
    <col min="16126" max="16126" width="9.85546875" style="3" bestFit="1" customWidth="1"/>
    <col min="16127" max="16128" width="9.5703125" style="3" customWidth="1"/>
    <col min="16129" max="16129" width="9.85546875" style="3" bestFit="1" customWidth="1"/>
    <col min="16130" max="16130" width="14.140625" style="3" customWidth="1"/>
    <col min="16131" max="16132" width="11.140625" style="3" customWidth="1"/>
    <col min="16133" max="16133" width="13.28515625" style="3" customWidth="1"/>
    <col min="16134" max="16134" width="12.140625" style="3" customWidth="1"/>
    <col min="16135" max="16137" width="9.85546875" style="3" bestFit="1" customWidth="1"/>
    <col min="16138" max="16138" width="10.140625" style="3" customWidth="1"/>
    <col min="16139" max="16139" width="12.140625" style="3" customWidth="1"/>
    <col min="16140" max="16140" width="10.140625" style="3" customWidth="1"/>
    <col min="16141" max="16141" width="12" style="3" customWidth="1"/>
    <col min="16142" max="16384" width="8.85546875" style="3"/>
  </cols>
  <sheetData>
    <row r="1" spans="1:52" s="199" customFormat="1" ht="34.5" customHeight="1" thickBot="1">
      <c r="A1" s="434" t="s">
        <v>113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</row>
    <row r="2" spans="1:52" ht="29.25" customHeight="1" thickBot="1">
      <c r="A2" s="520" t="s">
        <v>112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2"/>
      <c r="AA2" s="1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18" customHeight="1">
      <c r="A3" s="562" t="s">
        <v>0</v>
      </c>
      <c r="B3" s="526" t="s">
        <v>1</v>
      </c>
      <c r="C3" s="526" t="s">
        <v>2</v>
      </c>
      <c r="D3" s="528" t="s">
        <v>111</v>
      </c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  <c r="T3" s="528"/>
      <c r="U3" s="528"/>
      <c r="V3" s="528"/>
      <c r="W3" s="528"/>
      <c r="X3" s="528"/>
      <c r="Y3" s="528"/>
      <c r="Z3" s="529"/>
      <c r="AA3" s="508" t="s">
        <v>4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ht="18" customHeight="1">
      <c r="A4" s="563"/>
      <c r="B4" s="478"/>
      <c r="C4" s="478"/>
      <c r="D4" s="200"/>
      <c r="E4" s="478" t="s">
        <v>5</v>
      </c>
      <c r="F4" s="478"/>
      <c r="G4" s="478"/>
      <c r="H4" s="478"/>
      <c r="I4" s="478"/>
      <c r="J4" s="478"/>
      <c r="K4" s="478"/>
      <c r="L4" s="478" t="s">
        <v>6</v>
      </c>
      <c r="M4" s="478"/>
      <c r="N4" s="478"/>
      <c r="O4" s="478"/>
      <c r="P4" s="478"/>
      <c r="Q4" s="478"/>
      <c r="R4" s="478"/>
      <c r="S4" s="478" t="s">
        <v>7</v>
      </c>
      <c r="T4" s="478"/>
      <c r="U4" s="478"/>
      <c r="V4" s="478"/>
      <c r="W4" s="478"/>
      <c r="X4" s="478"/>
      <c r="Y4" s="478"/>
      <c r="Z4" s="5" t="s">
        <v>8</v>
      </c>
      <c r="AA4" s="509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ht="18" customHeight="1" thickBot="1">
      <c r="A5" s="564"/>
      <c r="B5" s="527"/>
      <c r="C5" s="527"/>
      <c r="D5" s="203"/>
      <c r="E5" s="203" t="s">
        <v>9</v>
      </c>
      <c r="F5" s="203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203" t="s">
        <v>9</v>
      </c>
      <c r="M5" s="203" t="s">
        <v>10</v>
      </c>
      <c r="N5" s="7" t="s">
        <v>11</v>
      </c>
      <c r="O5" s="7" t="s">
        <v>12</v>
      </c>
      <c r="P5" s="7" t="s">
        <v>13</v>
      </c>
      <c r="Q5" s="7" t="s">
        <v>14</v>
      </c>
      <c r="R5" s="7" t="s">
        <v>15</v>
      </c>
      <c r="S5" s="203" t="s">
        <v>9</v>
      </c>
      <c r="T5" s="203" t="s">
        <v>10</v>
      </c>
      <c r="U5" s="7" t="s">
        <v>11</v>
      </c>
      <c r="V5" s="7" t="s">
        <v>12</v>
      </c>
      <c r="W5" s="7" t="s">
        <v>13</v>
      </c>
      <c r="X5" s="7" t="s">
        <v>14</v>
      </c>
      <c r="Y5" s="7" t="s">
        <v>15</v>
      </c>
      <c r="Z5" s="8" t="s">
        <v>16</v>
      </c>
      <c r="AA5" s="509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ht="18" customHeight="1" thickBot="1">
      <c r="A6" s="224">
        <v>1</v>
      </c>
      <c r="B6" s="202">
        <v>2</v>
      </c>
      <c r="C6" s="202">
        <v>3</v>
      </c>
      <c r="D6" s="11">
        <v>4</v>
      </c>
      <c r="E6" s="511">
        <v>5</v>
      </c>
      <c r="F6" s="512"/>
      <c r="G6" s="512"/>
      <c r="H6" s="512"/>
      <c r="I6" s="512"/>
      <c r="J6" s="512"/>
      <c r="K6" s="513"/>
      <c r="L6" s="515">
        <v>6</v>
      </c>
      <c r="M6" s="512"/>
      <c r="N6" s="512"/>
      <c r="O6" s="512"/>
      <c r="P6" s="512"/>
      <c r="Q6" s="512"/>
      <c r="R6" s="516"/>
      <c r="S6" s="511">
        <v>7</v>
      </c>
      <c r="T6" s="512"/>
      <c r="U6" s="512"/>
      <c r="V6" s="512"/>
      <c r="W6" s="512"/>
      <c r="X6" s="512"/>
      <c r="Y6" s="516"/>
      <c r="Z6" s="12" t="s">
        <v>17</v>
      </c>
      <c r="AA6" s="510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16.5" customHeight="1" thickBot="1">
      <c r="A7" s="223"/>
      <c r="B7" s="517" t="s">
        <v>18</v>
      </c>
      <c r="C7" s="518"/>
      <c r="D7" s="519"/>
      <c r="E7" s="14"/>
      <c r="F7" s="15"/>
      <c r="G7" s="15"/>
      <c r="H7" s="15"/>
      <c r="I7" s="15"/>
      <c r="J7" s="15"/>
      <c r="K7" s="16"/>
      <c r="L7" s="17"/>
      <c r="M7" s="15"/>
      <c r="N7" s="15"/>
      <c r="O7" s="15"/>
      <c r="P7" s="15"/>
      <c r="Q7" s="15"/>
      <c r="R7" s="18"/>
      <c r="S7" s="19"/>
      <c r="T7" s="15"/>
      <c r="U7" s="15"/>
      <c r="V7" s="15"/>
      <c r="W7" s="15"/>
      <c r="X7" s="20"/>
      <c r="Y7" s="21"/>
      <c r="Z7" s="22"/>
      <c r="AA7" s="23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s="2" customFormat="1" ht="23.25" customHeight="1">
      <c r="A8" s="552">
        <v>1</v>
      </c>
      <c r="B8" s="480" t="s">
        <v>19</v>
      </c>
      <c r="C8" s="472" t="s">
        <v>20</v>
      </c>
      <c r="D8" s="24" t="s">
        <v>21</v>
      </c>
      <c r="E8" s="25">
        <v>0</v>
      </c>
      <c r="F8" s="26">
        <v>0</v>
      </c>
      <c r="G8" s="26">
        <v>0</v>
      </c>
      <c r="H8" s="26">
        <v>0</v>
      </c>
      <c r="I8" s="26">
        <v>0</v>
      </c>
      <c r="J8" s="27">
        <v>0</v>
      </c>
      <c r="K8" s="28">
        <f t="shared" ref="K8:K39" si="0">SUM(E8:J8)</f>
        <v>0</v>
      </c>
      <c r="L8" s="29">
        <v>0</v>
      </c>
      <c r="M8" s="26">
        <v>0</v>
      </c>
      <c r="N8" s="26">
        <v>0</v>
      </c>
      <c r="O8" s="26">
        <v>0</v>
      </c>
      <c r="P8" s="26">
        <v>0</v>
      </c>
      <c r="Q8" s="30">
        <v>0</v>
      </c>
      <c r="R8" s="28">
        <f t="shared" ref="R8:R39" si="1">SUM(L8:Q8)</f>
        <v>0</v>
      </c>
      <c r="S8" s="31">
        <f t="shared" ref="S8:S39" si="2">E8-L8</f>
        <v>0</v>
      </c>
      <c r="T8" s="32">
        <f t="shared" ref="T8:T39" si="3">F8-M8</f>
        <v>0</v>
      </c>
      <c r="U8" s="32">
        <f t="shared" ref="U8:U39" si="4">G8-N8</f>
        <v>0</v>
      </c>
      <c r="V8" s="32">
        <f t="shared" ref="V8:V39" si="5">H8-O8</f>
        <v>0</v>
      </c>
      <c r="W8" s="32">
        <f t="shared" ref="W8:W39" si="6">I8-P8</f>
        <v>0</v>
      </c>
      <c r="X8" s="33">
        <f t="shared" ref="X8:X39" si="7">J8-Q8</f>
        <v>0</v>
      </c>
      <c r="Y8" s="34">
        <f t="shared" ref="Y8:Y39" si="8">SUM(S8:X8)</f>
        <v>0</v>
      </c>
      <c r="Z8" s="35">
        <f>K8+K9+K10</f>
        <v>0</v>
      </c>
      <c r="AA8" s="475" t="e">
        <f>Z10/Z8*100</f>
        <v>#DIV/0!</v>
      </c>
    </row>
    <row r="9" spans="1:52" s="2" customFormat="1" ht="23.25" customHeight="1">
      <c r="A9" s="553"/>
      <c r="B9" s="481"/>
      <c r="C9" s="473"/>
      <c r="D9" s="36" t="s">
        <v>22</v>
      </c>
      <c r="E9" s="37">
        <v>0</v>
      </c>
      <c r="F9" s="38">
        <v>0</v>
      </c>
      <c r="G9" s="38">
        <v>0</v>
      </c>
      <c r="H9" s="38">
        <v>0</v>
      </c>
      <c r="I9" s="38">
        <v>0</v>
      </c>
      <c r="J9" s="39">
        <v>0</v>
      </c>
      <c r="K9" s="40">
        <f t="shared" si="0"/>
        <v>0</v>
      </c>
      <c r="L9" s="41">
        <v>0</v>
      </c>
      <c r="M9" s="38">
        <v>0</v>
      </c>
      <c r="N9" s="38">
        <v>0</v>
      </c>
      <c r="O9" s="38">
        <v>0</v>
      </c>
      <c r="P9" s="38">
        <v>0</v>
      </c>
      <c r="Q9" s="42">
        <v>0</v>
      </c>
      <c r="R9" s="40">
        <f t="shared" si="1"/>
        <v>0</v>
      </c>
      <c r="S9" s="43">
        <f t="shared" si="2"/>
        <v>0</v>
      </c>
      <c r="T9" s="44">
        <f t="shared" si="3"/>
        <v>0</v>
      </c>
      <c r="U9" s="44">
        <f t="shared" si="4"/>
        <v>0</v>
      </c>
      <c r="V9" s="44">
        <f t="shared" si="5"/>
        <v>0</v>
      </c>
      <c r="W9" s="44">
        <f t="shared" si="6"/>
        <v>0</v>
      </c>
      <c r="X9" s="45">
        <f t="shared" si="7"/>
        <v>0</v>
      </c>
      <c r="Y9" s="46">
        <f t="shared" si="8"/>
        <v>0</v>
      </c>
      <c r="Z9" s="47">
        <f>R8+R9+R10</f>
        <v>0</v>
      </c>
      <c r="AA9" s="476"/>
    </row>
    <row r="10" spans="1:52" s="2" customFormat="1" ht="23.25" customHeight="1" thickBot="1">
      <c r="A10" s="553"/>
      <c r="B10" s="481"/>
      <c r="C10" s="474"/>
      <c r="D10" s="48" t="s">
        <v>23</v>
      </c>
      <c r="E10" s="49">
        <v>0</v>
      </c>
      <c r="F10" s="50">
        <v>0</v>
      </c>
      <c r="G10" s="50">
        <v>0</v>
      </c>
      <c r="H10" s="50">
        <v>0</v>
      </c>
      <c r="I10" s="50">
        <v>0</v>
      </c>
      <c r="J10" s="51">
        <v>0</v>
      </c>
      <c r="K10" s="52">
        <f t="shared" si="0"/>
        <v>0</v>
      </c>
      <c r="L10" s="53">
        <v>0</v>
      </c>
      <c r="M10" s="50">
        <v>0</v>
      </c>
      <c r="N10" s="50">
        <v>0</v>
      </c>
      <c r="O10" s="50">
        <v>0</v>
      </c>
      <c r="P10" s="50">
        <v>0</v>
      </c>
      <c r="Q10" s="54">
        <v>0</v>
      </c>
      <c r="R10" s="52">
        <f t="shared" si="1"/>
        <v>0</v>
      </c>
      <c r="S10" s="55">
        <f t="shared" si="2"/>
        <v>0</v>
      </c>
      <c r="T10" s="56">
        <f t="shared" si="3"/>
        <v>0</v>
      </c>
      <c r="U10" s="56">
        <f t="shared" si="4"/>
        <v>0</v>
      </c>
      <c r="V10" s="56">
        <f t="shared" si="5"/>
        <v>0</v>
      </c>
      <c r="W10" s="56">
        <f t="shared" si="6"/>
        <v>0</v>
      </c>
      <c r="X10" s="57">
        <f t="shared" si="7"/>
        <v>0</v>
      </c>
      <c r="Y10" s="58">
        <f t="shared" si="8"/>
        <v>0</v>
      </c>
      <c r="Z10" s="59">
        <f>Y8+Y9+Y10</f>
        <v>0</v>
      </c>
      <c r="AA10" s="477"/>
    </row>
    <row r="11" spans="1:52" s="2" customFormat="1" ht="23.25" customHeight="1">
      <c r="A11" s="552">
        <v>2</v>
      </c>
      <c r="B11" s="481"/>
      <c r="C11" s="499" t="s">
        <v>24</v>
      </c>
      <c r="D11" s="60" t="s">
        <v>21</v>
      </c>
      <c r="E11" s="61">
        <v>0</v>
      </c>
      <c r="F11" s="62">
        <v>0</v>
      </c>
      <c r="G11" s="62">
        <v>0</v>
      </c>
      <c r="H11" s="62">
        <v>0</v>
      </c>
      <c r="I11" s="62">
        <v>0</v>
      </c>
      <c r="J11" s="63">
        <v>0</v>
      </c>
      <c r="K11" s="64">
        <f t="shared" si="0"/>
        <v>0</v>
      </c>
      <c r="L11" s="65">
        <v>0</v>
      </c>
      <c r="M11" s="62">
        <v>0</v>
      </c>
      <c r="N11" s="62">
        <v>0</v>
      </c>
      <c r="O11" s="62">
        <v>0</v>
      </c>
      <c r="P11" s="62">
        <v>0</v>
      </c>
      <c r="Q11" s="66">
        <v>0</v>
      </c>
      <c r="R11" s="67">
        <f t="shared" si="1"/>
        <v>0</v>
      </c>
      <c r="S11" s="68">
        <f t="shared" si="2"/>
        <v>0</v>
      </c>
      <c r="T11" s="69">
        <f t="shared" si="3"/>
        <v>0</v>
      </c>
      <c r="U11" s="69">
        <f t="shared" si="4"/>
        <v>0</v>
      </c>
      <c r="V11" s="69">
        <f t="shared" si="5"/>
        <v>0</v>
      </c>
      <c r="W11" s="69">
        <f t="shared" si="6"/>
        <v>0</v>
      </c>
      <c r="X11" s="69">
        <f t="shared" si="7"/>
        <v>0</v>
      </c>
      <c r="Y11" s="70">
        <f t="shared" si="8"/>
        <v>0</v>
      </c>
      <c r="Z11" s="71">
        <f>K11+K12+K13</f>
        <v>0</v>
      </c>
      <c r="AA11" s="502" t="e">
        <f>Z13/Z11*100</f>
        <v>#DIV/0!</v>
      </c>
    </row>
    <row r="12" spans="1:52" s="2" customFormat="1" ht="23.25" customHeight="1">
      <c r="A12" s="553"/>
      <c r="B12" s="481"/>
      <c r="C12" s="499"/>
      <c r="D12" s="36" t="s">
        <v>22</v>
      </c>
      <c r="E12" s="61">
        <v>0</v>
      </c>
      <c r="F12" s="62">
        <v>0</v>
      </c>
      <c r="G12" s="62">
        <v>0</v>
      </c>
      <c r="H12" s="62">
        <v>0</v>
      </c>
      <c r="I12" s="62">
        <v>0</v>
      </c>
      <c r="J12" s="63">
        <v>0</v>
      </c>
      <c r="K12" s="40">
        <f t="shared" si="0"/>
        <v>0</v>
      </c>
      <c r="L12" s="65">
        <v>0</v>
      </c>
      <c r="M12" s="62">
        <v>0</v>
      </c>
      <c r="N12" s="62">
        <v>0</v>
      </c>
      <c r="O12" s="62">
        <v>0</v>
      </c>
      <c r="P12" s="62">
        <v>0</v>
      </c>
      <c r="Q12" s="66">
        <v>0</v>
      </c>
      <c r="R12" s="72">
        <f t="shared" si="1"/>
        <v>0</v>
      </c>
      <c r="S12" s="43">
        <f t="shared" si="2"/>
        <v>0</v>
      </c>
      <c r="T12" s="44">
        <f t="shared" si="3"/>
        <v>0</v>
      </c>
      <c r="U12" s="44">
        <f t="shared" si="4"/>
        <v>0</v>
      </c>
      <c r="V12" s="44">
        <f t="shared" si="5"/>
        <v>0</v>
      </c>
      <c r="W12" s="44">
        <f t="shared" si="6"/>
        <v>0</v>
      </c>
      <c r="X12" s="44">
        <f t="shared" si="7"/>
        <v>0</v>
      </c>
      <c r="Y12" s="73">
        <f t="shared" si="8"/>
        <v>0</v>
      </c>
      <c r="Z12" s="74">
        <f>R11+R12+R13</f>
        <v>0</v>
      </c>
      <c r="AA12" s="502"/>
    </row>
    <row r="13" spans="1:52" s="2" customFormat="1" ht="23.25" customHeight="1" thickBot="1">
      <c r="A13" s="553"/>
      <c r="B13" s="481"/>
      <c r="C13" s="499"/>
      <c r="D13" s="75" t="s">
        <v>23</v>
      </c>
      <c r="E13" s="61">
        <v>0</v>
      </c>
      <c r="F13" s="62">
        <v>0</v>
      </c>
      <c r="G13" s="62">
        <v>0</v>
      </c>
      <c r="H13" s="62">
        <v>0</v>
      </c>
      <c r="I13" s="62">
        <v>0</v>
      </c>
      <c r="J13" s="63">
        <v>0</v>
      </c>
      <c r="K13" s="72">
        <f t="shared" si="0"/>
        <v>0</v>
      </c>
      <c r="L13" s="65">
        <v>0</v>
      </c>
      <c r="M13" s="62">
        <v>0</v>
      </c>
      <c r="N13" s="62">
        <v>0</v>
      </c>
      <c r="O13" s="62">
        <v>0</v>
      </c>
      <c r="P13" s="62">
        <v>0</v>
      </c>
      <c r="Q13" s="66">
        <v>0</v>
      </c>
      <c r="R13" s="72">
        <f t="shared" si="1"/>
        <v>0</v>
      </c>
      <c r="S13" s="76">
        <f t="shared" si="2"/>
        <v>0</v>
      </c>
      <c r="T13" s="77">
        <f t="shared" si="3"/>
        <v>0</v>
      </c>
      <c r="U13" s="77">
        <f t="shared" si="4"/>
        <v>0</v>
      </c>
      <c r="V13" s="77">
        <f t="shared" si="5"/>
        <v>0</v>
      </c>
      <c r="W13" s="77">
        <f t="shared" si="6"/>
        <v>0</v>
      </c>
      <c r="X13" s="77">
        <f t="shared" si="7"/>
        <v>0</v>
      </c>
      <c r="Y13" s="73">
        <f t="shared" si="8"/>
        <v>0</v>
      </c>
      <c r="Z13" s="78">
        <f>Y11+Y12+Y13</f>
        <v>0</v>
      </c>
      <c r="AA13" s="502"/>
    </row>
    <row r="14" spans="1:52" s="2" customFormat="1" ht="23.25" customHeight="1">
      <c r="A14" s="552">
        <v>3</v>
      </c>
      <c r="B14" s="481"/>
      <c r="C14" s="498" t="s">
        <v>25</v>
      </c>
      <c r="D14" s="24" t="s">
        <v>21</v>
      </c>
      <c r="E14" s="25">
        <v>6</v>
      </c>
      <c r="F14" s="26">
        <v>1</v>
      </c>
      <c r="G14" s="26">
        <v>0</v>
      </c>
      <c r="H14" s="26">
        <v>0</v>
      </c>
      <c r="I14" s="26">
        <v>0</v>
      </c>
      <c r="J14" s="27">
        <v>0</v>
      </c>
      <c r="K14" s="28">
        <f t="shared" si="0"/>
        <v>7</v>
      </c>
      <c r="L14" s="29">
        <v>5</v>
      </c>
      <c r="M14" s="26">
        <v>1</v>
      </c>
      <c r="N14" s="26">
        <v>0</v>
      </c>
      <c r="O14" s="26">
        <v>0</v>
      </c>
      <c r="P14" s="26">
        <v>0</v>
      </c>
      <c r="Q14" s="30">
        <v>0</v>
      </c>
      <c r="R14" s="79">
        <f t="shared" si="1"/>
        <v>6</v>
      </c>
      <c r="S14" s="31">
        <f t="shared" si="2"/>
        <v>1</v>
      </c>
      <c r="T14" s="32">
        <f t="shared" si="3"/>
        <v>0</v>
      </c>
      <c r="U14" s="32">
        <f t="shared" si="4"/>
        <v>0</v>
      </c>
      <c r="V14" s="32">
        <f t="shared" si="5"/>
        <v>0</v>
      </c>
      <c r="W14" s="32">
        <f t="shared" si="6"/>
        <v>0</v>
      </c>
      <c r="X14" s="32">
        <f t="shared" si="7"/>
        <v>0</v>
      </c>
      <c r="Y14" s="80">
        <f t="shared" si="8"/>
        <v>1</v>
      </c>
      <c r="Z14" s="81">
        <f>K14+K15+K16</f>
        <v>109</v>
      </c>
      <c r="AA14" s="501">
        <f>Z16/Z14*100</f>
        <v>4.5871559633027523</v>
      </c>
    </row>
    <row r="15" spans="1:52" s="2" customFormat="1" ht="23.25" customHeight="1">
      <c r="A15" s="553"/>
      <c r="B15" s="481"/>
      <c r="C15" s="499"/>
      <c r="D15" s="36" t="s">
        <v>22</v>
      </c>
      <c r="E15" s="37">
        <v>15</v>
      </c>
      <c r="F15" s="38">
        <v>2</v>
      </c>
      <c r="G15" s="38">
        <v>1</v>
      </c>
      <c r="H15" s="38">
        <v>0</v>
      </c>
      <c r="I15" s="38">
        <v>0</v>
      </c>
      <c r="J15" s="39">
        <v>0</v>
      </c>
      <c r="K15" s="40">
        <f t="shared" si="0"/>
        <v>18</v>
      </c>
      <c r="L15" s="41">
        <v>13</v>
      </c>
      <c r="M15" s="38">
        <v>2</v>
      </c>
      <c r="N15" s="38">
        <v>1</v>
      </c>
      <c r="O15" s="38">
        <v>0</v>
      </c>
      <c r="P15" s="38">
        <v>0</v>
      </c>
      <c r="Q15" s="42">
        <v>0</v>
      </c>
      <c r="R15" s="72">
        <f t="shared" si="1"/>
        <v>16</v>
      </c>
      <c r="S15" s="43">
        <f t="shared" si="2"/>
        <v>2</v>
      </c>
      <c r="T15" s="44">
        <f t="shared" si="3"/>
        <v>0</v>
      </c>
      <c r="U15" s="44">
        <f t="shared" si="4"/>
        <v>0</v>
      </c>
      <c r="V15" s="44">
        <f t="shared" si="5"/>
        <v>0</v>
      </c>
      <c r="W15" s="44">
        <f t="shared" si="6"/>
        <v>0</v>
      </c>
      <c r="X15" s="44">
        <f t="shared" si="7"/>
        <v>0</v>
      </c>
      <c r="Y15" s="73">
        <f t="shared" si="8"/>
        <v>2</v>
      </c>
      <c r="Z15" s="74">
        <f>R14+R15+R16</f>
        <v>104</v>
      </c>
      <c r="AA15" s="502"/>
    </row>
    <row r="16" spans="1:52" s="2" customFormat="1" ht="23.25" customHeight="1" thickBot="1">
      <c r="A16" s="554"/>
      <c r="B16" s="482"/>
      <c r="C16" s="500"/>
      <c r="D16" s="48" t="s">
        <v>23</v>
      </c>
      <c r="E16" s="49">
        <v>46</v>
      </c>
      <c r="F16" s="50">
        <v>12</v>
      </c>
      <c r="G16" s="50">
        <v>6</v>
      </c>
      <c r="H16" s="50">
        <v>14</v>
      </c>
      <c r="I16" s="50">
        <v>3</v>
      </c>
      <c r="J16" s="51">
        <v>3</v>
      </c>
      <c r="K16" s="52">
        <f t="shared" si="0"/>
        <v>84</v>
      </c>
      <c r="L16" s="53">
        <v>45</v>
      </c>
      <c r="M16" s="50">
        <v>12</v>
      </c>
      <c r="N16" s="50">
        <v>6</v>
      </c>
      <c r="O16" s="50">
        <v>13</v>
      </c>
      <c r="P16" s="50">
        <v>3</v>
      </c>
      <c r="Q16" s="54">
        <v>3</v>
      </c>
      <c r="R16" s="52">
        <f t="shared" si="1"/>
        <v>82</v>
      </c>
      <c r="S16" s="55">
        <f t="shared" si="2"/>
        <v>1</v>
      </c>
      <c r="T16" s="56">
        <f t="shared" si="3"/>
        <v>0</v>
      </c>
      <c r="U16" s="56">
        <f t="shared" si="4"/>
        <v>0</v>
      </c>
      <c r="V16" s="56">
        <f t="shared" si="5"/>
        <v>1</v>
      </c>
      <c r="W16" s="56">
        <f t="shared" si="6"/>
        <v>0</v>
      </c>
      <c r="X16" s="56">
        <f t="shared" si="7"/>
        <v>0</v>
      </c>
      <c r="Y16" s="58">
        <f t="shared" si="8"/>
        <v>2</v>
      </c>
      <c r="Z16" s="82">
        <f>Y14+Y15+Y16</f>
        <v>5</v>
      </c>
      <c r="AA16" s="503"/>
    </row>
    <row r="17" spans="1:52" s="83" customFormat="1" ht="23.25" customHeight="1">
      <c r="A17" s="555">
        <v>4</v>
      </c>
      <c r="B17" s="480" t="s">
        <v>26</v>
      </c>
      <c r="C17" s="484" t="s">
        <v>27</v>
      </c>
      <c r="D17" s="60" t="s">
        <v>21</v>
      </c>
      <c r="E17" s="61">
        <v>12</v>
      </c>
      <c r="F17" s="62">
        <v>4</v>
      </c>
      <c r="G17" s="62">
        <v>1</v>
      </c>
      <c r="H17" s="62">
        <v>7</v>
      </c>
      <c r="I17" s="62">
        <v>2</v>
      </c>
      <c r="J17" s="63">
        <v>1</v>
      </c>
      <c r="K17" s="64">
        <f t="shared" si="0"/>
        <v>27</v>
      </c>
      <c r="L17" s="65">
        <v>9</v>
      </c>
      <c r="M17" s="62">
        <v>1</v>
      </c>
      <c r="N17" s="62">
        <v>0</v>
      </c>
      <c r="O17" s="62">
        <v>0</v>
      </c>
      <c r="P17" s="62">
        <v>0</v>
      </c>
      <c r="Q17" s="66">
        <v>0</v>
      </c>
      <c r="R17" s="67">
        <f t="shared" si="1"/>
        <v>10</v>
      </c>
      <c r="S17" s="68">
        <f t="shared" si="2"/>
        <v>3</v>
      </c>
      <c r="T17" s="69">
        <f t="shared" si="3"/>
        <v>3</v>
      </c>
      <c r="U17" s="69">
        <f t="shared" si="4"/>
        <v>1</v>
      </c>
      <c r="V17" s="69">
        <f t="shared" si="5"/>
        <v>7</v>
      </c>
      <c r="W17" s="69">
        <f t="shared" si="6"/>
        <v>2</v>
      </c>
      <c r="X17" s="69">
        <f t="shared" si="7"/>
        <v>1</v>
      </c>
      <c r="Y17" s="70">
        <f t="shared" si="8"/>
        <v>17</v>
      </c>
      <c r="Z17" s="71">
        <f>K17+K18+K19</f>
        <v>214</v>
      </c>
      <c r="AA17" s="502">
        <f>Z19/Z17*100</f>
        <v>27.570093457943923</v>
      </c>
    </row>
    <row r="18" spans="1:52" s="83" customFormat="1" ht="23.25" customHeight="1">
      <c r="A18" s="555"/>
      <c r="B18" s="481"/>
      <c r="C18" s="473"/>
      <c r="D18" s="36" t="s">
        <v>22</v>
      </c>
      <c r="E18" s="37">
        <v>22</v>
      </c>
      <c r="F18" s="38">
        <v>7</v>
      </c>
      <c r="G18" s="38">
        <v>3</v>
      </c>
      <c r="H18" s="38">
        <v>14</v>
      </c>
      <c r="I18" s="38">
        <v>5</v>
      </c>
      <c r="J18" s="39">
        <v>2</v>
      </c>
      <c r="K18" s="40">
        <f t="shared" si="0"/>
        <v>53</v>
      </c>
      <c r="L18" s="41">
        <v>32</v>
      </c>
      <c r="M18" s="38">
        <v>3</v>
      </c>
      <c r="N18" s="38">
        <v>0</v>
      </c>
      <c r="O18" s="38">
        <v>0</v>
      </c>
      <c r="P18" s="38">
        <v>0</v>
      </c>
      <c r="Q18" s="42">
        <v>0</v>
      </c>
      <c r="R18" s="72">
        <f t="shared" si="1"/>
        <v>35</v>
      </c>
      <c r="S18" s="43">
        <f t="shared" si="2"/>
        <v>-10</v>
      </c>
      <c r="T18" s="44">
        <f t="shared" si="3"/>
        <v>4</v>
      </c>
      <c r="U18" s="44">
        <f t="shared" si="4"/>
        <v>3</v>
      </c>
      <c r="V18" s="44">
        <f t="shared" si="5"/>
        <v>14</v>
      </c>
      <c r="W18" s="44">
        <f t="shared" si="6"/>
        <v>5</v>
      </c>
      <c r="X18" s="44">
        <f t="shared" si="7"/>
        <v>2</v>
      </c>
      <c r="Y18" s="73">
        <f t="shared" si="8"/>
        <v>18</v>
      </c>
      <c r="Z18" s="74">
        <f>R17+R18+R19</f>
        <v>155</v>
      </c>
      <c r="AA18" s="502"/>
    </row>
    <row r="19" spans="1:52" s="83" customFormat="1" ht="23.25" customHeight="1" thickBot="1">
      <c r="A19" s="556"/>
      <c r="B19" s="481"/>
      <c r="C19" s="497"/>
      <c r="D19" s="75" t="s">
        <v>23</v>
      </c>
      <c r="E19" s="84">
        <v>52</v>
      </c>
      <c r="F19" s="85">
        <v>19</v>
      </c>
      <c r="G19" s="85">
        <v>9</v>
      </c>
      <c r="H19" s="85">
        <v>36</v>
      </c>
      <c r="I19" s="85">
        <v>13</v>
      </c>
      <c r="J19" s="86">
        <v>5</v>
      </c>
      <c r="K19" s="72">
        <f t="shared" si="0"/>
        <v>134</v>
      </c>
      <c r="L19" s="87">
        <v>46</v>
      </c>
      <c r="M19" s="85">
        <v>17</v>
      </c>
      <c r="N19" s="85">
        <v>6</v>
      </c>
      <c r="O19" s="85">
        <v>32</v>
      </c>
      <c r="P19" s="85">
        <v>5</v>
      </c>
      <c r="Q19" s="88">
        <v>4</v>
      </c>
      <c r="R19" s="72">
        <f t="shared" si="1"/>
        <v>110</v>
      </c>
      <c r="S19" s="76">
        <f t="shared" si="2"/>
        <v>6</v>
      </c>
      <c r="T19" s="77">
        <f t="shared" si="3"/>
        <v>2</v>
      </c>
      <c r="U19" s="77">
        <f t="shared" si="4"/>
        <v>3</v>
      </c>
      <c r="V19" s="77">
        <f t="shared" si="5"/>
        <v>4</v>
      </c>
      <c r="W19" s="77">
        <f t="shared" si="6"/>
        <v>8</v>
      </c>
      <c r="X19" s="77">
        <f t="shared" si="7"/>
        <v>1</v>
      </c>
      <c r="Y19" s="73">
        <f t="shared" si="8"/>
        <v>24</v>
      </c>
      <c r="Z19" s="78">
        <f>Y17+Y18+Y19</f>
        <v>59</v>
      </c>
      <c r="AA19" s="502"/>
    </row>
    <row r="20" spans="1:52" s="2" customFormat="1" ht="23.25" customHeight="1">
      <c r="A20" s="552">
        <v>5</v>
      </c>
      <c r="B20" s="481"/>
      <c r="C20" s="472" t="s">
        <v>28</v>
      </c>
      <c r="D20" s="24" t="s">
        <v>21</v>
      </c>
      <c r="E20" s="89">
        <v>11</v>
      </c>
      <c r="F20" s="90">
        <v>3</v>
      </c>
      <c r="G20" s="90">
        <v>1</v>
      </c>
      <c r="H20" s="90">
        <v>4</v>
      </c>
      <c r="I20" s="90">
        <v>1</v>
      </c>
      <c r="J20" s="91">
        <v>0</v>
      </c>
      <c r="K20" s="28">
        <f t="shared" si="0"/>
        <v>20</v>
      </c>
      <c r="L20" s="29">
        <v>8</v>
      </c>
      <c r="M20" s="26">
        <v>2</v>
      </c>
      <c r="N20" s="26">
        <v>0</v>
      </c>
      <c r="O20" s="26">
        <v>2</v>
      </c>
      <c r="P20" s="26">
        <v>0</v>
      </c>
      <c r="Q20" s="30">
        <v>0</v>
      </c>
      <c r="R20" s="79">
        <f t="shared" si="1"/>
        <v>12</v>
      </c>
      <c r="S20" s="31">
        <f t="shared" si="2"/>
        <v>3</v>
      </c>
      <c r="T20" s="32">
        <f t="shared" si="3"/>
        <v>1</v>
      </c>
      <c r="U20" s="32">
        <f t="shared" si="4"/>
        <v>1</v>
      </c>
      <c r="V20" s="32">
        <f t="shared" si="5"/>
        <v>2</v>
      </c>
      <c r="W20" s="32">
        <f t="shared" si="6"/>
        <v>1</v>
      </c>
      <c r="X20" s="32">
        <f t="shared" si="7"/>
        <v>0</v>
      </c>
      <c r="Y20" s="80">
        <f t="shared" si="8"/>
        <v>8</v>
      </c>
      <c r="Z20" s="81">
        <f>K20+K21+K22</f>
        <v>140</v>
      </c>
      <c r="AA20" s="475">
        <f>Z22/Z20*100</f>
        <v>19.285714285714288</v>
      </c>
    </row>
    <row r="21" spans="1:52" s="2" customFormat="1" ht="23.25" customHeight="1">
      <c r="A21" s="553"/>
      <c r="B21" s="481"/>
      <c r="C21" s="473"/>
      <c r="D21" s="36" t="s">
        <v>22</v>
      </c>
      <c r="E21" s="92">
        <v>24</v>
      </c>
      <c r="F21" s="93">
        <v>5</v>
      </c>
      <c r="G21" s="93">
        <v>3</v>
      </c>
      <c r="H21" s="93">
        <v>6</v>
      </c>
      <c r="I21" s="93">
        <v>2</v>
      </c>
      <c r="J21" s="94">
        <v>0</v>
      </c>
      <c r="K21" s="40">
        <f t="shared" si="0"/>
        <v>40</v>
      </c>
      <c r="L21" s="41">
        <v>22</v>
      </c>
      <c r="M21" s="38">
        <v>3</v>
      </c>
      <c r="N21" s="38">
        <v>1</v>
      </c>
      <c r="O21" s="38">
        <v>4</v>
      </c>
      <c r="P21" s="38">
        <v>0</v>
      </c>
      <c r="Q21" s="42">
        <v>0</v>
      </c>
      <c r="R21" s="40">
        <f t="shared" si="1"/>
        <v>30</v>
      </c>
      <c r="S21" s="43">
        <f t="shared" si="2"/>
        <v>2</v>
      </c>
      <c r="T21" s="44">
        <f t="shared" si="3"/>
        <v>2</v>
      </c>
      <c r="U21" s="44">
        <f t="shared" si="4"/>
        <v>2</v>
      </c>
      <c r="V21" s="44">
        <f t="shared" si="5"/>
        <v>2</v>
      </c>
      <c r="W21" s="44">
        <f t="shared" si="6"/>
        <v>2</v>
      </c>
      <c r="X21" s="44">
        <f t="shared" si="7"/>
        <v>0</v>
      </c>
      <c r="Y21" s="73">
        <f t="shared" si="8"/>
        <v>10</v>
      </c>
      <c r="Z21" s="74">
        <f>R20+R21+R22</f>
        <v>113</v>
      </c>
      <c r="AA21" s="476"/>
    </row>
    <row r="22" spans="1:52" s="2" customFormat="1" ht="23.25" customHeight="1" thickBot="1">
      <c r="A22" s="553"/>
      <c r="B22" s="483"/>
      <c r="C22" s="474"/>
      <c r="D22" s="48" t="s">
        <v>23</v>
      </c>
      <c r="E22" s="95">
        <v>40</v>
      </c>
      <c r="F22" s="96">
        <v>11</v>
      </c>
      <c r="G22" s="96">
        <v>6</v>
      </c>
      <c r="H22" s="96">
        <v>21</v>
      </c>
      <c r="I22" s="96">
        <v>2</v>
      </c>
      <c r="J22" s="97">
        <v>0</v>
      </c>
      <c r="K22" s="52">
        <f t="shared" si="0"/>
        <v>80</v>
      </c>
      <c r="L22" s="53">
        <v>36</v>
      </c>
      <c r="M22" s="50">
        <v>11</v>
      </c>
      <c r="N22" s="50">
        <v>5</v>
      </c>
      <c r="O22" s="50">
        <v>19</v>
      </c>
      <c r="P22" s="50">
        <v>0</v>
      </c>
      <c r="Q22" s="54">
        <v>0</v>
      </c>
      <c r="R22" s="52">
        <f t="shared" si="1"/>
        <v>71</v>
      </c>
      <c r="S22" s="55">
        <f t="shared" si="2"/>
        <v>4</v>
      </c>
      <c r="T22" s="56">
        <f t="shared" si="3"/>
        <v>0</v>
      </c>
      <c r="U22" s="56">
        <f t="shared" si="4"/>
        <v>1</v>
      </c>
      <c r="V22" s="56">
        <f t="shared" si="5"/>
        <v>2</v>
      </c>
      <c r="W22" s="56">
        <f t="shared" si="6"/>
        <v>2</v>
      </c>
      <c r="X22" s="56">
        <f t="shared" si="7"/>
        <v>0</v>
      </c>
      <c r="Y22" s="58">
        <f t="shared" si="8"/>
        <v>9</v>
      </c>
      <c r="Z22" s="82">
        <f>Y20+Y21+Y22</f>
        <v>27</v>
      </c>
      <c r="AA22" s="477"/>
    </row>
    <row r="23" spans="1:52" s="99" customFormat="1" ht="23.25" customHeight="1">
      <c r="A23" s="552">
        <v>6</v>
      </c>
      <c r="B23" s="479" t="s">
        <v>29</v>
      </c>
      <c r="C23" s="507" t="s">
        <v>30</v>
      </c>
      <c r="D23" s="60" t="s">
        <v>21</v>
      </c>
      <c r="E23" s="25">
        <v>25</v>
      </c>
      <c r="F23" s="26">
        <v>8</v>
      </c>
      <c r="G23" s="26">
        <v>4</v>
      </c>
      <c r="H23" s="26">
        <v>15</v>
      </c>
      <c r="I23" s="26">
        <v>5</v>
      </c>
      <c r="J23" s="27">
        <v>1</v>
      </c>
      <c r="K23" s="28">
        <f t="shared" si="0"/>
        <v>58</v>
      </c>
      <c r="L23" s="29">
        <v>9</v>
      </c>
      <c r="M23" s="26">
        <v>1</v>
      </c>
      <c r="N23" s="26">
        <v>1</v>
      </c>
      <c r="O23" s="26">
        <v>5</v>
      </c>
      <c r="P23" s="26">
        <v>2</v>
      </c>
      <c r="Q23" s="30">
        <v>0</v>
      </c>
      <c r="R23" s="28">
        <f t="shared" si="1"/>
        <v>18</v>
      </c>
      <c r="S23" s="31">
        <f t="shared" si="2"/>
        <v>16</v>
      </c>
      <c r="T23" s="32">
        <f t="shared" si="3"/>
        <v>7</v>
      </c>
      <c r="U23" s="32">
        <f t="shared" si="4"/>
        <v>3</v>
      </c>
      <c r="V23" s="32">
        <f t="shared" si="5"/>
        <v>10</v>
      </c>
      <c r="W23" s="32">
        <f t="shared" si="6"/>
        <v>3</v>
      </c>
      <c r="X23" s="33">
        <f t="shared" si="7"/>
        <v>1</v>
      </c>
      <c r="Y23" s="80">
        <f t="shared" si="8"/>
        <v>40</v>
      </c>
      <c r="Z23" s="35">
        <f>K23+K24+K25</f>
        <v>435</v>
      </c>
      <c r="AA23" s="475">
        <f>Z25/Z23*100</f>
        <v>28.735632183908045</v>
      </c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</row>
    <row r="24" spans="1:52" s="99" customFormat="1" ht="23.25" customHeight="1">
      <c r="A24" s="553"/>
      <c r="B24" s="479"/>
      <c r="C24" s="491"/>
      <c r="D24" s="36" t="s">
        <v>22</v>
      </c>
      <c r="E24" s="37">
        <v>42</v>
      </c>
      <c r="F24" s="38">
        <v>16</v>
      </c>
      <c r="G24" s="38">
        <v>8</v>
      </c>
      <c r="H24" s="38">
        <v>28</v>
      </c>
      <c r="I24" s="38">
        <v>10</v>
      </c>
      <c r="J24" s="39">
        <v>4</v>
      </c>
      <c r="K24" s="40">
        <f t="shared" si="0"/>
        <v>108</v>
      </c>
      <c r="L24" s="41">
        <v>25</v>
      </c>
      <c r="M24" s="38">
        <v>2</v>
      </c>
      <c r="N24" s="38">
        <v>0</v>
      </c>
      <c r="O24" s="38">
        <v>17</v>
      </c>
      <c r="P24" s="38">
        <v>3</v>
      </c>
      <c r="Q24" s="42">
        <v>0</v>
      </c>
      <c r="R24" s="40">
        <f t="shared" si="1"/>
        <v>47</v>
      </c>
      <c r="S24" s="43">
        <f t="shared" si="2"/>
        <v>17</v>
      </c>
      <c r="T24" s="44">
        <f t="shared" si="3"/>
        <v>14</v>
      </c>
      <c r="U24" s="44">
        <f t="shared" si="4"/>
        <v>8</v>
      </c>
      <c r="V24" s="44">
        <f t="shared" si="5"/>
        <v>11</v>
      </c>
      <c r="W24" s="44">
        <f t="shared" si="6"/>
        <v>7</v>
      </c>
      <c r="X24" s="45">
        <f t="shared" si="7"/>
        <v>4</v>
      </c>
      <c r="Y24" s="73">
        <f t="shared" si="8"/>
        <v>61</v>
      </c>
      <c r="Z24" s="47">
        <f>R23+R24+R25</f>
        <v>310</v>
      </c>
      <c r="AA24" s="476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</row>
    <row r="25" spans="1:52" s="99" customFormat="1" ht="23.25" customHeight="1" thickBot="1">
      <c r="A25" s="553"/>
      <c r="B25" s="479"/>
      <c r="C25" s="491"/>
      <c r="D25" s="75" t="s">
        <v>23</v>
      </c>
      <c r="E25" s="49">
        <v>99</v>
      </c>
      <c r="F25" s="50">
        <v>40</v>
      </c>
      <c r="G25" s="50">
        <v>20</v>
      </c>
      <c r="H25" s="50">
        <v>72</v>
      </c>
      <c r="I25" s="50">
        <v>26</v>
      </c>
      <c r="J25" s="51">
        <v>12</v>
      </c>
      <c r="K25" s="52">
        <f t="shared" si="0"/>
        <v>269</v>
      </c>
      <c r="L25" s="53">
        <v>108</v>
      </c>
      <c r="M25" s="50">
        <v>38</v>
      </c>
      <c r="N25" s="50">
        <v>18</v>
      </c>
      <c r="O25" s="50">
        <v>65</v>
      </c>
      <c r="P25" s="50">
        <v>6</v>
      </c>
      <c r="Q25" s="54">
        <v>10</v>
      </c>
      <c r="R25" s="52">
        <f t="shared" si="1"/>
        <v>245</v>
      </c>
      <c r="S25" s="55">
        <f t="shared" si="2"/>
        <v>-9</v>
      </c>
      <c r="T25" s="56">
        <f t="shared" si="3"/>
        <v>2</v>
      </c>
      <c r="U25" s="56">
        <f t="shared" si="4"/>
        <v>2</v>
      </c>
      <c r="V25" s="56">
        <f t="shared" si="5"/>
        <v>7</v>
      </c>
      <c r="W25" s="56">
        <f t="shared" si="6"/>
        <v>20</v>
      </c>
      <c r="X25" s="57">
        <f t="shared" si="7"/>
        <v>2</v>
      </c>
      <c r="Y25" s="58">
        <f t="shared" si="8"/>
        <v>24</v>
      </c>
      <c r="Z25" s="59">
        <f>Y23+Y24+Y25</f>
        <v>125</v>
      </c>
      <c r="AA25" s="477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</row>
    <row r="26" spans="1:52" s="102" customFormat="1" ht="23.25" customHeight="1">
      <c r="A26" s="552">
        <v>7</v>
      </c>
      <c r="B26" s="496" t="s">
        <v>31</v>
      </c>
      <c r="C26" s="472" t="s">
        <v>32</v>
      </c>
      <c r="D26" s="24" t="s">
        <v>21</v>
      </c>
      <c r="E26" s="61">
        <v>100</v>
      </c>
      <c r="F26" s="62">
        <v>39</v>
      </c>
      <c r="G26" s="62">
        <v>18</v>
      </c>
      <c r="H26" s="62">
        <v>67</v>
      </c>
      <c r="I26" s="62">
        <v>26</v>
      </c>
      <c r="J26" s="63">
        <v>10</v>
      </c>
      <c r="K26" s="64">
        <f t="shared" si="0"/>
        <v>260</v>
      </c>
      <c r="L26" s="65">
        <v>38</v>
      </c>
      <c r="M26" s="62">
        <v>7</v>
      </c>
      <c r="N26" s="62">
        <v>5</v>
      </c>
      <c r="O26" s="62">
        <v>16</v>
      </c>
      <c r="P26" s="62">
        <v>8</v>
      </c>
      <c r="Q26" s="66">
        <v>0</v>
      </c>
      <c r="R26" s="64">
        <f t="shared" si="1"/>
        <v>74</v>
      </c>
      <c r="S26" s="68">
        <f t="shared" si="2"/>
        <v>62</v>
      </c>
      <c r="T26" s="69">
        <f t="shared" si="3"/>
        <v>32</v>
      </c>
      <c r="U26" s="69">
        <f t="shared" si="4"/>
        <v>13</v>
      </c>
      <c r="V26" s="69">
        <f t="shared" si="5"/>
        <v>51</v>
      </c>
      <c r="W26" s="69">
        <f t="shared" si="6"/>
        <v>18</v>
      </c>
      <c r="X26" s="100">
        <f t="shared" si="7"/>
        <v>10</v>
      </c>
      <c r="Y26" s="70">
        <f t="shared" si="8"/>
        <v>186</v>
      </c>
      <c r="Z26" s="101">
        <f>K26+K27+K28</f>
        <v>1706</v>
      </c>
      <c r="AA26" s="476">
        <f>Z28/Z26*100</f>
        <v>52.754982415005856</v>
      </c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</row>
    <row r="27" spans="1:52" s="98" customFormat="1" ht="23.25" customHeight="1">
      <c r="A27" s="553"/>
      <c r="B27" s="481"/>
      <c r="C27" s="473"/>
      <c r="D27" s="36" t="s">
        <v>22</v>
      </c>
      <c r="E27" s="37">
        <v>238</v>
      </c>
      <c r="F27" s="38">
        <v>96</v>
      </c>
      <c r="G27" s="38">
        <v>48</v>
      </c>
      <c r="H27" s="38">
        <v>173</v>
      </c>
      <c r="I27" s="38">
        <v>64</v>
      </c>
      <c r="J27" s="39">
        <v>24</v>
      </c>
      <c r="K27" s="40">
        <f t="shared" si="0"/>
        <v>643</v>
      </c>
      <c r="L27" s="41">
        <v>85</v>
      </c>
      <c r="M27" s="38">
        <v>32</v>
      </c>
      <c r="N27" s="38">
        <v>12</v>
      </c>
      <c r="O27" s="38">
        <v>50</v>
      </c>
      <c r="P27" s="38">
        <v>15</v>
      </c>
      <c r="Q27" s="42">
        <v>0</v>
      </c>
      <c r="R27" s="40">
        <f t="shared" si="1"/>
        <v>194</v>
      </c>
      <c r="S27" s="43">
        <f t="shared" si="2"/>
        <v>153</v>
      </c>
      <c r="T27" s="44">
        <f t="shared" si="3"/>
        <v>64</v>
      </c>
      <c r="U27" s="44">
        <f t="shared" si="4"/>
        <v>36</v>
      </c>
      <c r="V27" s="44">
        <f t="shared" si="5"/>
        <v>123</v>
      </c>
      <c r="W27" s="44">
        <f t="shared" si="6"/>
        <v>49</v>
      </c>
      <c r="X27" s="45">
        <f t="shared" si="7"/>
        <v>24</v>
      </c>
      <c r="Y27" s="73">
        <f t="shared" si="8"/>
        <v>449</v>
      </c>
      <c r="Z27" s="47">
        <f>R26+R27+R28</f>
        <v>806</v>
      </c>
      <c r="AA27" s="476"/>
    </row>
    <row r="28" spans="1:52" s="105" customFormat="1" ht="23.25" customHeight="1" thickBot="1">
      <c r="A28" s="553"/>
      <c r="B28" s="481"/>
      <c r="C28" s="474"/>
      <c r="D28" s="48" t="s">
        <v>23</v>
      </c>
      <c r="E28" s="49">
        <v>306</v>
      </c>
      <c r="F28" s="50">
        <v>120</v>
      </c>
      <c r="G28" s="50">
        <v>60</v>
      </c>
      <c r="H28" s="50">
        <v>215</v>
      </c>
      <c r="I28" s="50">
        <v>79</v>
      </c>
      <c r="J28" s="51">
        <v>23</v>
      </c>
      <c r="K28" s="52">
        <f t="shared" si="0"/>
        <v>803</v>
      </c>
      <c r="L28" s="53">
        <v>210</v>
      </c>
      <c r="M28" s="50">
        <v>78</v>
      </c>
      <c r="N28" s="50">
        <v>39</v>
      </c>
      <c r="O28" s="50">
        <v>145</v>
      </c>
      <c r="P28" s="50">
        <v>53</v>
      </c>
      <c r="Q28" s="54">
        <v>13</v>
      </c>
      <c r="R28" s="72">
        <f t="shared" si="1"/>
        <v>538</v>
      </c>
      <c r="S28" s="76">
        <f t="shared" si="2"/>
        <v>96</v>
      </c>
      <c r="T28" s="77">
        <f t="shared" si="3"/>
        <v>42</v>
      </c>
      <c r="U28" s="77">
        <f t="shared" si="4"/>
        <v>21</v>
      </c>
      <c r="V28" s="77">
        <f t="shared" si="5"/>
        <v>70</v>
      </c>
      <c r="W28" s="77">
        <f t="shared" si="6"/>
        <v>26</v>
      </c>
      <c r="X28" s="103">
        <f t="shared" si="7"/>
        <v>10</v>
      </c>
      <c r="Y28" s="73">
        <f t="shared" si="8"/>
        <v>265</v>
      </c>
      <c r="Z28" s="104">
        <f>Y26+Y27+Y28</f>
        <v>900</v>
      </c>
      <c r="AA28" s="476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</row>
    <row r="29" spans="1:52" ht="23.25" customHeight="1">
      <c r="A29" s="552">
        <v>8</v>
      </c>
      <c r="B29" s="481"/>
      <c r="C29" s="473" t="s">
        <v>33</v>
      </c>
      <c r="D29" s="60" t="s">
        <v>21</v>
      </c>
      <c r="E29" s="25">
        <v>125</v>
      </c>
      <c r="F29" s="26">
        <v>0</v>
      </c>
      <c r="G29" s="26">
        <v>0</v>
      </c>
      <c r="H29" s="26">
        <v>0</v>
      </c>
      <c r="I29" s="26">
        <v>0</v>
      </c>
      <c r="J29" s="27">
        <v>2</v>
      </c>
      <c r="K29" s="64">
        <f t="shared" si="0"/>
        <v>127</v>
      </c>
      <c r="L29" s="29">
        <v>53</v>
      </c>
      <c r="M29" s="26">
        <v>0</v>
      </c>
      <c r="N29" s="26">
        <v>0</v>
      </c>
      <c r="O29" s="26">
        <v>0</v>
      </c>
      <c r="P29" s="26">
        <v>0</v>
      </c>
      <c r="Q29" s="30">
        <v>1</v>
      </c>
      <c r="R29" s="28">
        <f t="shared" si="1"/>
        <v>54</v>
      </c>
      <c r="S29" s="31">
        <f t="shared" si="2"/>
        <v>72</v>
      </c>
      <c r="T29" s="32">
        <f t="shared" si="3"/>
        <v>0</v>
      </c>
      <c r="U29" s="32">
        <f t="shared" si="4"/>
        <v>0</v>
      </c>
      <c r="V29" s="32">
        <f t="shared" si="5"/>
        <v>0</v>
      </c>
      <c r="W29" s="32">
        <f t="shared" si="6"/>
        <v>0</v>
      </c>
      <c r="X29" s="33">
        <f t="shared" si="7"/>
        <v>1</v>
      </c>
      <c r="Y29" s="73">
        <f t="shared" si="8"/>
        <v>73</v>
      </c>
      <c r="Z29" s="35">
        <f>K29+K30+K31</f>
        <v>859</v>
      </c>
      <c r="AA29" s="475">
        <f>Z31/Z29*100</f>
        <v>25.960419091967402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ht="23.25" customHeight="1">
      <c r="A30" s="553"/>
      <c r="B30" s="481"/>
      <c r="C30" s="473"/>
      <c r="D30" s="36" t="s">
        <v>22</v>
      </c>
      <c r="E30" s="37">
        <v>204</v>
      </c>
      <c r="F30" s="38">
        <v>0</v>
      </c>
      <c r="G30" s="38">
        <v>0</v>
      </c>
      <c r="H30" s="38">
        <v>0</v>
      </c>
      <c r="I30" s="38">
        <v>0</v>
      </c>
      <c r="J30" s="39">
        <v>2</v>
      </c>
      <c r="K30" s="40">
        <f t="shared" si="0"/>
        <v>206</v>
      </c>
      <c r="L30" s="41">
        <v>148</v>
      </c>
      <c r="M30" s="38">
        <v>0</v>
      </c>
      <c r="N30" s="38">
        <v>0</v>
      </c>
      <c r="O30" s="38">
        <v>0</v>
      </c>
      <c r="P30" s="38">
        <v>0</v>
      </c>
      <c r="Q30" s="42">
        <v>0</v>
      </c>
      <c r="R30" s="40">
        <f t="shared" si="1"/>
        <v>148</v>
      </c>
      <c r="S30" s="43">
        <f t="shared" si="2"/>
        <v>56</v>
      </c>
      <c r="T30" s="44">
        <f t="shared" si="3"/>
        <v>0</v>
      </c>
      <c r="U30" s="44">
        <f t="shared" si="4"/>
        <v>0</v>
      </c>
      <c r="V30" s="44">
        <f t="shared" si="5"/>
        <v>0</v>
      </c>
      <c r="W30" s="44">
        <f t="shared" si="6"/>
        <v>0</v>
      </c>
      <c r="X30" s="45">
        <f t="shared" si="7"/>
        <v>2</v>
      </c>
      <c r="Y30" s="73">
        <f t="shared" si="8"/>
        <v>58</v>
      </c>
      <c r="Z30" s="47">
        <f>R29+R30+R31</f>
        <v>636</v>
      </c>
      <c r="AA30" s="476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ht="23.25" customHeight="1" thickBot="1">
      <c r="A31" s="553"/>
      <c r="B31" s="481"/>
      <c r="C31" s="497"/>
      <c r="D31" s="75" t="s">
        <v>23</v>
      </c>
      <c r="E31" s="84">
        <v>512</v>
      </c>
      <c r="F31" s="85">
        <v>0</v>
      </c>
      <c r="G31" s="85">
        <v>0</v>
      </c>
      <c r="H31" s="85">
        <v>0</v>
      </c>
      <c r="I31" s="85">
        <v>0</v>
      </c>
      <c r="J31" s="86">
        <v>14</v>
      </c>
      <c r="K31" s="72">
        <f t="shared" si="0"/>
        <v>526</v>
      </c>
      <c r="L31" s="87">
        <v>425</v>
      </c>
      <c r="M31" s="85">
        <v>0</v>
      </c>
      <c r="N31" s="85">
        <v>0</v>
      </c>
      <c r="O31" s="85">
        <v>0</v>
      </c>
      <c r="P31" s="85">
        <v>0</v>
      </c>
      <c r="Q31" s="88">
        <v>9</v>
      </c>
      <c r="R31" s="72">
        <f t="shared" si="1"/>
        <v>434</v>
      </c>
      <c r="S31" s="76">
        <f t="shared" si="2"/>
        <v>87</v>
      </c>
      <c r="T31" s="77">
        <f t="shared" si="3"/>
        <v>0</v>
      </c>
      <c r="U31" s="77">
        <f t="shared" si="4"/>
        <v>0</v>
      </c>
      <c r="V31" s="77">
        <f t="shared" si="5"/>
        <v>0</v>
      </c>
      <c r="W31" s="77">
        <f t="shared" si="6"/>
        <v>0</v>
      </c>
      <c r="X31" s="103">
        <f t="shared" si="7"/>
        <v>5</v>
      </c>
      <c r="Y31" s="73">
        <f t="shared" si="8"/>
        <v>92</v>
      </c>
      <c r="Z31" s="104">
        <f>Y29+Y30+Y31</f>
        <v>223</v>
      </c>
      <c r="AA31" s="476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s="106" customFormat="1" ht="23.25" customHeight="1">
      <c r="A32" s="552">
        <v>9</v>
      </c>
      <c r="B32" s="481"/>
      <c r="C32" s="472" t="s">
        <v>34</v>
      </c>
      <c r="D32" s="24" t="s">
        <v>21</v>
      </c>
      <c r="E32" s="25">
        <v>109</v>
      </c>
      <c r="F32" s="26">
        <v>30</v>
      </c>
      <c r="G32" s="26">
        <v>15</v>
      </c>
      <c r="H32" s="26">
        <v>28</v>
      </c>
      <c r="I32" s="26">
        <v>10</v>
      </c>
      <c r="J32" s="27">
        <v>9</v>
      </c>
      <c r="K32" s="28">
        <f t="shared" si="0"/>
        <v>201</v>
      </c>
      <c r="L32" s="29">
        <v>72</v>
      </c>
      <c r="M32" s="26">
        <v>14</v>
      </c>
      <c r="N32" s="26">
        <v>0</v>
      </c>
      <c r="O32" s="26">
        <v>1</v>
      </c>
      <c r="P32" s="26">
        <v>0</v>
      </c>
      <c r="Q32" s="30">
        <v>3</v>
      </c>
      <c r="R32" s="28">
        <f t="shared" si="1"/>
        <v>90</v>
      </c>
      <c r="S32" s="31">
        <f t="shared" si="2"/>
        <v>37</v>
      </c>
      <c r="T32" s="32">
        <f t="shared" si="3"/>
        <v>16</v>
      </c>
      <c r="U32" s="32">
        <f t="shared" si="4"/>
        <v>15</v>
      </c>
      <c r="V32" s="32">
        <f t="shared" si="5"/>
        <v>27</v>
      </c>
      <c r="W32" s="32">
        <f t="shared" si="6"/>
        <v>10</v>
      </c>
      <c r="X32" s="33">
        <f t="shared" si="7"/>
        <v>6</v>
      </c>
      <c r="Y32" s="80">
        <f t="shared" si="8"/>
        <v>111</v>
      </c>
      <c r="Z32" s="35">
        <f>K32+K33+K34</f>
        <v>926</v>
      </c>
      <c r="AA32" s="475">
        <f>Z34/Z32*100</f>
        <v>35.205183585313179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s="2" customFormat="1" ht="23.25" customHeight="1">
      <c r="A33" s="553"/>
      <c r="B33" s="481"/>
      <c r="C33" s="473"/>
      <c r="D33" s="36" t="s">
        <v>22</v>
      </c>
      <c r="E33" s="37">
        <v>223</v>
      </c>
      <c r="F33" s="38">
        <v>55</v>
      </c>
      <c r="G33" s="38">
        <v>27</v>
      </c>
      <c r="H33" s="38">
        <v>40</v>
      </c>
      <c r="I33" s="38">
        <v>15</v>
      </c>
      <c r="J33" s="39">
        <v>12</v>
      </c>
      <c r="K33" s="40">
        <f t="shared" si="0"/>
        <v>372</v>
      </c>
      <c r="L33" s="41">
        <v>184</v>
      </c>
      <c r="M33" s="38">
        <v>18</v>
      </c>
      <c r="N33" s="38">
        <v>7</v>
      </c>
      <c r="O33" s="38">
        <v>7</v>
      </c>
      <c r="P33" s="38">
        <v>0</v>
      </c>
      <c r="Q33" s="42">
        <v>1</v>
      </c>
      <c r="R33" s="40">
        <f t="shared" si="1"/>
        <v>217</v>
      </c>
      <c r="S33" s="43">
        <f t="shared" si="2"/>
        <v>39</v>
      </c>
      <c r="T33" s="44">
        <f t="shared" si="3"/>
        <v>37</v>
      </c>
      <c r="U33" s="44">
        <f t="shared" si="4"/>
        <v>20</v>
      </c>
      <c r="V33" s="44">
        <f t="shared" si="5"/>
        <v>33</v>
      </c>
      <c r="W33" s="44">
        <f t="shared" si="6"/>
        <v>15</v>
      </c>
      <c r="X33" s="45">
        <f t="shared" si="7"/>
        <v>11</v>
      </c>
      <c r="Y33" s="73">
        <f t="shared" si="8"/>
        <v>155</v>
      </c>
      <c r="Z33" s="47">
        <f>R32+R33+R34</f>
        <v>600</v>
      </c>
      <c r="AA33" s="476"/>
    </row>
    <row r="34" spans="1:52" s="107" customFormat="1" ht="23.25" customHeight="1" thickBot="1">
      <c r="A34" s="553"/>
      <c r="B34" s="481"/>
      <c r="C34" s="474"/>
      <c r="D34" s="48" t="s">
        <v>23</v>
      </c>
      <c r="E34" s="49">
        <v>157</v>
      </c>
      <c r="F34" s="50">
        <v>53</v>
      </c>
      <c r="G34" s="50">
        <v>26</v>
      </c>
      <c r="H34" s="50">
        <v>94</v>
      </c>
      <c r="I34" s="50">
        <v>10</v>
      </c>
      <c r="J34" s="51">
        <v>13</v>
      </c>
      <c r="K34" s="52">
        <f t="shared" si="0"/>
        <v>353</v>
      </c>
      <c r="L34" s="53">
        <v>169</v>
      </c>
      <c r="M34" s="50">
        <v>45</v>
      </c>
      <c r="N34" s="50">
        <v>18</v>
      </c>
      <c r="O34" s="50">
        <v>49</v>
      </c>
      <c r="P34" s="50">
        <v>3</v>
      </c>
      <c r="Q34" s="54">
        <v>9</v>
      </c>
      <c r="R34" s="52">
        <f t="shared" si="1"/>
        <v>293</v>
      </c>
      <c r="S34" s="55">
        <f t="shared" si="2"/>
        <v>-12</v>
      </c>
      <c r="T34" s="56">
        <f t="shared" si="3"/>
        <v>8</v>
      </c>
      <c r="U34" s="56">
        <f t="shared" si="4"/>
        <v>8</v>
      </c>
      <c r="V34" s="56">
        <f t="shared" si="5"/>
        <v>45</v>
      </c>
      <c r="W34" s="56">
        <f t="shared" si="6"/>
        <v>7</v>
      </c>
      <c r="X34" s="57">
        <f t="shared" si="7"/>
        <v>4</v>
      </c>
      <c r="Y34" s="58">
        <f t="shared" si="8"/>
        <v>60</v>
      </c>
      <c r="Z34" s="59">
        <f>Y32+Y33+Y34</f>
        <v>326</v>
      </c>
      <c r="AA34" s="477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s="2" customFormat="1" ht="23.25" customHeight="1">
      <c r="A35" s="552">
        <v>10</v>
      </c>
      <c r="B35" s="481"/>
      <c r="C35" s="504" t="s">
        <v>35</v>
      </c>
      <c r="D35" s="60" t="s">
        <v>21</v>
      </c>
      <c r="E35" s="25">
        <v>9</v>
      </c>
      <c r="F35" s="26">
        <v>1</v>
      </c>
      <c r="G35" s="26">
        <v>1</v>
      </c>
      <c r="H35" s="26">
        <v>0</v>
      </c>
      <c r="I35" s="26">
        <v>0</v>
      </c>
      <c r="J35" s="27">
        <v>0</v>
      </c>
      <c r="K35" s="64">
        <f t="shared" si="0"/>
        <v>11</v>
      </c>
      <c r="L35" s="65">
        <v>8</v>
      </c>
      <c r="M35" s="62">
        <v>1</v>
      </c>
      <c r="N35" s="62">
        <v>0</v>
      </c>
      <c r="O35" s="62">
        <v>0</v>
      </c>
      <c r="P35" s="62">
        <v>0</v>
      </c>
      <c r="Q35" s="66">
        <v>0</v>
      </c>
      <c r="R35" s="64">
        <f t="shared" si="1"/>
        <v>9</v>
      </c>
      <c r="S35" s="68">
        <f t="shared" si="2"/>
        <v>1</v>
      </c>
      <c r="T35" s="69">
        <f t="shared" si="3"/>
        <v>0</v>
      </c>
      <c r="U35" s="69">
        <f t="shared" si="4"/>
        <v>1</v>
      </c>
      <c r="V35" s="69">
        <f t="shared" si="5"/>
        <v>0</v>
      </c>
      <c r="W35" s="69">
        <f t="shared" si="6"/>
        <v>0</v>
      </c>
      <c r="X35" s="69">
        <f t="shared" si="7"/>
        <v>0</v>
      </c>
      <c r="Y35" s="108">
        <f t="shared" si="8"/>
        <v>2</v>
      </c>
      <c r="Z35" s="71">
        <f>K35+K36+K37</f>
        <v>139</v>
      </c>
      <c r="AA35" s="502">
        <f>Z37/Z35*100</f>
        <v>25.899280575539567</v>
      </c>
    </row>
    <row r="36" spans="1:52" s="2" customFormat="1" ht="23.25" customHeight="1">
      <c r="A36" s="553"/>
      <c r="B36" s="481"/>
      <c r="C36" s="505"/>
      <c r="D36" s="36" t="s">
        <v>22</v>
      </c>
      <c r="E36" s="37">
        <v>14</v>
      </c>
      <c r="F36" s="38">
        <v>3</v>
      </c>
      <c r="G36" s="38">
        <v>1</v>
      </c>
      <c r="H36" s="38">
        <v>5</v>
      </c>
      <c r="I36" s="38">
        <v>1</v>
      </c>
      <c r="J36" s="39">
        <v>0</v>
      </c>
      <c r="K36" s="40">
        <f t="shared" si="0"/>
        <v>24</v>
      </c>
      <c r="L36" s="65">
        <v>12</v>
      </c>
      <c r="M36" s="62">
        <v>0</v>
      </c>
      <c r="N36" s="62">
        <v>0</v>
      </c>
      <c r="O36" s="62">
        <v>0</v>
      </c>
      <c r="P36" s="62">
        <v>0</v>
      </c>
      <c r="Q36" s="66">
        <v>0</v>
      </c>
      <c r="R36" s="40">
        <f t="shared" si="1"/>
        <v>12</v>
      </c>
      <c r="S36" s="43">
        <f t="shared" si="2"/>
        <v>2</v>
      </c>
      <c r="T36" s="44">
        <f t="shared" si="3"/>
        <v>3</v>
      </c>
      <c r="U36" s="44">
        <f t="shared" si="4"/>
        <v>1</v>
      </c>
      <c r="V36" s="44">
        <f t="shared" si="5"/>
        <v>5</v>
      </c>
      <c r="W36" s="44">
        <f t="shared" si="6"/>
        <v>1</v>
      </c>
      <c r="X36" s="44">
        <f t="shared" si="7"/>
        <v>0</v>
      </c>
      <c r="Y36" s="109">
        <f t="shared" si="8"/>
        <v>12</v>
      </c>
      <c r="Z36" s="74">
        <f>R35+R36+R37</f>
        <v>103</v>
      </c>
      <c r="AA36" s="502"/>
    </row>
    <row r="37" spans="1:52" s="2" customFormat="1" ht="23.25" customHeight="1" thickBot="1">
      <c r="A37" s="554"/>
      <c r="B37" s="481"/>
      <c r="C37" s="506"/>
      <c r="D37" s="75" t="s">
        <v>23</v>
      </c>
      <c r="E37" s="49">
        <v>65</v>
      </c>
      <c r="F37" s="50">
        <v>14</v>
      </c>
      <c r="G37" s="50">
        <v>6</v>
      </c>
      <c r="H37" s="50">
        <v>14</v>
      </c>
      <c r="I37" s="50">
        <v>3</v>
      </c>
      <c r="J37" s="51">
        <v>2</v>
      </c>
      <c r="K37" s="72">
        <f t="shared" si="0"/>
        <v>104</v>
      </c>
      <c r="L37" s="65">
        <v>60</v>
      </c>
      <c r="M37" s="62">
        <v>6</v>
      </c>
      <c r="N37" s="62">
        <v>3</v>
      </c>
      <c r="O37" s="62">
        <v>11</v>
      </c>
      <c r="P37" s="62">
        <v>1</v>
      </c>
      <c r="Q37" s="66">
        <v>1</v>
      </c>
      <c r="R37" s="72">
        <f t="shared" si="1"/>
        <v>82</v>
      </c>
      <c r="S37" s="76">
        <f t="shared" si="2"/>
        <v>5</v>
      </c>
      <c r="T37" s="77">
        <f t="shared" si="3"/>
        <v>8</v>
      </c>
      <c r="U37" s="77">
        <f t="shared" si="4"/>
        <v>3</v>
      </c>
      <c r="V37" s="77">
        <f t="shared" si="5"/>
        <v>3</v>
      </c>
      <c r="W37" s="77">
        <f t="shared" si="6"/>
        <v>2</v>
      </c>
      <c r="X37" s="77">
        <f t="shared" si="7"/>
        <v>1</v>
      </c>
      <c r="Y37" s="110">
        <f t="shared" si="8"/>
        <v>22</v>
      </c>
      <c r="Z37" s="78">
        <f>Y35+Y36+Y37</f>
        <v>36</v>
      </c>
      <c r="AA37" s="502"/>
    </row>
    <row r="38" spans="1:52" s="2" customFormat="1" ht="23.25" customHeight="1">
      <c r="A38" s="553">
        <v>11</v>
      </c>
      <c r="B38" s="481"/>
      <c r="C38" s="498" t="s">
        <v>36</v>
      </c>
      <c r="D38" s="24" t="s">
        <v>21</v>
      </c>
      <c r="E38" s="25">
        <v>11</v>
      </c>
      <c r="F38" s="26">
        <v>4</v>
      </c>
      <c r="G38" s="26">
        <v>2</v>
      </c>
      <c r="H38" s="26">
        <v>7</v>
      </c>
      <c r="I38" s="26">
        <v>2</v>
      </c>
      <c r="J38" s="27">
        <v>1</v>
      </c>
      <c r="K38" s="28">
        <f t="shared" si="0"/>
        <v>27</v>
      </c>
      <c r="L38" s="29">
        <v>17</v>
      </c>
      <c r="M38" s="26">
        <v>4</v>
      </c>
      <c r="N38" s="26">
        <v>1</v>
      </c>
      <c r="O38" s="26">
        <v>4</v>
      </c>
      <c r="P38" s="26">
        <v>0</v>
      </c>
      <c r="Q38" s="30">
        <v>0</v>
      </c>
      <c r="R38" s="28">
        <f t="shared" si="1"/>
        <v>26</v>
      </c>
      <c r="S38" s="31">
        <f t="shared" si="2"/>
        <v>-6</v>
      </c>
      <c r="T38" s="32">
        <f t="shared" si="3"/>
        <v>0</v>
      </c>
      <c r="U38" s="32">
        <f t="shared" si="4"/>
        <v>1</v>
      </c>
      <c r="V38" s="32">
        <f t="shared" si="5"/>
        <v>3</v>
      </c>
      <c r="W38" s="32">
        <f t="shared" si="6"/>
        <v>2</v>
      </c>
      <c r="X38" s="32">
        <f t="shared" si="7"/>
        <v>1</v>
      </c>
      <c r="Y38" s="111">
        <f t="shared" si="8"/>
        <v>1</v>
      </c>
      <c r="Z38" s="81">
        <f>K38+K39+K40</f>
        <v>256</v>
      </c>
      <c r="AA38" s="501">
        <f>Z40/Z38*100</f>
        <v>7.421875</v>
      </c>
    </row>
    <row r="39" spans="1:52" s="2" customFormat="1" ht="23.25" customHeight="1">
      <c r="A39" s="553"/>
      <c r="B39" s="481"/>
      <c r="C39" s="499"/>
      <c r="D39" s="36" t="s">
        <v>22</v>
      </c>
      <c r="E39" s="37">
        <v>16</v>
      </c>
      <c r="F39" s="38">
        <v>5</v>
      </c>
      <c r="G39" s="38">
        <v>2</v>
      </c>
      <c r="H39" s="38">
        <v>9</v>
      </c>
      <c r="I39" s="38">
        <v>3</v>
      </c>
      <c r="J39" s="39">
        <v>2</v>
      </c>
      <c r="K39" s="40">
        <f t="shared" si="0"/>
        <v>37</v>
      </c>
      <c r="L39" s="41">
        <v>28</v>
      </c>
      <c r="M39" s="38">
        <v>2</v>
      </c>
      <c r="N39" s="38">
        <v>1</v>
      </c>
      <c r="O39" s="38">
        <v>2</v>
      </c>
      <c r="P39" s="38">
        <v>1</v>
      </c>
      <c r="Q39" s="42">
        <v>0</v>
      </c>
      <c r="R39" s="40">
        <f t="shared" si="1"/>
        <v>34</v>
      </c>
      <c r="S39" s="43">
        <f t="shared" si="2"/>
        <v>-12</v>
      </c>
      <c r="T39" s="44">
        <f t="shared" si="3"/>
        <v>3</v>
      </c>
      <c r="U39" s="44">
        <f t="shared" si="4"/>
        <v>1</v>
      </c>
      <c r="V39" s="44">
        <f t="shared" si="5"/>
        <v>7</v>
      </c>
      <c r="W39" s="44">
        <f t="shared" si="6"/>
        <v>2</v>
      </c>
      <c r="X39" s="44">
        <f t="shared" si="7"/>
        <v>2</v>
      </c>
      <c r="Y39" s="109">
        <f t="shared" si="8"/>
        <v>3</v>
      </c>
      <c r="Z39" s="74">
        <f>R38+R39+R40</f>
        <v>237</v>
      </c>
      <c r="AA39" s="502"/>
    </row>
    <row r="40" spans="1:52" s="2" customFormat="1" ht="23.25" customHeight="1" thickBot="1">
      <c r="A40" s="554"/>
      <c r="B40" s="483"/>
      <c r="C40" s="500"/>
      <c r="D40" s="48" t="s">
        <v>23</v>
      </c>
      <c r="E40" s="49">
        <v>72</v>
      </c>
      <c r="F40" s="50">
        <v>28</v>
      </c>
      <c r="G40" s="50">
        <v>14</v>
      </c>
      <c r="H40" s="50">
        <v>51</v>
      </c>
      <c r="I40" s="50">
        <v>19</v>
      </c>
      <c r="J40" s="51">
        <v>8</v>
      </c>
      <c r="K40" s="52">
        <f t="shared" ref="K40:K71" si="9">SUM(E40:J40)</f>
        <v>192</v>
      </c>
      <c r="L40" s="53">
        <v>107</v>
      </c>
      <c r="M40" s="50">
        <v>20</v>
      </c>
      <c r="N40" s="50">
        <v>8</v>
      </c>
      <c r="O40" s="50">
        <v>28</v>
      </c>
      <c r="P40" s="50">
        <v>7</v>
      </c>
      <c r="Q40" s="54">
        <v>7</v>
      </c>
      <c r="R40" s="52">
        <f t="shared" ref="R40:R71" si="10">SUM(L40:Q40)</f>
        <v>177</v>
      </c>
      <c r="S40" s="55">
        <f t="shared" ref="S40:S71" si="11">E40-L40</f>
        <v>-35</v>
      </c>
      <c r="T40" s="56">
        <f t="shared" ref="T40:T71" si="12">F40-M40</f>
        <v>8</v>
      </c>
      <c r="U40" s="56">
        <f t="shared" ref="U40:U71" si="13">G40-N40</f>
        <v>6</v>
      </c>
      <c r="V40" s="56">
        <f t="shared" ref="V40:V71" si="14">H40-O40</f>
        <v>23</v>
      </c>
      <c r="W40" s="56">
        <f t="shared" ref="W40:W71" si="15">I40-P40</f>
        <v>12</v>
      </c>
      <c r="X40" s="56">
        <f t="shared" ref="X40:X71" si="16">J40-Q40</f>
        <v>1</v>
      </c>
      <c r="Y40" s="112">
        <f t="shared" ref="Y40:Y71" si="17">SUM(S40:X40)</f>
        <v>15</v>
      </c>
      <c r="Z40" s="82">
        <f>Y38+Y39+Y40</f>
        <v>19</v>
      </c>
      <c r="AA40" s="503"/>
    </row>
    <row r="41" spans="1:52" s="2" customFormat="1" ht="23.25" customHeight="1">
      <c r="A41" s="552">
        <v>12</v>
      </c>
      <c r="B41" s="486" t="s">
        <v>37</v>
      </c>
      <c r="C41" s="484" t="s">
        <v>38</v>
      </c>
      <c r="D41" s="60" t="s">
        <v>21</v>
      </c>
      <c r="E41" s="113">
        <v>13</v>
      </c>
      <c r="F41" s="114">
        <v>3</v>
      </c>
      <c r="G41" s="114">
        <v>1</v>
      </c>
      <c r="H41" s="114">
        <v>5</v>
      </c>
      <c r="I41" s="114">
        <v>1</v>
      </c>
      <c r="J41" s="115">
        <v>1</v>
      </c>
      <c r="K41" s="64">
        <f t="shared" si="9"/>
        <v>24</v>
      </c>
      <c r="L41" s="65">
        <v>6</v>
      </c>
      <c r="M41" s="62">
        <v>1</v>
      </c>
      <c r="N41" s="62">
        <v>0</v>
      </c>
      <c r="O41" s="62">
        <v>0</v>
      </c>
      <c r="P41" s="62">
        <v>0</v>
      </c>
      <c r="Q41" s="66">
        <v>0</v>
      </c>
      <c r="R41" s="64">
        <f t="shared" si="10"/>
        <v>7</v>
      </c>
      <c r="S41" s="68">
        <f t="shared" si="11"/>
        <v>7</v>
      </c>
      <c r="T41" s="69">
        <f t="shared" si="12"/>
        <v>2</v>
      </c>
      <c r="U41" s="69">
        <f t="shared" si="13"/>
        <v>1</v>
      </c>
      <c r="V41" s="69">
        <f t="shared" si="14"/>
        <v>5</v>
      </c>
      <c r="W41" s="69">
        <f t="shared" si="15"/>
        <v>1</v>
      </c>
      <c r="X41" s="100">
        <f t="shared" si="16"/>
        <v>1</v>
      </c>
      <c r="Y41" s="70">
        <f t="shared" si="17"/>
        <v>17</v>
      </c>
      <c r="Z41" s="101">
        <f>K41+K42+K43</f>
        <v>162</v>
      </c>
      <c r="AA41" s="476">
        <f>Z43/Z41*100</f>
        <v>39.506172839506171</v>
      </c>
    </row>
    <row r="42" spans="1:52" s="2" customFormat="1" ht="23.25" customHeight="1">
      <c r="A42" s="553"/>
      <c r="B42" s="486"/>
      <c r="C42" s="473"/>
      <c r="D42" s="36" t="s">
        <v>22</v>
      </c>
      <c r="E42" s="92">
        <v>28</v>
      </c>
      <c r="F42" s="93">
        <v>6</v>
      </c>
      <c r="G42" s="93">
        <v>3</v>
      </c>
      <c r="H42" s="93">
        <v>6</v>
      </c>
      <c r="I42" s="93">
        <v>2</v>
      </c>
      <c r="J42" s="94">
        <v>1</v>
      </c>
      <c r="K42" s="40">
        <f t="shared" si="9"/>
        <v>46</v>
      </c>
      <c r="L42" s="41">
        <v>16</v>
      </c>
      <c r="M42" s="38">
        <v>1</v>
      </c>
      <c r="N42" s="38">
        <v>0</v>
      </c>
      <c r="O42" s="38">
        <v>1</v>
      </c>
      <c r="P42" s="38">
        <v>0</v>
      </c>
      <c r="Q42" s="42">
        <v>0</v>
      </c>
      <c r="R42" s="40">
        <f t="shared" si="10"/>
        <v>18</v>
      </c>
      <c r="S42" s="43">
        <f t="shared" si="11"/>
        <v>12</v>
      </c>
      <c r="T42" s="44">
        <f t="shared" si="12"/>
        <v>5</v>
      </c>
      <c r="U42" s="44">
        <f t="shared" si="13"/>
        <v>3</v>
      </c>
      <c r="V42" s="44">
        <f t="shared" si="14"/>
        <v>5</v>
      </c>
      <c r="W42" s="44">
        <f t="shared" si="15"/>
        <v>2</v>
      </c>
      <c r="X42" s="45">
        <f t="shared" si="16"/>
        <v>1</v>
      </c>
      <c r="Y42" s="73">
        <f t="shared" si="17"/>
        <v>28</v>
      </c>
      <c r="Z42" s="47">
        <f>R41+R42+R43</f>
        <v>98</v>
      </c>
      <c r="AA42" s="476"/>
    </row>
    <row r="43" spans="1:52" s="2" customFormat="1" ht="23.25" customHeight="1" thickBot="1">
      <c r="A43" s="554"/>
      <c r="B43" s="487"/>
      <c r="C43" s="474"/>
      <c r="D43" s="48" t="s">
        <v>23</v>
      </c>
      <c r="E43" s="95">
        <v>44</v>
      </c>
      <c r="F43" s="96">
        <v>13</v>
      </c>
      <c r="G43" s="96">
        <v>6</v>
      </c>
      <c r="H43" s="96">
        <v>24</v>
      </c>
      <c r="I43" s="96">
        <v>2</v>
      </c>
      <c r="J43" s="97">
        <v>3</v>
      </c>
      <c r="K43" s="52">
        <f t="shared" si="9"/>
        <v>92</v>
      </c>
      <c r="L43" s="53">
        <v>34</v>
      </c>
      <c r="M43" s="50">
        <v>11</v>
      </c>
      <c r="N43" s="50">
        <v>6</v>
      </c>
      <c r="O43" s="50">
        <v>20</v>
      </c>
      <c r="P43" s="50">
        <v>0</v>
      </c>
      <c r="Q43" s="54">
        <v>2</v>
      </c>
      <c r="R43" s="52">
        <f t="shared" si="10"/>
        <v>73</v>
      </c>
      <c r="S43" s="55">
        <f t="shared" si="11"/>
        <v>10</v>
      </c>
      <c r="T43" s="56">
        <f t="shared" si="12"/>
        <v>2</v>
      </c>
      <c r="U43" s="56">
        <f t="shared" si="13"/>
        <v>0</v>
      </c>
      <c r="V43" s="56">
        <f t="shared" si="14"/>
        <v>4</v>
      </c>
      <c r="W43" s="56">
        <f t="shared" si="15"/>
        <v>2</v>
      </c>
      <c r="X43" s="57">
        <f t="shared" si="16"/>
        <v>1</v>
      </c>
      <c r="Y43" s="58">
        <f t="shared" si="17"/>
        <v>19</v>
      </c>
      <c r="Z43" s="59">
        <f>Y41+Y42+Y43</f>
        <v>64</v>
      </c>
      <c r="AA43" s="477"/>
    </row>
    <row r="44" spans="1:52" s="2" customFormat="1" ht="23.25" customHeight="1">
      <c r="A44" s="553">
        <v>13</v>
      </c>
      <c r="B44" s="483" t="s">
        <v>39</v>
      </c>
      <c r="C44" s="484" t="s">
        <v>40</v>
      </c>
      <c r="D44" s="60" t="s">
        <v>21</v>
      </c>
      <c r="E44" s="61">
        <v>17</v>
      </c>
      <c r="F44" s="62">
        <v>3</v>
      </c>
      <c r="G44" s="62">
        <v>2</v>
      </c>
      <c r="H44" s="62">
        <v>7</v>
      </c>
      <c r="I44" s="62">
        <v>2</v>
      </c>
      <c r="J44" s="63">
        <v>2</v>
      </c>
      <c r="K44" s="64">
        <f t="shared" si="9"/>
        <v>33</v>
      </c>
      <c r="L44" s="65">
        <v>6</v>
      </c>
      <c r="M44" s="62">
        <v>0</v>
      </c>
      <c r="N44" s="62">
        <v>0</v>
      </c>
      <c r="O44" s="62">
        <v>1</v>
      </c>
      <c r="P44" s="62">
        <v>0</v>
      </c>
      <c r="Q44" s="66">
        <v>0</v>
      </c>
      <c r="R44" s="64">
        <f t="shared" si="10"/>
        <v>7</v>
      </c>
      <c r="S44" s="68">
        <f t="shared" si="11"/>
        <v>11</v>
      </c>
      <c r="T44" s="69">
        <f t="shared" si="12"/>
        <v>3</v>
      </c>
      <c r="U44" s="69">
        <f t="shared" si="13"/>
        <v>2</v>
      </c>
      <c r="V44" s="69">
        <f t="shared" si="14"/>
        <v>6</v>
      </c>
      <c r="W44" s="69">
        <f t="shared" si="15"/>
        <v>2</v>
      </c>
      <c r="X44" s="100">
        <f t="shared" si="16"/>
        <v>2</v>
      </c>
      <c r="Y44" s="116">
        <f t="shared" si="17"/>
        <v>26</v>
      </c>
      <c r="Z44" s="101">
        <f>K44+K45+K46</f>
        <v>266</v>
      </c>
      <c r="AA44" s="476">
        <f>Z46/Z44*100</f>
        <v>45.112781954887218</v>
      </c>
    </row>
    <row r="45" spans="1:52" s="2" customFormat="1" ht="23.25" customHeight="1">
      <c r="A45" s="553"/>
      <c r="B45" s="486"/>
      <c r="C45" s="473"/>
      <c r="D45" s="36" t="s">
        <v>22</v>
      </c>
      <c r="E45" s="37">
        <v>31</v>
      </c>
      <c r="F45" s="38">
        <v>9</v>
      </c>
      <c r="G45" s="38">
        <v>4</v>
      </c>
      <c r="H45" s="38">
        <v>18</v>
      </c>
      <c r="I45" s="38">
        <v>4</v>
      </c>
      <c r="J45" s="39">
        <v>3</v>
      </c>
      <c r="K45" s="40">
        <f t="shared" si="9"/>
        <v>69</v>
      </c>
      <c r="L45" s="41">
        <v>26</v>
      </c>
      <c r="M45" s="38">
        <v>2</v>
      </c>
      <c r="N45" s="38">
        <v>1</v>
      </c>
      <c r="O45" s="38">
        <v>6</v>
      </c>
      <c r="P45" s="38">
        <v>0</v>
      </c>
      <c r="Q45" s="42">
        <v>0</v>
      </c>
      <c r="R45" s="40">
        <f t="shared" si="10"/>
        <v>35</v>
      </c>
      <c r="S45" s="43">
        <f t="shared" si="11"/>
        <v>5</v>
      </c>
      <c r="T45" s="44">
        <f t="shared" si="12"/>
        <v>7</v>
      </c>
      <c r="U45" s="44">
        <f t="shared" si="13"/>
        <v>3</v>
      </c>
      <c r="V45" s="44">
        <f t="shared" si="14"/>
        <v>12</v>
      </c>
      <c r="W45" s="44">
        <f t="shared" si="15"/>
        <v>4</v>
      </c>
      <c r="X45" s="45">
        <f t="shared" si="16"/>
        <v>3</v>
      </c>
      <c r="Y45" s="46">
        <f t="shared" si="17"/>
        <v>34</v>
      </c>
      <c r="Z45" s="47">
        <f>R44+R45+R46</f>
        <v>146</v>
      </c>
      <c r="AA45" s="476"/>
    </row>
    <row r="46" spans="1:52" s="2" customFormat="1" ht="23.25" customHeight="1" thickBot="1">
      <c r="A46" s="553"/>
      <c r="B46" s="487"/>
      <c r="C46" s="474"/>
      <c r="D46" s="48" t="s">
        <v>23</v>
      </c>
      <c r="E46" s="84">
        <v>70</v>
      </c>
      <c r="F46" s="85">
        <v>23</v>
      </c>
      <c r="G46" s="85">
        <v>12</v>
      </c>
      <c r="H46" s="85">
        <v>42</v>
      </c>
      <c r="I46" s="85">
        <v>10</v>
      </c>
      <c r="J46" s="86">
        <v>7</v>
      </c>
      <c r="K46" s="72">
        <f t="shared" si="9"/>
        <v>164</v>
      </c>
      <c r="L46" s="87">
        <v>47</v>
      </c>
      <c r="M46" s="85">
        <v>15</v>
      </c>
      <c r="N46" s="85">
        <v>6</v>
      </c>
      <c r="O46" s="85">
        <v>29</v>
      </c>
      <c r="P46" s="85">
        <v>4</v>
      </c>
      <c r="Q46" s="88">
        <v>3</v>
      </c>
      <c r="R46" s="72">
        <f t="shared" si="10"/>
        <v>104</v>
      </c>
      <c r="S46" s="76">
        <f t="shared" si="11"/>
        <v>23</v>
      </c>
      <c r="T46" s="77">
        <f t="shared" si="12"/>
        <v>8</v>
      </c>
      <c r="U46" s="77">
        <f t="shared" si="13"/>
        <v>6</v>
      </c>
      <c r="V46" s="77">
        <f t="shared" si="14"/>
        <v>13</v>
      </c>
      <c r="W46" s="77">
        <f t="shared" si="15"/>
        <v>6</v>
      </c>
      <c r="X46" s="103">
        <f t="shared" si="16"/>
        <v>4</v>
      </c>
      <c r="Y46" s="73">
        <f t="shared" si="17"/>
        <v>60</v>
      </c>
      <c r="Z46" s="104">
        <f>Y44+Y45+Y46</f>
        <v>120</v>
      </c>
      <c r="AA46" s="476"/>
    </row>
    <row r="47" spans="1:52" s="2" customFormat="1" ht="23.25" customHeight="1">
      <c r="A47" s="552">
        <v>14</v>
      </c>
      <c r="B47" s="486" t="s">
        <v>41</v>
      </c>
      <c r="C47" s="473" t="s">
        <v>42</v>
      </c>
      <c r="D47" s="60" t="s">
        <v>21</v>
      </c>
      <c r="E47" s="25">
        <v>17</v>
      </c>
      <c r="F47" s="26">
        <v>5</v>
      </c>
      <c r="G47" s="26">
        <v>2</v>
      </c>
      <c r="H47" s="26">
        <v>8</v>
      </c>
      <c r="I47" s="26">
        <v>0</v>
      </c>
      <c r="J47" s="27">
        <v>0</v>
      </c>
      <c r="K47" s="28">
        <f t="shared" si="9"/>
        <v>32</v>
      </c>
      <c r="L47" s="29">
        <v>6</v>
      </c>
      <c r="M47" s="26">
        <v>2</v>
      </c>
      <c r="N47" s="26">
        <v>0</v>
      </c>
      <c r="O47" s="26">
        <v>1</v>
      </c>
      <c r="P47" s="26">
        <v>0</v>
      </c>
      <c r="Q47" s="30">
        <v>0</v>
      </c>
      <c r="R47" s="28">
        <f t="shared" si="10"/>
        <v>9</v>
      </c>
      <c r="S47" s="31">
        <f t="shared" si="11"/>
        <v>11</v>
      </c>
      <c r="T47" s="32">
        <f t="shared" si="12"/>
        <v>3</v>
      </c>
      <c r="U47" s="32">
        <f t="shared" si="13"/>
        <v>2</v>
      </c>
      <c r="V47" s="32">
        <f t="shared" si="14"/>
        <v>7</v>
      </c>
      <c r="W47" s="32">
        <f t="shared" si="15"/>
        <v>0</v>
      </c>
      <c r="X47" s="33">
        <f t="shared" si="16"/>
        <v>0</v>
      </c>
      <c r="Y47" s="34">
        <f t="shared" si="17"/>
        <v>23</v>
      </c>
      <c r="Z47" s="35">
        <f>K47+K48+K49</f>
        <v>220</v>
      </c>
      <c r="AA47" s="475">
        <f>Z49/Z47*100</f>
        <v>36.363636363636367</v>
      </c>
    </row>
    <row r="48" spans="1:52" s="2" customFormat="1" ht="23.25" customHeight="1">
      <c r="A48" s="553"/>
      <c r="B48" s="486"/>
      <c r="C48" s="473"/>
      <c r="D48" s="36" t="s">
        <v>22</v>
      </c>
      <c r="E48" s="37">
        <v>31</v>
      </c>
      <c r="F48" s="38">
        <v>8</v>
      </c>
      <c r="G48" s="38">
        <v>4</v>
      </c>
      <c r="H48" s="38">
        <v>14</v>
      </c>
      <c r="I48" s="38">
        <v>0</v>
      </c>
      <c r="J48" s="39">
        <v>4</v>
      </c>
      <c r="K48" s="40">
        <f t="shared" si="9"/>
        <v>61</v>
      </c>
      <c r="L48" s="41">
        <v>19</v>
      </c>
      <c r="M48" s="38">
        <v>1</v>
      </c>
      <c r="N48" s="38">
        <v>2</v>
      </c>
      <c r="O48" s="38">
        <v>4</v>
      </c>
      <c r="P48" s="38">
        <v>0</v>
      </c>
      <c r="Q48" s="42">
        <v>0</v>
      </c>
      <c r="R48" s="40">
        <f t="shared" si="10"/>
        <v>26</v>
      </c>
      <c r="S48" s="43">
        <f t="shared" si="11"/>
        <v>12</v>
      </c>
      <c r="T48" s="44">
        <f t="shared" si="12"/>
        <v>7</v>
      </c>
      <c r="U48" s="44">
        <f t="shared" si="13"/>
        <v>2</v>
      </c>
      <c r="V48" s="44">
        <f t="shared" si="14"/>
        <v>10</v>
      </c>
      <c r="W48" s="44">
        <f t="shared" si="15"/>
        <v>0</v>
      </c>
      <c r="X48" s="45">
        <f t="shared" si="16"/>
        <v>4</v>
      </c>
      <c r="Y48" s="46">
        <f t="shared" si="17"/>
        <v>35</v>
      </c>
      <c r="Z48" s="47">
        <f>R47+R48+R49</f>
        <v>140</v>
      </c>
      <c r="AA48" s="476"/>
    </row>
    <row r="49" spans="1:27" s="2" customFormat="1" ht="23.25" customHeight="1" thickBot="1">
      <c r="A49" s="553"/>
      <c r="B49" s="496"/>
      <c r="C49" s="497"/>
      <c r="D49" s="75" t="s">
        <v>23</v>
      </c>
      <c r="E49" s="49">
        <v>58</v>
      </c>
      <c r="F49" s="50">
        <v>19</v>
      </c>
      <c r="G49" s="50">
        <v>10</v>
      </c>
      <c r="H49" s="50">
        <v>32</v>
      </c>
      <c r="I49" s="50">
        <v>4</v>
      </c>
      <c r="J49" s="51">
        <v>4</v>
      </c>
      <c r="K49" s="52">
        <f t="shared" si="9"/>
        <v>127</v>
      </c>
      <c r="L49" s="53">
        <v>48</v>
      </c>
      <c r="M49" s="50">
        <v>14</v>
      </c>
      <c r="N49" s="50">
        <v>10</v>
      </c>
      <c r="O49" s="50">
        <v>25</v>
      </c>
      <c r="P49" s="50">
        <v>4</v>
      </c>
      <c r="Q49" s="54">
        <v>4</v>
      </c>
      <c r="R49" s="52">
        <f t="shared" si="10"/>
        <v>105</v>
      </c>
      <c r="S49" s="55">
        <f t="shared" si="11"/>
        <v>10</v>
      </c>
      <c r="T49" s="56">
        <f t="shared" si="12"/>
        <v>5</v>
      </c>
      <c r="U49" s="56">
        <f t="shared" si="13"/>
        <v>0</v>
      </c>
      <c r="V49" s="56">
        <f t="shared" si="14"/>
        <v>7</v>
      </c>
      <c r="W49" s="56">
        <f t="shared" si="15"/>
        <v>0</v>
      </c>
      <c r="X49" s="57">
        <f t="shared" si="16"/>
        <v>0</v>
      </c>
      <c r="Y49" s="58">
        <f t="shared" si="17"/>
        <v>22</v>
      </c>
      <c r="Z49" s="59">
        <f>Y47+Y48+Y49</f>
        <v>80</v>
      </c>
      <c r="AA49" s="477"/>
    </row>
    <row r="50" spans="1:27" s="2" customFormat="1" ht="23.25" customHeight="1">
      <c r="A50" s="552">
        <v>15</v>
      </c>
      <c r="B50" s="485" t="s">
        <v>43</v>
      </c>
      <c r="C50" s="472" t="s">
        <v>44</v>
      </c>
      <c r="D50" s="24" t="s">
        <v>21</v>
      </c>
      <c r="E50" s="61">
        <v>10</v>
      </c>
      <c r="F50" s="62">
        <v>3</v>
      </c>
      <c r="G50" s="62">
        <v>1</v>
      </c>
      <c r="H50" s="62">
        <v>5</v>
      </c>
      <c r="I50" s="62">
        <v>2</v>
      </c>
      <c r="J50" s="63">
        <v>1</v>
      </c>
      <c r="K50" s="64">
        <f t="shared" si="9"/>
        <v>22</v>
      </c>
      <c r="L50" s="65">
        <v>5</v>
      </c>
      <c r="M50" s="62">
        <v>0</v>
      </c>
      <c r="N50" s="62">
        <v>0</v>
      </c>
      <c r="O50" s="62">
        <v>0</v>
      </c>
      <c r="P50" s="62">
        <v>0</v>
      </c>
      <c r="Q50" s="66">
        <v>0</v>
      </c>
      <c r="R50" s="64">
        <f t="shared" si="10"/>
        <v>5</v>
      </c>
      <c r="S50" s="68">
        <f t="shared" si="11"/>
        <v>5</v>
      </c>
      <c r="T50" s="69">
        <f t="shared" si="12"/>
        <v>3</v>
      </c>
      <c r="U50" s="69">
        <f t="shared" si="13"/>
        <v>1</v>
      </c>
      <c r="V50" s="69">
        <f t="shared" si="14"/>
        <v>5</v>
      </c>
      <c r="W50" s="69">
        <f t="shared" si="15"/>
        <v>2</v>
      </c>
      <c r="X50" s="100">
        <f t="shared" si="16"/>
        <v>1</v>
      </c>
      <c r="Y50" s="116">
        <f t="shared" si="17"/>
        <v>17</v>
      </c>
      <c r="Z50" s="101">
        <f>K50+K51+K52</f>
        <v>157</v>
      </c>
      <c r="AA50" s="476">
        <f>Z52/Z50*100</f>
        <v>38.216560509554142</v>
      </c>
    </row>
    <row r="51" spans="1:27" s="2" customFormat="1" ht="23.25" customHeight="1">
      <c r="A51" s="553"/>
      <c r="B51" s="486"/>
      <c r="C51" s="473"/>
      <c r="D51" s="36" t="s">
        <v>22</v>
      </c>
      <c r="E51" s="37">
        <v>18</v>
      </c>
      <c r="F51" s="38">
        <v>6</v>
      </c>
      <c r="G51" s="38">
        <v>3</v>
      </c>
      <c r="H51" s="38">
        <v>11</v>
      </c>
      <c r="I51" s="38">
        <v>4</v>
      </c>
      <c r="J51" s="39">
        <v>2</v>
      </c>
      <c r="K51" s="40">
        <f t="shared" si="9"/>
        <v>44</v>
      </c>
      <c r="L51" s="41">
        <v>11</v>
      </c>
      <c r="M51" s="38">
        <v>0</v>
      </c>
      <c r="N51" s="38">
        <v>0</v>
      </c>
      <c r="O51" s="38">
        <v>0</v>
      </c>
      <c r="P51" s="38">
        <v>0</v>
      </c>
      <c r="Q51" s="42">
        <v>0</v>
      </c>
      <c r="R51" s="40">
        <f t="shared" si="10"/>
        <v>11</v>
      </c>
      <c r="S51" s="43">
        <f t="shared" si="11"/>
        <v>7</v>
      </c>
      <c r="T51" s="44">
        <f t="shared" si="12"/>
        <v>6</v>
      </c>
      <c r="U51" s="44">
        <f t="shared" si="13"/>
        <v>3</v>
      </c>
      <c r="V51" s="44">
        <f t="shared" si="14"/>
        <v>11</v>
      </c>
      <c r="W51" s="44">
        <f t="shared" si="15"/>
        <v>4</v>
      </c>
      <c r="X51" s="45">
        <f t="shared" si="16"/>
        <v>2</v>
      </c>
      <c r="Y51" s="46">
        <f t="shared" si="17"/>
        <v>33</v>
      </c>
      <c r="Z51" s="47">
        <f>R50+R51+R52</f>
        <v>97</v>
      </c>
      <c r="AA51" s="476"/>
    </row>
    <row r="52" spans="1:27" s="2" customFormat="1" ht="23.25" customHeight="1" thickBot="1">
      <c r="A52" s="553"/>
      <c r="B52" s="486"/>
      <c r="C52" s="474"/>
      <c r="D52" s="48" t="s">
        <v>23</v>
      </c>
      <c r="E52" s="84">
        <v>36</v>
      </c>
      <c r="F52" s="85">
        <v>13</v>
      </c>
      <c r="G52" s="85">
        <v>6</v>
      </c>
      <c r="H52" s="85">
        <v>24</v>
      </c>
      <c r="I52" s="85">
        <v>9</v>
      </c>
      <c r="J52" s="86">
        <v>3</v>
      </c>
      <c r="K52" s="72">
        <f t="shared" si="9"/>
        <v>91</v>
      </c>
      <c r="L52" s="87">
        <v>42</v>
      </c>
      <c r="M52" s="85">
        <v>11</v>
      </c>
      <c r="N52" s="85">
        <v>5</v>
      </c>
      <c r="O52" s="85">
        <v>21</v>
      </c>
      <c r="P52" s="85">
        <v>0</v>
      </c>
      <c r="Q52" s="88">
        <v>2</v>
      </c>
      <c r="R52" s="72">
        <f t="shared" si="10"/>
        <v>81</v>
      </c>
      <c r="S52" s="76">
        <f t="shared" si="11"/>
        <v>-6</v>
      </c>
      <c r="T52" s="77">
        <f t="shared" si="12"/>
        <v>2</v>
      </c>
      <c r="U52" s="77">
        <f t="shared" si="13"/>
        <v>1</v>
      </c>
      <c r="V52" s="77">
        <f t="shared" si="14"/>
        <v>3</v>
      </c>
      <c r="W52" s="77">
        <f t="shared" si="15"/>
        <v>9</v>
      </c>
      <c r="X52" s="103">
        <f t="shared" si="16"/>
        <v>1</v>
      </c>
      <c r="Y52" s="73">
        <f t="shared" si="17"/>
        <v>10</v>
      </c>
      <c r="Z52" s="104">
        <f>Y50+Y51+Y52</f>
        <v>60</v>
      </c>
      <c r="AA52" s="476"/>
    </row>
    <row r="53" spans="1:27" s="2" customFormat="1" ht="23.25" customHeight="1">
      <c r="A53" s="552">
        <v>16</v>
      </c>
      <c r="B53" s="486"/>
      <c r="C53" s="494" t="s">
        <v>45</v>
      </c>
      <c r="D53" s="60" t="s">
        <v>21</v>
      </c>
      <c r="E53" s="25">
        <v>19</v>
      </c>
      <c r="F53" s="26">
        <v>3</v>
      </c>
      <c r="G53" s="26">
        <v>1</v>
      </c>
      <c r="H53" s="26">
        <v>0</v>
      </c>
      <c r="I53" s="26">
        <v>2</v>
      </c>
      <c r="J53" s="27">
        <v>0</v>
      </c>
      <c r="K53" s="28">
        <f t="shared" si="9"/>
        <v>25</v>
      </c>
      <c r="L53" s="29">
        <v>8</v>
      </c>
      <c r="M53" s="26">
        <v>0</v>
      </c>
      <c r="N53" s="26">
        <v>0</v>
      </c>
      <c r="O53" s="26">
        <v>0</v>
      </c>
      <c r="P53" s="26">
        <v>0</v>
      </c>
      <c r="Q53" s="30">
        <v>0</v>
      </c>
      <c r="R53" s="28">
        <f t="shared" si="10"/>
        <v>8</v>
      </c>
      <c r="S53" s="31">
        <f t="shared" si="11"/>
        <v>11</v>
      </c>
      <c r="T53" s="32">
        <f t="shared" si="12"/>
        <v>3</v>
      </c>
      <c r="U53" s="32">
        <f t="shared" si="13"/>
        <v>1</v>
      </c>
      <c r="V53" s="32">
        <f t="shared" si="14"/>
        <v>0</v>
      </c>
      <c r="W53" s="32">
        <f t="shared" si="15"/>
        <v>2</v>
      </c>
      <c r="X53" s="33">
        <f t="shared" si="16"/>
        <v>0</v>
      </c>
      <c r="Y53" s="34">
        <f t="shared" si="17"/>
        <v>17</v>
      </c>
      <c r="Z53" s="35">
        <f>K53+K54+K55</f>
        <v>195</v>
      </c>
      <c r="AA53" s="475">
        <f>Z55/Z53*100</f>
        <v>59.487179487179489</v>
      </c>
    </row>
    <row r="54" spans="1:27" s="2" customFormat="1" ht="23.25" customHeight="1">
      <c r="A54" s="553"/>
      <c r="B54" s="486"/>
      <c r="C54" s="494"/>
      <c r="D54" s="36" t="s">
        <v>22</v>
      </c>
      <c r="E54" s="37">
        <v>36</v>
      </c>
      <c r="F54" s="38">
        <v>7</v>
      </c>
      <c r="G54" s="38">
        <v>3</v>
      </c>
      <c r="H54" s="38">
        <v>0</v>
      </c>
      <c r="I54" s="38">
        <v>5</v>
      </c>
      <c r="J54" s="39">
        <v>0</v>
      </c>
      <c r="K54" s="40">
        <f t="shared" si="9"/>
        <v>51</v>
      </c>
      <c r="L54" s="41">
        <v>8</v>
      </c>
      <c r="M54" s="38">
        <v>0</v>
      </c>
      <c r="N54" s="38">
        <v>0</v>
      </c>
      <c r="O54" s="38">
        <v>0</v>
      </c>
      <c r="P54" s="38">
        <v>0</v>
      </c>
      <c r="Q54" s="42">
        <v>0</v>
      </c>
      <c r="R54" s="40">
        <f t="shared" si="10"/>
        <v>8</v>
      </c>
      <c r="S54" s="43">
        <f t="shared" si="11"/>
        <v>28</v>
      </c>
      <c r="T54" s="44">
        <f t="shared" si="12"/>
        <v>7</v>
      </c>
      <c r="U54" s="44">
        <f t="shared" si="13"/>
        <v>3</v>
      </c>
      <c r="V54" s="44">
        <f t="shared" si="14"/>
        <v>0</v>
      </c>
      <c r="W54" s="44">
        <f t="shared" si="15"/>
        <v>5</v>
      </c>
      <c r="X54" s="45">
        <f t="shared" si="16"/>
        <v>0</v>
      </c>
      <c r="Y54" s="46">
        <f t="shared" si="17"/>
        <v>43</v>
      </c>
      <c r="Z54" s="47">
        <f>R53+R54+R55</f>
        <v>79</v>
      </c>
      <c r="AA54" s="476"/>
    </row>
    <row r="55" spans="1:27" s="2" customFormat="1" ht="23.25" customHeight="1" thickBot="1">
      <c r="A55" s="554"/>
      <c r="B55" s="487"/>
      <c r="C55" s="495"/>
      <c r="D55" s="48" t="s">
        <v>23</v>
      </c>
      <c r="E55" s="49">
        <v>51</v>
      </c>
      <c r="F55" s="50">
        <v>17</v>
      </c>
      <c r="G55" s="50">
        <v>8</v>
      </c>
      <c r="H55" s="50">
        <v>32</v>
      </c>
      <c r="I55" s="50">
        <v>11</v>
      </c>
      <c r="J55" s="51">
        <v>0</v>
      </c>
      <c r="K55" s="52">
        <f t="shared" si="9"/>
        <v>119</v>
      </c>
      <c r="L55" s="53">
        <v>39</v>
      </c>
      <c r="M55" s="50">
        <v>9</v>
      </c>
      <c r="N55" s="50">
        <v>3</v>
      </c>
      <c r="O55" s="50">
        <v>12</v>
      </c>
      <c r="P55" s="50">
        <v>0</v>
      </c>
      <c r="Q55" s="54">
        <v>0</v>
      </c>
      <c r="R55" s="52">
        <f t="shared" si="10"/>
        <v>63</v>
      </c>
      <c r="S55" s="55">
        <f t="shared" si="11"/>
        <v>12</v>
      </c>
      <c r="T55" s="56">
        <f t="shared" si="12"/>
        <v>8</v>
      </c>
      <c r="U55" s="56">
        <f t="shared" si="13"/>
        <v>5</v>
      </c>
      <c r="V55" s="56">
        <f t="shared" si="14"/>
        <v>20</v>
      </c>
      <c r="W55" s="56">
        <f t="shared" si="15"/>
        <v>11</v>
      </c>
      <c r="X55" s="57">
        <f t="shared" si="16"/>
        <v>0</v>
      </c>
      <c r="Y55" s="58">
        <f t="shared" si="17"/>
        <v>56</v>
      </c>
      <c r="Z55" s="59">
        <f>Y53+Y54+Y55</f>
        <v>116</v>
      </c>
      <c r="AA55" s="477"/>
    </row>
    <row r="56" spans="1:27" s="83" customFormat="1" ht="23.25" customHeight="1">
      <c r="A56" s="555">
        <v>17</v>
      </c>
      <c r="B56" s="483" t="s">
        <v>46</v>
      </c>
      <c r="C56" s="484" t="s">
        <v>47</v>
      </c>
      <c r="D56" s="60" t="s">
        <v>21</v>
      </c>
      <c r="E56" s="61">
        <v>16</v>
      </c>
      <c r="F56" s="62">
        <v>4</v>
      </c>
      <c r="G56" s="62">
        <v>2</v>
      </c>
      <c r="H56" s="62">
        <v>4</v>
      </c>
      <c r="I56" s="62">
        <v>1</v>
      </c>
      <c r="J56" s="63">
        <v>0</v>
      </c>
      <c r="K56" s="64">
        <f t="shared" si="9"/>
        <v>27</v>
      </c>
      <c r="L56" s="65">
        <v>9</v>
      </c>
      <c r="M56" s="62">
        <v>0</v>
      </c>
      <c r="N56" s="62">
        <v>0</v>
      </c>
      <c r="O56" s="62">
        <v>0</v>
      </c>
      <c r="P56" s="62">
        <v>0</v>
      </c>
      <c r="Q56" s="66">
        <v>0</v>
      </c>
      <c r="R56" s="64">
        <f t="shared" si="10"/>
        <v>9</v>
      </c>
      <c r="S56" s="68">
        <f t="shared" si="11"/>
        <v>7</v>
      </c>
      <c r="T56" s="69">
        <f t="shared" si="12"/>
        <v>4</v>
      </c>
      <c r="U56" s="69">
        <f t="shared" si="13"/>
        <v>2</v>
      </c>
      <c r="V56" s="69">
        <f t="shared" si="14"/>
        <v>4</v>
      </c>
      <c r="W56" s="69">
        <f t="shared" si="15"/>
        <v>1</v>
      </c>
      <c r="X56" s="100">
        <f t="shared" si="16"/>
        <v>0</v>
      </c>
      <c r="Y56" s="116">
        <f t="shared" si="17"/>
        <v>18</v>
      </c>
      <c r="Z56" s="101">
        <f>K56+K57+K58</f>
        <v>179</v>
      </c>
      <c r="AA56" s="476">
        <f>Z58/Z56*100</f>
        <v>36.312849162011176</v>
      </c>
    </row>
    <row r="57" spans="1:27" s="83" customFormat="1" ht="23.25" customHeight="1">
      <c r="A57" s="555"/>
      <c r="B57" s="486"/>
      <c r="C57" s="473"/>
      <c r="D57" s="36" t="s">
        <v>22</v>
      </c>
      <c r="E57" s="37">
        <v>22</v>
      </c>
      <c r="F57" s="38">
        <v>7</v>
      </c>
      <c r="G57" s="38">
        <v>5</v>
      </c>
      <c r="H57" s="38">
        <v>9</v>
      </c>
      <c r="I57" s="38">
        <v>3</v>
      </c>
      <c r="J57" s="39">
        <v>2</v>
      </c>
      <c r="K57" s="40">
        <f t="shared" si="9"/>
        <v>48</v>
      </c>
      <c r="L57" s="41">
        <v>19</v>
      </c>
      <c r="M57" s="38">
        <v>0</v>
      </c>
      <c r="N57" s="38">
        <v>0</v>
      </c>
      <c r="O57" s="38">
        <v>0</v>
      </c>
      <c r="P57" s="38">
        <v>0</v>
      </c>
      <c r="Q57" s="42">
        <v>0</v>
      </c>
      <c r="R57" s="40">
        <f t="shared" si="10"/>
        <v>19</v>
      </c>
      <c r="S57" s="43">
        <f t="shared" si="11"/>
        <v>3</v>
      </c>
      <c r="T57" s="44">
        <f t="shared" si="12"/>
        <v>7</v>
      </c>
      <c r="U57" s="44">
        <f t="shared" si="13"/>
        <v>5</v>
      </c>
      <c r="V57" s="44">
        <f t="shared" si="14"/>
        <v>9</v>
      </c>
      <c r="W57" s="44">
        <f t="shared" si="15"/>
        <v>3</v>
      </c>
      <c r="X57" s="45">
        <f t="shared" si="16"/>
        <v>2</v>
      </c>
      <c r="Y57" s="46">
        <f t="shared" si="17"/>
        <v>29</v>
      </c>
      <c r="Z57" s="47">
        <f>R56+R57+R58</f>
        <v>114</v>
      </c>
      <c r="AA57" s="476"/>
    </row>
    <row r="58" spans="1:27" s="83" customFormat="1" ht="23.25" customHeight="1" thickBot="1">
      <c r="A58" s="555"/>
      <c r="B58" s="487"/>
      <c r="C58" s="474"/>
      <c r="D58" s="48" t="s">
        <v>23</v>
      </c>
      <c r="E58" s="84">
        <v>47</v>
      </c>
      <c r="F58" s="85">
        <v>18</v>
      </c>
      <c r="G58" s="85">
        <v>8</v>
      </c>
      <c r="H58" s="85">
        <v>27</v>
      </c>
      <c r="I58" s="85">
        <v>2</v>
      </c>
      <c r="J58" s="86">
        <v>2</v>
      </c>
      <c r="K58" s="72">
        <f t="shared" si="9"/>
        <v>104</v>
      </c>
      <c r="L58" s="87">
        <v>42</v>
      </c>
      <c r="M58" s="85">
        <v>14</v>
      </c>
      <c r="N58" s="85">
        <v>7</v>
      </c>
      <c r="O58" s="85">
        <v>22</v>
      </c>
      <c r="P58" s="85">
        <v>0</v>
      </c>
      <c r="Q58" s="88">
        <v>1</v>
      </c>
      <c r="R58" s="40">
        <f t="shared" si="10"/>
        <v>86</v>
      </c>
      <c r="S58" s="76">
        <f t="shared" si="11"/>
        <v>5</v>
      </c>
      <c r="T58" s="77">
        <f t="shared" si="12"/>
        <v>4</v>
      </c>
      <c r="U58" s="77">
        <f t="shared" si="13"/>
        <v>1</v>
      </c>
      <c r="V58" s="77">
        <f t="shared" si="14"/>
        <v>5</v>
      </c>
      <c r="W58" s="77">
        <f t="shared" si="15"/>
        <v>2</v>
      </c>
      <c r="X58" s="103">
        <f t="shared" si="16"/>
        <v>1</v>
      </c>
      <c r="Y58" s="73">
        <f t="shared" si="17"/>
        <v>18</v>
      </c>
      <c r="Z58" s="104">
        <f>Y56+Y57+Y58</f>
        <v>65</v>
      </c>
      <c r="AA58" s="476"/>
    </row>
    <row r="59" spans="1:27" s="2" customFormat="1" ht="23.25" customHeight="1">
      <c r="A59" s="552">
        <v>18</v>
      </c>
      <c r="B59" s="485" t="s">
        <v>48</v>
      </c>
      <c r="C59" s="472" t="s">
        <v>49</v>
      </c>
      <c r="D59" s="24" t="s">
        <v>21</v>
      </c>
      <c r="E59" s="117">
        <v>11</v>
      </c>
      <c r="F59" s="32">
        <v>4</v>
      </c>
      <c r="G59" s="32">
        <v>2</v>
      </c>
      <c r="H59" s="32">
        <v>7</v>
      </c>
      <c r="I59" s="32">
        <v>2</v>
      </c>
      <c r="J59" s="118">
        <v>1</v>
      </c>
      <c r="K59" s="28">
        <f t="shared" si="9"/>
        <v>27</v>
      </c>
      <c r="L59" s="29">
        <v>7</v>
      </c>
      <c r="M59" s="26">
        <v>0</v>
      </c>
      <c r="N59" s="26">
        <v>0</v>
      </c>
      <c r="O59" s="26">
        <v>0</v>
      </c>
      <c r="P59" s="26">
        <v>0</v>
      </c>
      <c r="Q59" s="30">
        <v>0</v>
      </c>
      <c r="R59" s="28">
        <f t="shared" si="10"/>
        <v>7</v>
      </c>
      <c r="S59" s="31">
        <f t="shared" si="11"/>
        <v>4</v>
      </c>
      <c r="T59" s="32">
        <f t="shared" si="12"/>
        <v>4</v>
      </c>
      <c r="U59" s="32">
        <f t="shared" si="13"/>
        <v>2</v>
      </c>
      <c r="V59" s="32">
        <f t="shared" si="14"/>
        <v>7</v>
      </c>
      <c r="W59" s="32">
        <f t="shared" si="15"/>
        <v>2</v>
      </c>
      <c r="X59" s="33">
        <f t="shared" si="16"/>
        <v>1</v>
      </c>
      <c r="Y59" s="34">
        <f t="shared" si="17"/>
        <v>20</v>
      </c>
      <c r="Z59" s="35">
        <f>K59+K60+K61</f>
        <v>206</v>
      </c>
      <c r="AA59" s="475">
        <f>Z61/Z59*100</f>
        <v>45.631067961165051</v>
      </c>
    </row>
    <row r="60" spans="1:27" s="2" customFormat="1" ht="23.25" customHeight="1">
      <c r="A60" s="553"/>
      <c r="B60" s="486"/>
      <c r="C60" s="473"/>
      <c r="D60" s="36" t="s">
        <v>22</v>
      </c>
      <c r="E60" s="119">
        <v>23</v>
      </c>
      <c r="F60" s="44">
        <v>7</v>
      </c>
      <c r="G60" s="44">
        <v>3</v>
      </c>
      <c r="H60" s="44">
        <v>14</v>
      </c>
      <c r="I60" s="44">
        <v>4</v>
      </c>
      <c r="J60" s="120">
        <v>2</v>
      </c>
      <c r="K60" s="40">
        <f t="shared" si="9"/>
        <v>53</v>
      </c>
      <c r="L60" s="41">
        <v>9</v>
      </c>
      <c r="M60" s="38">
        <v>2</v>
      </c>
      <c r="N60" s="38">
        <v>0</v>
      </c>
      <c r="O60" s="38">
        <v>2</v>
      </c>
      <c r="P60" s="38">
        <v>0</v>
      </c>
      <c r="Q60" s="42">
        <v>0</v>
      </c>
      <c r="R60" s="40">
        <f t="shared" si="10"/>
        <v>13</v>
      </c>
      <c r="S60" s="43">
        <f t="shared" si="11"/>
        <v>14</v>
      </c>
      <c r="T60" s="44">
        <f t="shared" si="12"/>
        <v>5</v>
      </c>
      <c r="U60" s="44">
        <f t="shared" si="13"/>
        <v>3</v>
      </c>
      <c r="V60" s="44">
        <f t="shared" si="14"/>
        <v>12</v>
      </c>
      <c r="W60" s="44">
        <f t="shared" si="15"/>
        <v>4</v>
      </c>
      <c r="X60" s="45">
        <f t="shared" si="16"/>
        <v>2</v>
      </c>
      <c r="Y60" s="46">
        <f t="shared" si="17"/>
        <v>40</v>
      </c>
      <c r="Z60" s="47">
        <f>R59+R60+R61</f>
        <v>112</v>
      </c>
      <c r="AA60" s="476"/>
    </row>
    <row r="61" spans="1:27" s="2" customFormat="1" ht="23.25" customHeight="1" thickBot="1">
      <c r="A61" s="553"/>
      <c r="B61" s="487"/>
      <c r="C61" s="474"/>
      <c r="D61" s="48" t="s">
        <v>23</v>
      </c>
      <c r="E61" s="121">
        <v>53</v>
      </c>
      <c r="F61" s="56">
        <v>18</v>
      </c>
      <c r="G61" s="56">
        <v>9</v>
      </c>
      <c r="H61" s="56">
        <v>34</v>
      </c>
      <c r="I61" s="56">
        <v>5</v>
      </c>
      <c r="J61" s="122">
        <v>7</v>
      </c>
      <c r="K61" s="52">
        <f t="shared" si="9"/>
        <v>126</v>
      </c>
      <c r="L61" s="53">
        <v>40</v>
      </c>
      <c r="M61" s="50">
        <v>17</v>
      </c>
      <c r="N61" s="50">
        <v>6</v>
      </c>
      <c r="O61" s="50">
        <v>24</v>
      </c>
      <c r="P61" s="50">
        <v>2</v>
      </c>
      <c r="Q61" s="54">
        <v>3</v>
      </c>
      <c r="R61" s="52">
        <f t="shared" si="10"/>
        <v>92</v>
      </c>
      <c r="S61" s="55">
        <f t="shared" si="11"/>
        <v>13</v>
      </c>
      <c r="T61" s="56">
        <f t="shared" si="12"/>
        <v>1</v>
      </c>
      <c r="U61" s="56">
        <f t="shared" si="13"/>
        <v>3</v>
      </c>
      <c r="V61" s="56">
        <f t="shared" si="14"/>
        <v>10</v>
      </c>
      <c r="W61" s="56">
        <f t="shared" si="15"/>
        <v>3</v>
      </c>
      <c r="X61" s="57">
        <f t="shared" si="16"/>
        <v>4</v>
      </c>
      <c r="Y61" s="58">
        <f t="shared" si="17"/>
        <v>34</v>
      </c>
      <c r="Z61" s="59">
        <f>Y59+Y60+Y61</f>
        <v>94</v>
      </c>
      <c r="AA61" s="477"/>
    </row>
    <row r="62" spans="1:27" s="2" customFormat="1" ht="23.25" customHeight="1">
      <c r="A62" s="552">
        <v>19</v>
      </c>
      <c r="B62" s="488" t="s">
        <v>50</v>
      </c>
      <c r="C62" s="472" t="s">
        <v>51</v>
      </c>
      <c r="D62" s="24" t="s">
        <v>21</v>
      </c>
      <c r="E62" s="61">
        <v>16</v>
      </c>
      <c r="F62" s="62">
        <v>3</v>
      </c>
      <c r="G62" s="62">
        <v>1</v>
      </c>
      <c r="H62" s="62">
        <v>4</v>
      </c>
      <c r="I62" s="62">
        <v>1</v>
      </c>
      <c r="J62" s="63">
        <v>1</v>
      </c>
      <c r="K62" s="64">
        <f t="shared" si="9"/>
        <v>26</v>
      </c>
      <c r="L62" s="65">
        <v>8</v>
      </c>
      <c r="M62" s="62">
        <v>0</v>
      </c>
      <c r="N62" s="62">
        <v>0</v>
      </c>
      <c r="O62" s="62">
        <v>0</v>
      </c>
      <c r="P62" s="62">
        <v>0</v>
      </c>
      <c r="Q62" s="66">
        <v>0</v>
      </c>
      <c r="R62" s="64">
        <f t="shared" si="10"/>
        <v>8</v>
      </c>
      <c r="S62" s="68">
        <f t="shared" si="11"/>
        <v>8</v>
      </c>
      <c r="T62" s="69">
        <f t="shared" si="12"/>
        <v>3</v>
      </c>
      <c r="U62" s="69">
        <f t="shared" si="13"/>
        <v>1</v>
      </c>
      <c r="V62" s="69">
        <f t="shared" si="14"/>
        <v>4</v>
      </c>
      <c r="W62" s="69">
        <f t="shared" si="15"/>
        <v>1</v>
      </c>
      <c r="X62" s="100">
        <f t="shared" si="16"/>
        <v>1</v>
      </c>
      <c r="Y62" s="116">
        <f t="shared" si="17"/>
        <v>18</v>
      </c>
      <c r="Z62" s="101">
        <f>K62+K63+K64</f>
        <v>192</v>
      </c>
      <c r="AA62" s="476">
        <f>Z64/Z62*100</f>
        <v>43.229166666666671</v>
      </c>
    </row>
    <row r="63" spans="1:27" s="2" customFormat="1" ht="23.25" customHeight="1">
      <c r="A63" s="553"/>
      <c r="B63" s="489"/>
      <c r="C63" s="473"/>
      <c r="D63" s="36" t="s">
        <v>22</v>
      </c>
      <c r="E63" s="37">
        <v>32</v>
      </c>
      <c r="F63" s="38">
        <v>7</v>
      </c>
      <c r="G63" s="38">
        <v>3</v>
      </c>
      <c r="H63" s="38">
        <v>7</v>
      </c>
      <c r="I63" s="38">
        <v>2</v>
      </c>
      <c r="J63" s="39">
        <v>2</v>
      </c>
      <c r="K63" s="40">
        <f t="shared" si="9"/>
        <v>53</v>
      </c>
      <c r="L63" s="41">
        <v>22</v>
      </c>
      <c r="M63" s="38">
        <v>2</v>
      </c>
      <c r="N63" s="38">
        <v>0</v>
      </c>
      <c r="O63" s="38">
        <v>0</v>
      </c>
      <c r="P63" s="38">
        <v>0</v>
      </c>
      <c r="Q63" s="42">
        <v>0</v>
      </c>
      <c r="R63" s="40">
        <f t="shared" si="10"/>
        <v>24</v>
      </c>
      <c r="S63" s="43">
        <f t="shared" si="11"/>
        <v>10</v>
      </c>
      <c r="T63" s="44">
        <f t="shared" si="12"/>
        <v>5</v>
      </c>
      <c r="U63" s="44">
        <f t="shared" si="13"/>
        <v>3</v>
      </c>
      <c r="V63" s="44">
        <f t="shared" si="14"/>
        <v>7</v>
      </c>
      <c r="W63" s="44">
        <f t="shared" si="15"/>
        <v>2</v>
      </c>
      <c r="X63" s="45">
        <f t="shared" si="16"/>
        <v>2</v>
      </c>
      <c r="Y63" s="46">
        <f t="shared" si="17"/>
        <v>29</v>
      </c>
      <c r="Z63" s="47">
        <f>R62+R63+R64</f>
        <v>109</v>
      </c>
      <c r="AA63" s="476"/>
    </row>
    <row r="64" spans="1:27" s="2" customFormat="1" ht="23.25" customHeight="1" thickBot="1">
      <c r="A64" s="553"/>
      <c r="B64" s="490"/>
      <c r="C64" s="474"/>
      <c r="D64" s="75" t="s">
        <v>23</v>
      </c>
      <c r="E64" s="84">
        <v>52</v>
      </c>
      <c r="F64" s="85">
        <v>16</v>
      </c>
      <c r="G64" s="85">
        <v>8</v>
      </c>
      <c r="H64" s="85">
        <v>30</v>
      </c>
      <c r="I64" s="85">
        <v>3</v>
      </c>
      <c r="J64" s="86">
        <v>4</v>
      </c>
      <c r="K64" s="72">
        <f t="shared" si="9"/>
        <v>113</v>
      </c>
      <c r="L64" s="87">
        <v>36</v>
      </c>
      <c r="M64" s="85">
        <v>11</v>
      </c>
      <c r="N64" s="85">
        <v>5</v>
      </c>
      <c r="O64" s="85">
        <v>23</v>
      </c>
      <c r="P64" s="85">
        <v>0</v>
      </c>
      <c r="Q64" s="88">
        <v>2</v>
      </c>
      <c r="R64" s="72">
        <f t="shared" si="10"/>
        <v>77</v>
      </c>
      <c r="S64" s="76">
        <f t="shared" si="11"/>
        <v>16</v>
      </c>
      <c r="T64" s="77">
        <f t="shared" si="12"/>
        <v>5</v>
      </c>
      <c r="U64" s="77">
        <f t="shared" si="13"/>
        <v>3</v>
      </c>
      <c r="V64" s="77">
        <f t="shared" si="14"/>
        <v>7</v>
      </c>
      <c r="W64" s="77">
        <f t="shared" si="15"/>
        <v>3</v>
      </c>
      <c r="X64" s="103">
        <f t="shared" si="16"/>
        <v>2</v>
      </c>
      <c r="Y64" s="73">
        <f t="shared" si="17"/>
        <v>36</v>
      </c>
      <c r="Z64" s="104">
        <f>Y62+Y63+Y64</f>
        <v>83</v>
      </c>
      <c r="AA64" s="476"/>
    </row>
    <row r="65" spans="1:52" ht="23.25" customHeight="1">
      <c r="A65" s="552">
        <v>20</v>
      </c>
      <c r="B65" s="486" t="s">
        <v>52</v>
      </c>
      <c r="C65" s="494" t="s">
        <v>53</v>
      </c>
      <c r="D65" s="24" t="s">
        <v>21</v>
      </c>
      <c r="E65" s="25">
        <v>22</v>
      </c>
      <c r="F65" s="26">
        <v>8</v>
      </c>
      <c r="G65" s="26">
        <v>4</v>
      </c>
      <c r="H65" s="26">
        <v>15</v>
      </c>
      <c r="I65" s="26">
        <v>5</v>
      </c>
      <c r="J65" s="27">
        <v>2</v>
      </c>
      <c r="K65" s="28">
        <f t="shared" si="9"/>
        <v>56</v>
      </c>
      <c r="L65" s="29">
        <v>2</v>
      </c>
      <c r="M65" s="26">
        <v>1</v>
      </c>
      <c r="N65" s="26">
        <v>0</v>
      </c>
      <c r="O65" s="26">
        <v>0</v>
      </c>
      <c r="P65" s="26">
        <v>0</v>
      </c>
      <c r="Q65" s="30">
        <v>0</v>
      </c>
      <c r="R65" s="28">
        <f t="shared" si="10"/>
        <v>3</v>
      </c>
      <c r="S65" s="31">
        <f t="shared" si="11"/>
        <v>20</v>
      </c>
      <c r="T65" s="32">
        <f t="shared" si="12"/>
        <v>7</v>
      </c>
      <c r="U65" s="32">
        <f t="shared" si="13"/>
        <v>4</v>
      </c>
      <c r="V65" s="32">
        <f t="shared" si="14"/>
        <v>15</v>
      </c>
      <c r="W65" s="32">
        <f t="shared" si="15"/>
        <v>5</v>
      </c>
      <c r="X65" s="33">
        <f t="shared" si="16"/>
        <v>2</v>
      </c>
      <c r="Y65" s="34">
        <f t="shared" si="17"/>
        <v>53</v>
      </c>
      <c r="Z65" s="35">
        <f>K65+K66+K67</f>
        <v>413</v>
      </c>
      <c r="AA65" s="475">
        <f>Z67/Z65*100</f>
        <v>56.658595641646492</v>
      </c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ht="23.25" customHeight="1">
      <c r="A66" s="553"/>
      <c r="B66" s="486"/>
      <c r="C66" s="494"/>
      <c r="D66" s="36" t="s">
        <v>22</v>
      </c>
      <c r="E66" s="37">
        <v>42</v>
      </c>
      <c r="F66" s="38">
        <v>15</v>
      </c>
      <c r="G66" s="38">
        <v>7</v>
      </c>
      <c r="H66" s="38">
        <v>28</v>
      </c>
      <c r="I66" s="38">
        <v>10</v>
      </c>
      <c r="J66" s="39">
        <v>4</v>
      </c>
      <c r="K66" s="40">
        <f t="shared" si="9"/>
        <v>106</v>
      </c>
      <c r="L66" s="41">
        <v>13</v>
      </c>
      <c r="M66" s="38">
        <v>2</v>
      </c>
      <c r="N66" s="38">
        <v>0</v>
      </c>
      <c r="O66" s="38">
        <v>2</v>
      </c>
      <c r="P66" s="38">
        <v>0</v>
      </c>
      <c r="Q66" s="42">
        <v>0</v>
      </c>
      <c r="R66" s="40">
        <f t="shared" si="10"/>
        <v>17</v>
      </c>
      <c r="S66" s="43">
        <f t="shared" si="11"/>
        <v>29</v>
      </c>
      <c r="T66" s="44">
        <f t="shared" si="12"/>
        <v>13</v>
      </c>
      <c r="U66" s="44">
        <f t="shared" si="13"/>
        <v>7</v>
      </c>
      <c r="V66" s="44">
        <f t="shared" si="14"/>
        <v>26</v>
      </c>
      <c r="W66" s="44">
        <f t="shared" si="15"/>
        <v>10</v>
      </c>
      <c r="X66" s="45">
        <f t="shared" si="16"/>
        <v>4</v>
      </c>
      <c r="Y66" s="46">
        <f t="shared" si="17"/>
        <v>89</v>
      </c>
      <c r="Z66" s="47">
        <f>R65+R66+R67</f>
        <v>179</v>
      </c>
      <c r="AA66" s="476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ht="23.25" customHeight="1" thickBot="1">
      <c r="A67" s="553"/>
      <c r="B67" s="486"/>
      <c r="C67" s="494"/>
      <c r="D67" s="48" t="s">
        <v>23</v>
      </c>
      <c r="E67" s="49">
        <v>96</v>
      </c>
      <c r="F67" s="50">
        <v>37</v>
      </c>
      <c r="G67" s="50">
        <v>18</v>
      </c>
      <c r="H67" s="50">
        <v>67</v>
      </c>
      <c r="I67" s="50">
        <v>25</v>
      </c>
      <c r="J67" s="51">
        <v>8</v>
      </c>
      <c r="K67" s="52">
        <f t="shared" si="9"/>
        <v>251</v>
      </c>
      <c r="L67" s="53">
        <v>79</v>
      </c>
      <c r="M67" s="50">
        <v>36</v>
      </c>
      <c r="N67" s="50">
        <v>4</v>
      </c>
      <c r="O67" s="50">
        <v>38</v>
      </c>
      <c r="P67" s="50">
        <v>0</v>
      </c>
      <c r="Q67" s="54">
        <v>2</v>
      </c>
      <c r="R67" s="52">
        <f t="shared" si="10"/>
        <v>159</v>
      </c>
      <c r="S67" s="55">
        <f t="shared" si="11"/>
        <v>17</v>
      </c>
      <c r="T67" s="56">
        <f t="shared" si="12"/>
        <v>1</v>
      </c>
      <c r="U67" s="56">
        <f t="shared" si="13"/>
        <v>14</v>
      </c>
      <c r="V67" s="56">
        <f t="shared" si="14"/>
        <v>29</v>
      </c>
      <c r="W67" s="56">
        <f t="shared" si="15"/>
        <v>25</v>
      </c>
      <c r="X67" s="57">
        <f t="shared" si="16"/>
        <v>6</v>
      </c>
      <c r="Y67" s="58">
        <f t="shared" si="17"/>
        <v>92</v>
      </c>
      <c r="Z67" s="59">
        <f>Y65+Y66+Y67</f>
        <v>234</v>
      </c>
      <c r="AA67" s="477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s="102" customFormat="1" ht="23.25" customHeight="1">
      <c r="A68" s="552">
        <v>21</v>
      </c>
      <c r="B68" s="486"/>
      <c r="C68" s="472" t="s">
        <v>54</v>
      </c>
      <c r="D68" s="60" t="s">
        <v>21</v>
      </c>
      <c r="E68" s="61">
        <v>16</v>
      </c>
      <c r="F68" s="62">
        <v>5</v>
      </c>
      <c r="G68" s="62">
        <v>2</v>
      </c>
      <c r="H68" s="62">
        <v>9</v>
      </c>
      <c r="I68" s="62">
        <v>3</v>
      </c>
      <c r="J68" s="63">
        <v>1</v>
      </c>
      <c r="K68" s="64">
        <f t="shared" si="9"/>
        <v>36</v>
      </c>
      <c r="L68" s="65">
        <v>14</v>
      </c>
      <c r="M68" s="62">
        <v>0</v>
      </c>
      <c r="N68" s="62">
        <v>0</v>
      </c>
      <c r="O68" s="62">
        <v>0</v>
      </c>
      <c r="P68" s="62">
        <v>0</v>
      </c>
      <c r="Q68" s="66">
        <v>0</v>
      </c>
      <c r="R68" s="64">
        <f t="shared" si="10"/>
        <v>14</v>
      </c>
      <c r="S68" s="68">
        <f t="shared" si="11"/>
        <v>2</v>
      </c>
      <c r="T68" s="69">
        <f t="shared" si="12"/>
        <v>5</v>
      </c>
      <c r="U68" s="69">
        <f t="shared" si="13"/>
        <v>2</v>
      </c>
      <c r="V68" s="69">
        <f t="shared" si="14"/>
        <v>9</v>
      </c>
      <c r="W68" s="69">
        <f t="shared" si="15"/>
        <v>3</v>
      </c>
      <c r="X68" s="100">
        <f t="shared" si="16"/>
        <v>1</v>
      </c>
      <c r="Y68" s="116">
        <f t="shared" si="17"/>
        <v>22</v>
      </c>
      <c r="Z68" s="101">
        <f>K68+K69+K70</f>
        <v>266</v>
      </c>
      <c r="AA68" s="476">
        <f>Z70/Z68*100</f>
        <v>30.075187969924812</v>
      </c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</row>
    <row r="69" spans="1:52" s="98" customFormat="1" ht="23.25" customHeight="1">
      <c r="A69" s="553"/>
      <c r="B69" s="486"/>
      <c r="C69" s="473"/>
      <c r="D69" s="36" t="s">
        <v>22</v>
      </c>
      <c r="E69" s="37">
        <v>28</v>
      </c>
      <c r="F69" s="38">
        <v>10</v>
      </c>
      <c r="G69" s="38">
        <v>5</v>
      </c>
      <c r="H69" s="38">
        <v>18</v>
      </c>
      <c r="I69" s="38">
        <v>6</v>
      </c>
      <c r="J69" s="39">
        <v>2</v>
      </c>
      <c r="K69" s="40">
        <f t="shared" si="9"/>
        <v>69</v>
      </c>
      <c r="L69" s="41">
        <v>29</v>
      </c>
      <c r="M69" s="38">
        <v>6</v>
      </c>
      <c r="N69" s="38">
        <v>0</v>
      </c>
      <c r="O69" s="38">
        <v>1</v>
      </c>
      <c r="P69" s="38">
        <v>1</v>
      </c>
      <c r="Q69" s="42">
        <v>1</v>
      </c>
      <c r="R69" s="40">
        <f t="shared" si="10"/>
        <v>38</v>
      </c>
      <c r="S69" s="43">
        <f t="shared" si="11"/>
        <v>-1</v>
      </c>
      <c r="T69" s="44">
        <f t="shared" si="12"/>
        <v>4</v>
      </c>
      <c r="U69" s="44">
        <f t="shared" si="13"/>
        <v>5</v>
      </c>
      <c r="V69" s="44">
        <f t="shared" si="14"/>
        <v>17</v>
      </c>
      <c r="W69" s="44">
        <f t="shared" si="15"/>
        <v>5</v>
      </c>
      <c r="X69" s="45">
        <f t="shared" si="16"/>
        <v>1</v>
      </c>
      <c r="Y69" s="46">
        <f t="shared" si="17"/>
        <v>31</v>
      </c>
      <c r="Z69" s="47">
        <f>R68+R69+R70</f>
        <v>186</v>
      </c>
      <c r="AA69" s="476"/>
    </row>
    <row r="70" spans="1:52" s="105" customFormat="1" ht="23.25" customHeight="1" thickBot="1">
      <c r="A70" s="553"/>
      <c r="B70" s="486"/>
      <c r="C70" s="474"/>
      <c r="D70" s="48" t="s">
        <v>23</v>
      </c>
      <c r="E70" s="84">
        <v>62</v>
      </c>
      <c r="F70" s="85">
        <v>23</v>
      </c>
      <c r="G70" s="85">
        <v>12</v>
      </c>
      <c r="H70" s="85">
        <v>43</v>
      </c>
      <c r="I70" s="85">
        <v>15</v>
      </c>
      <c r="J70" s="86">
        <v>6</v>
      </c>
      <c r="K70" s="72">
        <f t="shared" si="9"/>
        <v>161</v>
      </c>
      <c r="L70" s="87">
        <v>62</v>
      </c>
      <c r="M70" s="85">
        <v>19</v>
      </c>
      <c r="N70" s="85">
        <v>7</v>
      </c>
      <c r="O70" s="85">
        <v>40</v>
      </c>
      <c r="P70" s="85">
        <v>2</v>
      </c>
      <c r="Q70" s="88">
        <v>4</v>
      </c>
      <c r="R70" s="72">
        <f t="shared" si="10"/>
        <v>134</v>
      </c>
      <c r="S70" s="76">
        <f t="shared" si="11"/>
        <v>0</v>
      </c>
      <c r="T70" s="77">
        <f t="shared" si="12"/>
        <v>4</v>
      </c>
      <c r="U70" s="77">
        <f t="shared" si="13"/>
        <v>5</v>
      </c>
      <c r="V70" s="77">
        <f t="shared" si="14"/>
        <v>3</v>
      </c>
      <c r="W70" s="77">
        <f t="shared" si="15"/>
        <v>13</v>
      </c>
      <c r="X70" s="103">
        <f t="shared" si="16"/>
        <v>2</v>
      </c>
      <c r="Y70" s="73">
        <f t="shared" si="17"/>
        <v>27</v>
      </c>
      <c r="Z70" s="104">
        <f>Y68+Y69+Y70</f>
        <v>80</v>
      </c>
      <c r="AA70" s="476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</row>
    <row r="71" spans="1:52" s="99" customFormat="1" ht="23.25" customHeight="1">
      <c r="A71" s="552">
        <v>22</v>
      </c>
      <c r="B71" s="479" t="s">
        <v>55</v>
      </c>
      <c r="C71" s="491" t="s">
        <v>56</v>
      </c>
      <c r="D71" s="24" t="s">
        <v>21</v>
      </c>
      <c r="E71" s="25">
        <v>12</v>
      </c>
      <c r="F71" s="26">
        <v>3</v>
      </c>
      <c r="G71" s="26">
        <v>1</v>
      </c>
      <c r="H71" s="26">
        <v>3</v>
      </c>
      <c r="I71" s="26">
        <v>0</v>
      </c>
      <c r="J71" s="27">
        <v>0</v>
      </c>
      <c r="K71" s="28">
        <f t="shared" si="9"/>
        <v>19</v>
      </c>
      <c r="L71" s="29">
        <v>9</v>
      </c>
      <c r="M71" s="26">
        <v>1</v>
      </c>
      <c r="N71" s="26">
        <v>0</v>
      </c>
      <c r="O71" s="26">
        <v>0</v>
      </c>
      <c r="P71" s="26">
        <v>0</v>
      </c>
      <c r="Q71" s="30">
        <v>0</v>
      </c>
      <c r="R71" s="28">
        <f t="shared" si="10"/>
        <v>10</v>
      </c>
      <c r="S71" s="31">
        <f t="shared" si="11"/>
        <v>3</v>
      </c>
      <c r="T71" s="32">
        <f t="shared" si="12"/>
        <v>2</v>
      </c>
      <c r="U71" s="32">
        <f t="shared" si="13"/>
        <v>1</v>
      </c>
      <c r="V71" s="32">
        <f t="shared" si="14"/>
        <v>3</v>
      </c>
      <c r="W71" s="32">
        <f t="shared" si="15"/>
        <v>0</v>
      </c>
      <c r="X71" s="33">
        <f t="shared" si="16"/>
        <v>0</v>
      </c>
      <c r="Y71" s="34">
        <f t="shared" si="17"/>
        <v>9</v>
      </c>
      <c r="Z71" s="35">
        <f>K71+K72+K73</f>
        <v>128</v>
      </c>
      <c r="AA71" s="475">
        <f>Z73/Z71*100</f>
        <v>16.40625</v>
      </c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</row>
    <row r="72" spans="1:52" s="99" customFormat="1" ht="23.25" customHeight="1">
      <c r="A72" s="553"/>
      <c r="B72" s="479"/>
      <c r="C72" s="491"/>
      <c r="D72" s="36" t="s">
        <v>22</v>
      </c>
      <c r="E72" s="37">
        <v>13</v>
      </c>
      <c r="F72" s="38">
        <v>4</v>
      </c>
      <c r="G72" s="38">
        <v>1</v>
      </c>
      <c r="H72" s="38">
        <v>2</v>
      </c>
      <c r="I72" s="38">
        <v>1</v>
      </c>
      <c r="J72" s="39">
        <v>0</v>
      </c>
      <c r="K72" s="40">
        <f t="shared" ref="K72:K103" si="18">SUM(E72:J72)</f>
        <v>21</v>
      </c>
      <c r="L72" s="41">
        <v>9</v>
      </c>
      <c r="M72" s="38">
        <v>2</v>
      </c>
      <c r="N72" s="38">
        <v>0</v>
      </c>
      <c r="O72" s="38">
        <v>1</v>
      </c>
      <c r="P72" s="38">
        <v>1</v>
      </c>
      <c r="Q72" s="42">
        <v>0</v>
      </c>
      <c r="R72" s="40">
        <f t="shared" ref="R72:R103" si="19">SUM(L72:Q72)</f>
        <v>13</v>
      </c>
      <c r="S72" s="43">
        <f t="shared" ref="S72:S103" si="20">E72-L72</f>
        <v>4</v>
      </c>
      <c r="T72" s="44">
        <f t="shared" ref="T72:T103" si="21">F72-M72</f>
        <v>2</v>
      </c>
      <c r="U72" s="44">
        <f t="shared" ref="U72:U103" si="22">G72-N72</f>
        <v>1</v>
      </c>
      <c r="V72" s="44">
        <f t="shared" ref="V72:V103" si="23">H72-O72</f>
        <v>1</v>
      </c>
      <c r="W72" s="44">
        <f t="shared" ref="W72:W103" si="24">I72-P72</f>
        <v>0</v>
      </c>
      <c r="X72" s="45">
        <f t="shared" ref="X72:X103" si="25">J72-Q72</f>
        <v>0</v>
      </c>
      <c r="Y72" s="46">
        <f t="shared" ref="Y72:Y103" si="26">SUM(S72:X72)</f>
        <v>8</v>
      </c>
      <c r="Z72" s="47">
        <f>R71+R72+R73</f>
        <v>107</v>
      </c>
      <c r="AA72" s="476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</row>
    <row r="73" spans="1:52" s="99" customFormat="1" ht="23.25" customHeight="1" thickBot="1">
      <c r="A73" s="553"/>
      <c r="B73" s="479"/>
      <c r="C73" s="491"/>
      <c r="D73" s="48" t="s">
        <v>23</v>
      </c>
      <c r="E73" s="49">
        <v>41</v>
      </c>
      <c r="F73" s="50">
        <v>14</v>
      </c>
      <c r="G73" s="50">
        <v>7</v>
      </c>
      <c r="H73" s="50">
        <v>23</v>
      </c>
      <c r="I73" s="50">
        <v>3</v>
      </c>
      <c r="J73" s="51">
        <v>0</v>
      </c>
      <c r="K73" s="52">
        <f t="shared" si="18"/>
        <v>88</v>
      </c>
      <c r="L73" s="53">
        <v>39</v>
      </c>
      <c r="M73" s="50">
        <v>14</v>
      </c>
      <c r="N73" s="50">
        <v>7</v>
      </c>
      <c r="O73" s="50">
        <v>22</v>
      </c>
      <c r="P73" s="50">
        <v>2</v>
      </c>
      <c r="Q73" s="54">
        <v>0</v>
      </c>
      <c r="R73" s="52">
        <f t="shared" si="19"/>
        <v>84</v>
      </c>
      <c r="S73" s="55">
        <f t="shared" si="20"/>
        <v>2</v>
      </c>
      <c r="T73" s="56">
        <f t="shared" si="21"/>
        <v>0</v>
      </c>
      <c r="U73" s="56">
        <f t="shared" si="22"/>
        <v>0</v>
      </c>
      <c r="V73" s="56">
        <f t="shared" si="23"/>
        <v>1</v>
      </c>
      <c r="W73" s="56">
        <f t="shared" si="24"/>
        <v>1</v>
      </c>
      <c r="X73" s="57">
        <f t="shared" si="25"/>
        <v>0</v>
      </c>
      <c r="Y73" s="58">
        <f t="shared" si="26"/>
        <v>4</v>
      </c>
      <c r="Z73" s="59">
        <f>Y71+Y72+Y73</f>
        <v>21</v>
      </c>
      <c r="AA73" s="477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</row>
    <row r="74" spans="1:52" s="99" customFormat="1" ht="23.25" customHeight="1">
      <c r="A74" s="552">
        <v>23</v>
      </c>
      <c r="B74" s="489" t="s">
        <v>57</v>
      </c>
      <c r="C74" s="473" t="s">
        <v>58</v>
      </c>
      <c r="D74" s="60" t="s">
        <v>21</v>
      </c>
      <c r="E74" s="61">
        <v>18</v>
      </c>
      <c r="F74" s="62">
        <v>3</v>
      </c>
      <c r="G74" s="62">
        <v>1</v>
      </c>
      <c r="H74" s="62">
        <v>0</v>
      </c>
      <c r="I74" s="62">
        <v>0</v>
      </c>
      <c r="J74" s="63">
        <v>1</v>
      </c>
      <c r="K74" s="64">
        <f t="shared" si="18"/>
        <v>23</v>
      </c>
      <c r="L74" s="65">
        <v>0</v>
      </c>
      <c r="M74" s="62">
        <v>0</v>
      </c>
      <c r="N74" s="62">
        <v>0</v>
      </c>
      <c r="O74" s="62">
        <v>0</v>
      </c>
      <c r="P74" s="62">
        <v>0</v>
      </c>
      <c r="Q74" s="66">
        <v>0</v>
      </c>
      <c r="R74" s="64">
        <f t="shared" si="19"/>
        <v>0</v>
      </c>
      <c r="S74" s="68">
        <f t="shared" si="20"/>
        <v>18</v>
      </c>
      <c r="T74" s="69">
        <f t="shared" si="21"/>
        <v>3</v>
      </c>
      <c r="U74" s="69">
        <f t="shared" si="22"/>
        <v>1</v>
      </c>
      <c r="V74" s="69">
        <f t="shared" si="23"/>
        <v>0</v>
      </c>
      <c r="W74" s="69">
        <f t="shared" si="24"/>
        <v>0</v>
      </c>
      <c r="X74" s="100">
        <f t="shared" si="25"/>
        <v>1</v>
      </c>
      <c r="Y74" s="116">
        <f t="shared" si="26"/>
        <v>23</v>
      </c>
      <c r="Z74" s="101">
        <f>K74+K75+K76</f>
        <v>154</v>
      </c>
      <c r="AA74" s="476">
        <f>Z76/Z74*100</f>
        <v>88.961038961038966</v>
      </c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</row>
    <row r="75" spans="1:52" s="99" customFormat="1" ht="23.25" customHeight="1">
      <c r="A75" s="553"/>
      <c r="B75" s="489"/>
      <c r="C75" s="473"/>
      <c r="D75" s="36" t="s">
        <v>22</v>
      </c>
      <c r="E75" s="37">
        <v>32</v>
      </c>
      <c r="F75" s="38">
        <v>6</v>
      </c>
      <c r="G75" s="38">
        <v>3</v>
      </c>
      <c r="H75" s="38">
        <v>0</v>
      </c>
      <c r="I75" s="38">
        <v>0</v>
      </c>
      <c r="J75" s="39">
        <v>2</v>
      </c>
      <c r="K75" s="40">
        <f t="shared" si="18"/>
        <v>43</v>
      </c>
      <c r="L75" s="41">
        <v>1</v>
      </c>
      <c r="M75" s="38">
        <v>0</v>
      </c>
      <c r="N75" s="38">
        <v>0</v>
      </c>
      <c r="O75" s="38">
        <v>0</v>
      </c>
      <c r="P75" s="38">
        <v>0</v>
      </c>
      <c r="Q75" s="42">
        <v>0</v>
      </c>
      <c r="R75" s="40">
        <f t="shared" si="19"/>
        <v>1</v>
      </c>
      <c r="S75" s="43">
        <f t="shared" si="20"/>
        <v>31</v>
      </c>
      <c r="T75" s="44">
        <f t="shared" si="21"/>
        <v>6</v>
      </c>
      <c r="U75" s="44">
        <f t="shared" si="22"/>
        <v>3</v>
      </c>
      <c r="V75" s="44">
        <f t="shared" si="23"/>
        <v>0</v>
      </c>
      <c r="W75" s="44">
        <f t="shared" si="24"/>
        <v>0</v>
      </c>
      <c r="X75" s="45">
        <f t="shared" si="25"/>
        <v>2</v>
      </c>
      <c r="Y75" s="46">
        <f t="shared" si="26"/>
        <v>42</v>
      </c>
      <c r="Z75" s="47">
        <f>R74+R75+R76</f>
        <v>17</v>
      </c>
      <c r="AA75" s="476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</row>
    <row r="76" spans="1:52" s="99" customFormat="1" ht="23.25" customHeight="1" thickBot="1">
      <c r="A76" s="553"/>
      <c r="B76" s="489"/>
      <c r="C76" s="473"/>
      <c r="D76" s="75" t="s">
        <v>23</v>
      </c>
      <c r="E76" s="84">
        <v>37</v>
      </c>
      <c r="F76" s="85">
        <v>13</v>
      </c>
      <c r="G76" s="85">
        <v>6</v>
      </c>
      <c r="H76" s="85">
        <v>21</v>
      </c>
      <c r="I76" s="85">
        <v>8</v>
      </c>
      <c r="J76" s="86">
        <v>3</v>
      </c>
      <c r="K76" s="72">
        <f t="shared" si="18"/>
        <v>88</v>
      </c>
      <c r="L76" s="87">
        <v>10</v>
      </c>
      <c r="M76" s="85">
        <v>2</v>
      </c>
      <c r="N76" s="85">
        <v>1</v>
      </c>
      <c r="O76" s="85">
        <v>2</v>
      </c>
      <c r="P76" s="85">
        <v>0</v>
      </c>
      <c r="Q76" s="88">
        <v>1</v>
      </c>
      <c r="R76" s="72">
        <f t="shared" si="19"/>
        <v>16</v>
      </c>
      <c r="S76" s="76">
        <f t="shared" si="20"/>
        <v>27</v>
      </c>
      <c r="T76" s="77">
        <f t="shared" si="21"/>
        <v>11</v>
      </c>
      <c r="U76" s="77">
        <f t="shared" si="22"/>
        <v>5</v>
      </c>
      <c r="V76" s="77">
        <f t="shared" si="23"/>
        <v>19</v>
      </c>
      <c r="W76" s="77">
        <f t="shared" si="24"/>
        <v>8</v>
      </c>
      <c r="X76" s="103">
        <f t="shared" si="25"/>
        <v>2</v>
      </c>
      <c r="Y76" s="73">
        <f t="shared" si="26"/>
        <v>72</v>
      </c>
      <c r="Z76" s="104">
        <f>Y74+Y75+Y76</f>
        <v>137</v>
      </c>
      <c r="AA76" s="476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</row>
    <row r="77" spans="1:52" s="99" customFormat="1" ht="23.25" customHeight="1">
      <c r="A77" s="552">
        <v>24</v>
      </c>
      <c r="B77" s="488" t="s">
        <v>59</v>
      </c>
      <c r="C77" s="472" t="s">
        <v>60</v>
      </c>
      <c r="D77" s="24" t="s">
        <v>21</v>
      </c>
      <c r="E77" s="25">
        <v>14</v>
      </c>
      <c r="F77" s="26">
        <v>4</v>
      </c>
      <c r="G77" s="26">
        <v>2</v>
      </c>
      <c r="H77" s="26">
        <v>7</v>
      </c>
      <c r="I77" s="26">
        <v>2</v>
      </c>
      <c r="J77" s="27">
        <v>2</v>
      </c>
      <c r="K77" s="28">
        <f t="shared" si="18"/>
        <v>31</v>
      </c>
      <c r="L77" s="29">
        <v>11</v>
      </c>
      <c r="M77" s="26">
        <v>0</v>
      </c>
      <c r="N77" s="26">
        <v>0</v>
      </c>
      <c r="O77" s="26">
        <v>1</v>
      </c>
      <c r="P77" s="26">
        <v>0</v>
      </c>
      <c r="Q77" s="30">
        <v>0</v>
      </c>
      <c r="R77" s="28">
        <f t="shared" si="19"/>
        <v>12</v>
      </c>
      <c r="S77" s="31">
        <f t="shared" si="20"/>
        <v>3</v>
      </c>
      <c r="T77" s="32">
        <f t="shared" si="21"/>
        <v>4</v>
      </c>
      <c r="U77" s="32">
        <f t="shared" si="22"/>
        <v>2</v>
      </c>
      <c r="V77" s="32">
        <f t="shared" si="23"/>
        <v>6</v>
      </c>
      <c r="W77" s="32">
        <f t="shared" si="24"/>
        <v>2</v>
      </c>
      <c r="X77" s="33">
        <f t="shared" si="25"/>
        <v>2</v>
      </c>
      <c r="Y77" s="34">
        <f t="shared" si="26"/>
        <v>19</v>
      </c>
      <c r="Z77" s="35">
        <f>K77+K78+K79</f>
        <v>217</v>
      </c>
      <c r="AA77" s="475">
        <f>Z79/Z77*100</f>
        <v>26.267281105990779</v>
      </c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</row>
    <row r="78" spans="1:52" s="99" customFormat="1" ht="23.25" customHeight="1">
      <c r="A78" s="553"/>
      <c r="B78" s="489"/>
      <c r="C78" s="473"/>
      <c r="D78" s="36" t="s">
        <v>22</v>
      </c>
      <c r="E78" s="37">
        <v>32</v>
      </c>
      <c r="F78" s="38">
        <v>9</v>
      </c>
      <c r="G78" s="38">
        <v>4</v>
      </c>
      <c r="H78" s="38">
        <v>12</v>
      </c>
      <c r="I78" s="38">
        <v>4</v>
      </c>
      <c r="J78" s="39">
        <v>1</v>
      </c>
      <c r="K78" s="40">
        <f t="shared" si="18"/>
        <v>62</v>
      </c>
      <c r="L78" s="41">
        <v>25</v>
      </c>
      <c r="M78" s="38">
        <v>5</v>
      </c>
      <c r="N78" s="38">
        <v>1</v>
      </c>
      <c r="O78" s="38">
        <v>5</v>
      </c>
      <c r="P78" s="38">
        <v>0</v>
      </c>
      <c r="Q78" s="42">
        <v>0</v>
      </c>
      <c r="R78" s="40">
        <f t="shared" si="19"/>
        <v>36</v>
      </c>
      <c r="S78" s="43">
        <f t="shared" si="20"/>
        <v>7</v>
      </c>
      <c r="T78" s="44">
        <f t="shared" si="21"/>
        <v>4</v>
      </c>
      <c r="U78" s="44">
        <f t="shared" si="22"/>
        <v>3</v>
      </c>
      <c r="V78" s="44">
        <f t="shared" si="23"/>
        <v>7</v>
      </c>
      <c r="W78" s="44">
        <f t="shared" si="24"/>
        <v>4</v>
      </c>
      <c r="X78" s="45">
        <f t="shared" si="25"/>
        <v>1</v>
      </c>
      <c r="Y78" s="46">
        <f t="shared" si="26"/>
        <v>26</v>
      </c>
      <c r="Z78" s="47">
        <f>R77+R78+R79</f>
        <v>160</v>
      </c>
      <c r="AA78" s="476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</row>
    <row r="79" spans="1:52" s="99" customFormat="1" ht="23.25" customHeight="1" thickBot="1">
      <c r="A79" s="554"/>
      <c r="B79" s="490"/>
      <c r="C79" s="474"/>
      <c r="D79" s="48" t="s">
        <v>23</v>
      </c>
      <c r="E79" s="49">
        <v>54</v>
      </c>
      <c r="F79" s="50">
        <v>18</v>
      </c>
      <c r="G79" s="50">
        <v>9</v>
      </c>
      <c r="H79" s="50">
        <v>33</v>
      </c>
      <c r="I79" s="50">
        <v>4</v>
      </c>
      <c r="J79" s="51">
        <v>6</v>
      </c>
      <c r="K79" s="52">
        <f t="shared" si="18"/>
        <v>124</v>
      </c>
      <c r="L79" s="53">
        <v>50</v>
      </c>
      <c r="M79" s="50">
        <v>17</v>
      </c>
      <c r="N79" s="50">
        <v>7</v>
      </c>
      <c r="O79" s="50">
        <v>30</v>
      </c>
      <c r="P79" s="50">
        <v>4</v>
      </c>
      <c r="Q79" s="54">
        <v>4</v>
      </c>
      <c r="R79" s="52">
        <f t="shared" si="19"/>
        <v>112</v>
      </c>
      <c r="S79" s="55">
        <f t="shared" si="20"/>
        <v>4</v>
      </c>
      <c r="T79" s="56">
        <f t="shared" si="21"/>
        <v>1</v>
      </c>
      <c r="U79" s="56">
        <f t="shared" si="22"/>
        <v>2</v>
      </c>
      <c r="V79" s="56">
        <f t="shared" si="23"/>
        <v>3</v>
      </c>
      <c r="W79" s="56">
        <f t="shared" si="24"/>
        <v>0</v>
      </c>
      <c r="X79" s="57">
        <f t="shared" si="25"/>
        <v>2</v>
      </c>
      <c r="Y79" s="58">
        <f t="shared" si="26"/>
        <v>12</v>
      </c>
      <c r="Z79" s="59">
        <f>Y77+Y78+Y79</f>
        <v>57</v>
      </c>
      <c r="AA79" s="477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</row>
    <row r="80" spans="1:52" s="106" customFormat="1" ht="23.25" customHeight="1">
      <c r="A80" s="552">
        <v>25</v>
      </c>
      <c r="B80" s="485" t="s">
        <v>61</v>
      </c>
      <c r="C80" s="472" t="s">
        <v>62</v>
      </c>
      <c r="D80" s="24" t="s">
        <v>21</v>
      </c>
      <c r="E80" s="61">
        <v>36</v>
      </c>
      <c r="F80" s="62">
        <v>9</v>
      </c>
      <c r="G80" s="62">
        <v>4</v>
      </c>
      <c r="H80" s="62">
        <v>12</v>
      </c>
      <c r="I80" s="62">
        <v>4</v>
      </c>
      <c r="J80" s="63">
        <v>2</v>
      </c>
      <c r="K80" s="64">
        <f t="shared" si="18"/>
        <v>67</v>
      </c>
      <c r="L80" s="65">
        <v>18</v>
      </c>
      <c r="M80" s="62">
        <v>1</v>
      </c>
      <c r="N80" s="62">
        <v>0</v>
      </c>
      <c r="O80" s="62">
        <v>1</v>
      </c>
      <c r="P80" s="62">
        <v>0</v>
      </c>
      <c r="Q80" s="66">
        <v>0</v>
      </c>
      <c r="R80" s="64">
        <f t="shared" si="19"/>
        <v>20</v>
      </c>
      <c r="S80" s="68">
        <f t="shared" si="20"/>
        <v>18</v>
      </c>
      <c r="T80" s="69">
        <f t="shared" si="21"/>
        <v>8</v>
      </c>
      <c r="U80" s="69">
        <f t="shared" si="22"/>
        <v>4</v>
      </c>
      <c r="V80" s="69">
        <f t="shared" si="23"/>
        <v>11</v>
      </c>
      <c r="W80" s="69">
        <f t="shared" si="24"/>
        <v>4</v>
      </c>
      <c r="X80" s="100">
        <f t="shared" si="25"/>
        <v>2</v>
      </c>
      <c r="Y80" s="116">
        <f t="shared" si="26"/>
        <v>47</v>
      </c>
      <c r="Z80" s="101">
        <f>K80+K81+K82</f>
        <v>502</v>
      </c>
      <c r="AA80" s="476">
        <f>Z82/Z80*100</f>
        <v>31.075697211155379</v>
      </c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 s="2" customFormat="1" ht="23.25" customHeight="1">
      <c r="A81" s="553"/>
      <c r="B81" s="486"/>
      <c r="C81" s="473"/>
      <c r="D81" s="36" t="s">
        <v>22</v>
      </c>
      <c r="E81" s="37">
        <v>84</v>
      </c>
      <c r="F81" s="38">
        <v>22</v>
      </c>
      <c r="G81" s="38">
        <v>10</v>
      </c>
      <c r="H81" s="38">
        <v>18</v>
      </c>
      <c r="I81" s="38">
        <v>6</v>
      </c>
      <c r="J81" s="39">
        <v>7</v>
      </c>
      <c r="K81" s="40">
        <f t="shared" si="18"/>
        <v>147</v>
      </c>
      <c r="L81" s="41">
        <v>67</v>
      </c>
      <c r="M81" s="38">
        <v>16</v>
      </c>
      <c r="N81" s="38">
        <v>3</v>
      </c>
      <c r="O81" s="38">
        <v>4</v>
      </c>
      <c r="P81" s="38">
        <v>0</v>
      </c>
      <c r="Q81" s="42">
        <v>3</v>
      </c>
      <c r="R81" s="40">
        <f t="shared" si="19"/>
        <v>93</v>
      </c>
      <c r="S81" s="43">
        <f t="shared" si="20"/>
        <v>17</v>
      </c>
      <c r="T81" s="44">
        <f t="shared" si="21"/>
        <v>6</v>
      </c>
      <c r="U81" s="44">
        <f t="shared" si="22"/>
        <v>7</v>
      </c>
      <c r="V81" s="44">
        <f t="shared" si="23"/>
        <v>14</v>
      </c>
      <c r="W81" s="44">
        <f t="shared" si="24"/>
        <v>6</v>
      </c>
      <c r="X81" s="45">
        <f t="shared" si="25"/>
        <v>4</v>
      </c>
      <c r="Y81" s="46">
        <f t="shared" si="26"/>
        <v>54</v>
      </c>
      <c r="Z81" s="47">
        <f>R80+R81+R82</f>
        <v>346</v>
      </c>
      <c r="AA81" s="476"/>
    </row>
    <row r="82" spans="1:52" s="107" customFormat="1" ht="23.25" customHeight="1" thickBot="1">
      <c r="A82" s="553"/>
      <c r="B82" s="487"/>
      <c r="C82" s="474"/>
      <c r="D82" s="48" t="s">
        <v>23</v>
      </c>
      <c r="E82" s="84">
        <v>152</v>
      </c>
      <c r="F82" s="85">
        <v>43</v>
      </c>
      <c r="G82" s="85">
        <v>21</v>
      </c>
      <c r="H82" s="85">
        <v>56</v>
      </c>
      <c r="I82" s="85">
        <v>6</v>
      </c>
      <c r="J82" s="86">
        <v>10</v>
      </c>
      <c r="K82" s="72">
        <f t="shared" si="18"/>
        <v>288</v>
      </c>
      <c r="L82" s="87">
        <v>132</v>
      </c>
      <c r="M82" s="85">
        <v>34</v>
      </c>
      <c r="N82" s="85">
        <v>16</v>
      </c>
      <c r="O82" s="85">
        <v>39</v>
      </c>
      <c r="P82" s="85">
        <v>3</v>
      </c>
      <c r="Q82" s="88">
        <v>9</v>
      </c>
      <c r="R82" s="72">
        <f t="shared" si="19"/>
        <v>233</v>
      </c>
      <c r="S82" s="76">
        <f t="shared" si="20"/>
        <v>20</v>
      </c>
      <c r="T82" s="77">
        <f t="shared" si="21"/>
        <v>9</v>
      </c>
      <c r="U82" s="77">
        <f t="shared" si="22"/>
        <v>5</v>
      </c>
      <c r="V82" s="77">
        <f t="shared" si="23"/>
        <v>17</v>
      </c>
      <c r="W82" s="77">
        <f t="shared" si="24"/>
        <v>3</v>
      </c>
      <c r="X82" s="103">
        <f t="shared" si="25"/>
        <v>1</v>
      </c>
      <c r="Y82" s="73">
        <f t="shared" si="26"/>
        <v>55</v>
      </c>
      <c r="Z82" s="104">
        <f>Y80+Y81+Y82</f>
        <v>156</v>
      </c>
      <c r="AA82" s="476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 s="83" customFormat="1" ht="23.25" customHeight="1">
      <c r="A83" s="561">
        <v>26</v>
      </c>
      <c r="B83" s="486" t="s">
        <v>63</v>
      </c>
      <c r="C83" s="473" t="s">
        <v>64</v>
      </c>
      <c r="D83" s="60" t="s">
        <v>21</v>
      </c>
      <c r="E83" s="25">
        <v>17</v>
      </c>
      <c r="F83" s="26">
        <v>6</v>
      </c>
      <c r="G83" s="26">
        <v>2</v>
      </c>
      <c r="H83" s="26">
        <v>5</v>
      </c>
      <c r="I83" s="26">
        <v>1</v>
      </c>
      <c r="J83" s="27">
        <v>1</v>
      </c>
      <c r="K83" s="28">
        <f t="shared" si="18"/>
        <v>32</v>
      </c>
      <c r="L83" s="29">
        <v>8</v>
      </c>
      <c r="M83" s="26">
        <v>0</v>
      </c>
      <c r="N83" s="26">
        <v>0</v>
      </c>
      <c r="O83" s="26">
        <v>0</v>
      </c>
      <c r="P83" s="26">
        <v>0</v>
      </c>
      <c r="Q83" s="30">
        <v>0</v>
      </c>
      <c r="R83" s="28">
        <f t="shared" si="19"/>
        <v>8</v>
      </c>
      <c r="S83" s="31">
        <f t="shared" si="20"/>
        <v>9</v>
      </c>
      <c r="T83" s="32">
        <f t="shared" si="21"/>
        <v>6</v>
      </c>
      <c r="U83" s="32">
        <f t="shared" si="22"/>
        <v>2</v>
      </c>
      <c r="V83" s="32">
        <f t="shared" si="23"/>
        <v>5</v>
      </c>
      <c r="W83" s="32">
        <f t="shared" si="24"/>
        <v>1</v>
      </c>
      <c r="X83" s="33">
        <f t="shared" si="25"/>
        <v>1</v>
      </c>
      <c r="Y83" s="34">
        <f t="shared" si="26"/>
        <v>24</v>
      </c>
      <c r="Z83" s="35">
        <f>K83+K84+K85</f>
        <v>248</v>
      </c>
      <c r="AA83" s="475">
        <f>Z85/Z83*100</f>
        <v>40.725806451612904</v>
      </c>
    </row>
    <row r="84" spans="1:52" s="83" customFormat="1" ht="23.25" customHeight="1">
      <c r="A84" s="555"/>
      <c r="B84" s="486"/>
      <c r="C84" s="473"/>
      <c r="D84" s="36" t="s">
        <v>22</v>
      </c>
      <c r="E84" s="37">
        <v>36</v>
      </c>
      <c r="F84" s="38">
        <v>9</v>
      </c>
      <c r="G84" s="38">
        <v>4</v>
      </c>
      <c r="H84" s="38">
        <v>8</v>
      </c>
      <c r="I84" s="38">
        <v>3</v>
      </c>
      <c r="J84" s="39">
        <v>2</v>
      </c>
      <c r="K84" s="40">
        <f t="shared" si="18"/>
        <v>62</v>
      </c>
      <c r="L84" s="41">
        <v>24</v>
      </c>
      <c r="M84" s="38">
        <v>1</v>
      </c>
      <c r="N84" s="38">
        <v>0</v>
      </c>
      <c r="O84" s="38">
        <v>0</v>
      </c>
      <c r="P84" s="38">
        <v>0</v>
      </c>
      <c r="Q84" s="42">
        <v>0</v>
      </c>
      <c r="R84" s="40">
        <f t="shared" si="19"/>
        <v>25</v>
      </c>
      <c r="S84" s="43">
        <f t="shared" si="20"/>
        <v>12</v>
      </c>
      <c r="T84" s="44">
        <f t="shared" si="21"/>
        <v>8</v>
      </c>
      <c r="U84" s="44">
        <f t="shared" si="22"/>
        <v>4</v>
      </c>
      <c r="V84" s="44">
        <f t="shared" si="23"/>
        <v>8</v>
      </c>
      <c r="W84" s="44">
        <f t="shared" si="24"/>
        <v>3</v>
      </c>
      <c r="X84" s="45">
        <f t="shared" si="25"/>
        <v>2</v>
      </c>
      <c r="Y84" s="46">
        <f t="shared" si="26"/>
        <v>37</v>
      </c>
      <c r="Z84" s="47">
        <f>R83+R84+R85</f>
        <v>147</v>
      </c>
      <c r="AA84" s="476"/>
    </row>
    <row r="85" spans="1:52" s="83" customFormat="1" ht="23.25" customHeight="1" thickBot="1">
      <c r="A85" s="555"/>
      <c r="B85" s="486"/>
      <c r="C85" s="473"/>
      <c r="D85" s="75" t="s">
        <v>23</v>
      </c>
      <c r="E85" s="49">
        <v>75</v>
      </c>
      <c r="F85" s="50">
        <v>22</v>
      </c>
      <c r="G85" s="50">
        <v>11</v>
      </c>
      <c r="H85" s="50">
        <v>39</v>
      </c>
      <c r="I85" s="50">
        <v>3</v>
      </c>
      <c r="J85" s="51">
        <v>4</v>
      </c>
      <c r="K85" s="52">
        <f t="shared" si="18"/>
        <v>154</v>
      </c>
      <c r="L85" s="53">
        <v>62</v>
      </c>
      <c r="M85" s="50">
        <v>18</v>
      </c>
      <c r="N85" s="50">
        <v>7</v>
      </c>
      <c r="O85" s="50">
        <v>26</v>
      </c>
      <c r="P85" s="50">
        <v>0</v>
      </c>
      <c r="Q85" s="54">
        <v>1</v>
      </c>
      <c r="R85" s="52">
        <f t="shared" si="19"/>
        <v>114</v>
      </c>
      <c r="S85" s="55">
        <f t="shared" si="20"/>
        <v>13</v>
      </c>
      <c r="T85" s="56">
        <f t="shared" si="21"/>
        <v>4</v>
      </c>
      <c r="U85" s="56">
        <f t="shared" si="22"/>
        <v>4</v>
      </c>
      <c r="V85" s="56">
        <f t="shared" si="23"/>
        <v>13</v>
      </c>
      <c r="W85" s="56">
        <f t="shared" si="24"/>
        <v>3</v>
      </c>
      <c r="X85" s="57">
        <f t="shared" si="25"/>
        <v>3</v>
      </c>
      <c r="Y85" s="58">
        <f t="shared" si="26"/>
        <v>40</v>
      </c>
      <c r="Z85" s="59">
        <f>Y83+Y84+Y85</f>
        <v>101</v>
      </c>
      <c r="AA85" s="477"/>
    </row>
    <row r="86" spans="1:52" s="2" customFormat="1" ht="23.25" customHeight="1">
      <c r="A86" s="552">
        <v>27</v>
      </c>
      <c r="B86" s="485" t="s">
        <v>65</v>
      </c>
      <c r="C86" s="472" t="s">
        <v>66</v>
      </c>
      <c r="D86" s="24" t="s">
        <v>21</v>
      </c>
      <c r="E86" s="61">
        <v>12</v>
      </c>
      <c r="F86" s="62">
        <v>4</v>
      </c>
      <c r="G86" s="62">
        <v>2</v>
      </c>
      <c r="H86" s="62">
        <v>8</v>
      </c>
      <c r="I86" s="62">
        <v>2</v>
      </c>
      <c r="J86" s="63">
        <v>0</v>
      </c>
      <c r="K86" s="64">
        <f t="shared" si="18"/>
        <v>28</v>
      </c>
      <c r="L86" s="65">
        <v>13</v>
      </c>
      <c r="M86" s="62">
        <v>2</v>
      </c>
      <c r="N86" s="62">
        <v>0</v>
      </c>
      <c r="O86" s="62">
        <v>1</v>
      </c>
      <c r="P86" s="62">
        <v>0</v>
      </c>
      <c r="Q86" s="66">
        <v>0</v>
      </c>
      <c r="R86" s="64">
        <f t="shared" si="19"/>
        <v>16</v>
      </c>
      <c r="S86" s="68">
        <f t="shared" si="20"/>
        <v>-1</v>
      </c>
      <c r="T86" s="69">
        <f t="shared" si="21"/>
        <v>2</v>
      </c>
      <c r="U86" s="69">
        <f t="shared" si="22"/>
        <v>2</v>
      </c>
      <c r="V86" s="69">
        <f t="shared" si="23"/>
        <v>7</v>
      </c>
      <c r="W86" s="69">
        <f t="shared" si="24"/>
        <v>2</v>
      </c>
      <c r="X86" s="100">
        <f t="shared" si="25"/>
        <v>0</v>
      </c>
      <c r="Y86" s="116">
        <f t="shared" si="26"/>
        <v>12</v>
      </c>
      <c r="Z86" s="101">
        <f>K86+K87+K88</f>
        <v>208</v>
      </c>
      <c r="AA86" s="476">
        <f>Z88/Z86*100</f>
        <v>25</v>
      </c>
    </row>
    <row r="87" spans="1:52" s="2" customFormat="1" ht="23.25" customHeight="1">
      <c r="A87" s="553"/>
      <c r="B87" s="486"/>
      <c r="C87" s="473"/>
      <c r="D87" s="36" t="s">
        <v>22</v>
      </c>
      <c r="E87" s="37">
        <v>27</v>
      </c>
      <c r="F87" s="38">
        <v>9</v>
      </c>
      <c r="G87" s="38">
        <v>4</v>
      </c>
      <c r="H87" s="38">
        <v>16</v>
      </c>
      <c r="I87" s="38">
        <v>4</v>
      </c>
      <c r="J87" s="39">
        <v>0</v>
      </c>
      <c r="K87" s="40">
        <f t="shared" si="18"/>
        <v>60</v>
      </c>
      <c r="L87" s="41">
        <v>28</v>
      </c>
      <c r="M87" s="38">
        <v>4</v>
      </c>
      <c r="N87" s="38">
        <v>0</v>
      </c>
      <c r="O87" s="38">
        <v>5</v>
      </c>
      <c r="P87" s="38">
        <v>0</v>
      </c>
      <c r="Q87" s="42">
        <v>0</v>
      </c>
      <c r="R87" s="40">
        <f t="shared" si="19"/>
        <v>37</v>
      </c>
      <c r="S87" s="43">
        <f t="shared" si="20"/>
        <v>-1</v>
      </c>
      <c r="T87" s="44">
        <f t="shared" si="21"/>
        <v>5</v>
      </c>
      <c r="U87" s="44">
        <f t="shared" si="22"/>
        <v>4</v>
      </c>
      <c r="V87" s="44">
        <f t="shared" si="23"/>
        <v>11</v>
      </c>
      <c r="W87" s="44">
        <f t="shared" si="24"/>
        <v>4</v>
      </c>
      <c r="X87" s="45">
        <f t="shared" si="25"/>
        <v>0</v>
      </c>
      <c r="Y87" s="46">
        <f t="shared" si="26"/>
        <v>23</v>
      </c>
      <c r="Z87" s="47">
        <f>R86+R87+R88</f>
        <v>156</v>
      </c>
      <c r="AA87" s="476"/>
    </row>
    <row r="88" spans="1:52" s="2" customFormat="1" ht="23.25" customHeight="1" thickBot="1">
      <c r="A88" s="553"/>
      <c r="B88" s="487"/>
      <c r="C88" s="474"/>
      <c r="D88" s="48" t="s">
        <v>23</v>
      </c>
      <c r="E88" s="49">
        <v>56</v>
      </c>
      <c r="F88" s="50">
        <v>18</v>
      </c>
      <c r="G88" s="50">
        <v>9</v>
      </c>
      <c r="H88" s="50">
        <v>32</v>
      </c>
      <c r="I88" s="50">
        <v>5</v>
      </c>
      <c r="J88" s="51">
        <v>0</v>
      </c>
      <c r="K88" s="52">
        <f t="shared" si="18"/>
        <v>120</v>
      </c>
      <c r="L88" s="53">
        <v>51</v>
      </c>
      <c r="M88" s="50">
        <v>17</v>
      </c>
      <c r="N88" s="50">
        <v>4</v>
      </c>
      <c r="O88" s="50">
        <v>26</v>
      </c>
      <c r="P88" s="50">
        <v>0</v>
      </c>
      <c r="Q88" s="54">
        <v>5</v>
      </c>
      <c r="R88" s="52">
        <f t="shared" si="19"/>
        <v>103</v>
      </c>
      <c r="S88" s="55">
        <f t="shared" si="20"/>
        <v>5</v>
      </c>
      <c r="T88" s="56">
        <f t="shared" si="21"/>
        <v>1</v>
      </c>
      <c r="U88" s="56">
        <f t="shared" si="22"/>
        <v>5</v>
      </c>
      <c r="V88" s="56">
        <f t="shared" si="23"/>
        <v>6</v>
      </c>
      <c r="W88" s="56">
        <f t="shared" si="24"/>
        <v>5</v>
      </c>
      <c r="X88" s="57">
        <f t="shared" si="25"/>
        <v>-5</v>
      </c>
      <c r="Y88" s="58">
        <f t="shared" si="26"/>
        <v>17</v>
      </c>
      <c r="Z88" s="59">
        <f>Y86+Y87+Y88</f>
        <v>52</v>
      </c>
      <c r="AA88" s="477"/>
    </row>
    <row r="89" spans="1:52" s="2" customFormat="1" ht="23.25" customHeight="1">
      <c r="A89" s="552">
        <v>28</v>
      </c>
      <c r="B89" s="481" t="s">
        <v>67</v>
      </c>
      <c r="C89" s="472" t="s">
        <v>68</v>
      </c>
      <c r="D89" s="60" t="s">
        <v>21</v>
      </c>
      <c r="E89" s="61">
        <v>32</v>
      </c>
      <c r="F89" s="62">
        <v>6</v>
      </c>
      <c r="G89" s="62">
        <v>3</v>
      </c>
      <c r="H89" s="62">
        <v>2</v>
      </c>
      <c r="I89" s="62">
        <v>0</v>
      </c>
      <c r="J89" s="63">
        <v>1</v>
      </c>
      <c r="K89" s="64">
        <f t="shared" si="18"/>
        <v>44</v>
      </c>
      <c r="L89" s="65">
        <v>20</v>
      </c>
      <c r="M89" s="62">
        <v>1</v>
      </c>
      <c r="N89" s="62">
        <v>0</v>
      </c>
      <c r="O89" s="62">
        <v>0</v>
      </c>
      <c r="P89" s="62">
        <v>0</v>
      </c>
      <c r="Q89" s="66">
        <v>0</v>
      </c>
      <c r="R89" s="64">
        <f t="shared" si="19"/>
        <v>21</v>
      </c>
      <c r="S89" s="68">
        <f t="shared" si="20"/>
        <v>12</v>
      </c>
      <c r="T89" s="69">
        <f t="shared" si="21"/>
        <v>5</v>
      </c>
      <c r="U89" s="69">
        <f t="shared" si="22"/>
        <v>3</v>
      </c>
      <c r="V89" s="69">
        <f t="shared" si="23"/>
        <v>2</v>
      </c>
      <c r="W89" s="69">
        <f t="shared" si="24"/>
        <v>0</v>
      </c>
      <c r="X89" s="100">
        <f t="shared" si="25"/>
        <v>1</v>
      </c>
      <c r="Y89" s="116">
        <f t="shared" si="26"/>
        <v>23</v>
      </c>
      <c r="Z89" s="101">
        <f>K89+K90+K91</f>
        <v>432</v>
      </c>
      <c r="AA89" s="476">
        <f>Z91/Z89*100</f>
        <v>20.138888888888889</v>
      </c>
    </row>
    <row r="90" spans="1:52" s="2" customFormat="1" ht="23.25" customHeight="1">
      <c r="A90" s="553"/>
      <c r="B90" s="481"/>
      <c r="C90" s="473"/>
      <c r="D90" s="36" t="s">
        <v>22</v>
      </c>
      <c r="E90" s="37">
        <v>61</v>
      </c>
      <c r="F90" s="38">
        <v>13</v>
      </c>
      <c r="G90" s="38">
        <v>6</v>
      </c>
      <c r="H90" s="38">
        <v>11</v>
      </c>
      <c r="I90" s="38">
        <v>0</v>
      </c>
      <c r="J90" s="39">
        <v>2</v>
      </c>
      <c r="K90" s="40">
        <f t="shared" si="18"/>
        <v>93</v>
      </c>
      <c r="L90" s="41">
        <v>56</v>
      </c>
      <c r="M90" s="38">
        <v>2</v>
      </c>
      <c r="N90" s="38">
        <v>0</v>
      </c>
      <c r="O90" s="38">
        <v>2</v>
      </c>
      <c r="P90" s="38">
        <v>0</v>
      </c>
      <c r="Q90" s="42">
        <v>1</v>
      </c>
      <c r="R90" s="40">
        <f t="shared" si="19"/>
        <v>61</v>
      </c>
      <c r="S90" s="43">
        <f t="shared" si="20"/>
        <v>5</v>
      </c>
      <c r="T90" s="44">
        <f t="shared" si="21"/>
        <v>11</v>
      </c>
      <c r="U90" s="44">
        <f t="shared" si="22"/>
        <v>6</v>
      </c>
      <c r="V90" s="44">
        <f t="shared" si="23"/>
        <v>9</v>
      </c>
      <c r="W90" s="44">
        <f t="shared" si="24"/>
        <v>0</v>
      </c>
      <c r="X90" s="45">
        <f t="shared" si="25"/>
        <v>1</v>
      </c>
      <c r="Y90" s="46">
        <f t="shared" si="26"/>
        <v>32</v>
      </c>
      <c r="Z90" s="47">
        <f>R89+R90+R91</f>
        <v>345</v>
      </c>
      <c r="AA90" s="476"/>
    </row>
    <row r="91" spans="1:52" s="2" customFormat="1" ht="23.25" customHeight="1" thickBot="1">
      <c r="A91" s="553"/>
      <c r="B91" s="481"/>
      <c r="C91" s="474"/>
      <c r="D91" s="48" t="s">
        <v>23</v>
      </c>
      <c r="E91" s="49">
        <v>142</v>
      </c>
      <c r="F91" s="50">
        <v>44</v>
      </c>
      <c r="G91" s="50">
        <v>22</v>
      </c>
      <c r="H91" s="50">
        <v>71</v>
      </c>
      <c r="I91" s="50">
        <v>8</v>
      </c>
      <c r="J91" s="51">
        <v>8</v>
      </c>
      <c r="K91" s="52">
        <f t="shared" si="18"/>
        <v>295</v>
      </c>
      <c r="L91" s="53">
        <v>147</v>
      </c>
      <c r="M91" s="50">
        <v>25</v>
      </c>
      <c r="N91" s="50">
        <v>19</v>
      </c>
      <c r="O91" s="50">
        <v>60</v>
      </c>
      <c r="P91" s="50">
        <v>4</v>
      </c>
      <c r="Q91" s="54">
        <v>8</v>
      </c>
      <c r="R91" s="52">
        <f t="shared" si="19"/>
        <v>263</v>
      </c>
      <c r="S91" s="55">
        <f t="shared" si="20"/>
        <v>-5</v>
      </c>
      <c r="T91" s="56">
        <f t="shared" si="21"/>
        <v>19</v>
      </c>
      <c r="U91" s="56">
        <f t="shared" si="22"/>
        <v>3</v>
      </c>
      <c r="V91" s="56">
        <f t="shared" si="23"/>
        <v>11</v>
      </c>
      <c r="W91" s="56">
        <f t="shared" si="24"/>
        <v>4</v>
      </c>
      <c r="X91" s="57">
        <f t="shared" si="25"/>
        <v>0</v>
      </c>
      <c r="Y91" s="58">
        <f t="shared" si="26"/>
        <v>32</v>
      </c>
      <c r="Z91" s="59">
        <f>Y89+Y90+Y91</f>
        <v>87</v>
      </c>
      <c r="AA91" s="477"/>
    </row>
    <row r="92" spans="1:52" s="2" customFormat="1" ht="23.25" customHeight="1">
      <c r="A92" s="552">
        <v>29</v>
      </c>
      <c r="B92" s="481"/>
      <c r="C92" s="484" t="s">
        <v>69</v>
      </c>
      <c r="D92" s="60" t="s">
        <v>21</v>
      </c>
      <c r="E92" s="61">
        <v>82</v>
      </c>
      <c r="F92" s="62">
        <v>16</v>
      </c>
      <c r="G92" s="62">
        <v>8</v>
      </c>
      <c r="H92" s="62">
        <v>1</v>
      </c>
      <c r="I92" s="62">
        <v>1</v>
      </c>
      <c r="J92" s="63">
        <v>2</v>
      </c>
      <c r="K92" s="64">
        <f t="shared" si="18"/>
        <v>110</v>
      </c>
      <c r="L92" s="65">
        <v>61</v>
      </c>
      <c r="M92" s="62">
        <v>5</v>
      </c>
      <c r="N92" s="62">
        <v>2</v>
      </c>
      <c r="O92" s="62">
        <v>0</v>
      </c>
      <c r="P92" s="62">
        <v>0</v>
      </c>
      <c r="Q92" s="66">
        <v>0</v>
      </c>
      <c r="R92" s="64">
        <f t="shared" si="19"/>
        <v>68</v>
      </c>
      <c r="S92" s="68">
        <f t="shared" si="20"/>
        <v>21</v>
      </c>
      <c r="T92" s="69">
        <f t="shared" si="21"/>
        <v>11</v>
      </c>
      <c r="U92" s="69">
        <f t="shared" si="22"/>
        <v>6</v>
      </c>
      <c r="V92" s="69">
        <f t="shared" si="23"/>
        <v>1</v>
      </c>
      <c r="W92" s="69">
        <f t="shared" si="24"/>
        <v>1</v>
      </c>
      <c r="X92" s="100">
        <f t="shared" si="25"/>
        <v>2</v>
      </c>
      <c r="Y92" s="116">
        <f t="shared" si="26"/>
        <v>42</v>
      </c>
      <c r="Z92" s="101">
        <f>K92+K93+K94</f>
        <v>572</v>
      </c>
      <c r="AA92" s="476">
        <f>Z94/Z92*100</f>
        <v>28.496503496503493</v>
      </c>
    </row>
    <row r="93" spans="1:52" s="2" customFormat="1" ht="23.25" customHeight="1">
      <c r="A93" s="553"/>
      <c r="B93" s="481"/>
      <c r="C93" s="473"/>
      <c r="D93" s="36" t="s">
        <v>22</v>
      </c>
      <c r="E93" s="37">
        <v>173</v>
      </c>
      <c r="F93" s="38">
        <v>34</v>
      </c>
      <c r="G93" s="38">
        <v>17</v>
      </c>
      <c r="H93" s="38">
        <v>4</v>
      </c>
      <c r="I93" s="38">
        <v>1</v>
      </c>
      <c r="J93" s="39">
        <v>5</v>
      </c>
      <c r="K93" s="40">
        <f t="shared" si="18"/>
        <v>234</v>
      </c>
      <c r="L93" s="41">
        <v>144</v>
      </c>
      <c r="M93" s="38">
        <v>14</v>
      </c>
      <c r="N93" s="38">
        <v>3</v>
      </c>
      <c r="O93" s="38">
        <v>0</v>
      </c>
      <c r="P93" s="38">
        <v>0</v>
      </c>
      <c r="Q93" s="42">
        <v>2</v>
      </c>
      <c r="R93" s="40">
        <f t="shared" si="19"/>
        <v>163</v>
      </c>
      <c r="S93" s="43">
        <f t="shared" si="20"/>
        <v>29</v>
      </c>
      <c r="T93" s="44">
        <f t="shared" si="21"/>
        <v>20</v>
      </c>
      <c r="U93" s="44">
        <f t="shared" si="22"/>
        <v>14</v>
      </c>
      <c r="V93" s="44">
        <f t="shared" si="23"/>
        <v>4</v>
      </c>
      <c r="W93" s="44">
        <f t="shared" si="24"/>
        <v>1</v>
      </c>
      <c r="X93" s="45">
        <f t="shared" si="25"/>
        <v>3</v>
      </c>
      <c r="Y93" s="46">
        <f t="shared" si="26"/>
        <v>71</v>
      </c>
      <c r="Z93" s="47">
        <f>R92+R93+R94</f>
        <v>409</v>
      </c>
      <c r="AA93" s="476"/>
    </row>
    <row r="94" spans="1:52" s="2" customFormat="1" ht="23.25" customHeight="1" thickBot="1">
      <c r="A94" s="553"/>
      <c r="B94" s="481"/>
      <c r="C94" s="473"/>
      <c r="D94" s="75" t="s">
        <v>23</v>
      </c>
      <c r="E94" s="84">
        <v>107</v>
      </c>
      <c r="F94" s="85">
        <v>34</v>
      </c>
      <c r="G94" s="85">
        <v>17</v>
      </c>
      <c r="H94" s="85">
        <v>61</v>
      </c>
      <c r="I94" s="85">
        <v>1</v>
      </c>
      <c r="J94" s="86">
        <v>8</v>
      </c>
      <c r="K94" s="72">
        <f t="shared" si="18"/>
        <v>228</v>
      </c>
      <c r="L94" s="87">
        <v>92</v>
      </c>
      <c r="M94" s="85">
        <v>30</v>
      </c>
      <c r="N94" s="85">
        <v>13</v>
      </c>
      <c r="O94" s="85">
        <v>37</v>
      </c>
      <c r="P94" s="85">
        <v>0</v>
      </c>
      <c r="Q94" s="88">
        <v>6</v>
      </c>
      <c r="R94" s="72">
        <f t="shared" si="19"/>
        <v>178</v>
      </c>
      <c r="S94" s="76">
        <f t="shared" si="20"/>
        <v>15</v>
      </c>
      <c r="T94" s="77">
        <f t="shared" si="21"/>
        <v>4</v>
      </c>
      <c r="U94" s="77">
        <f t="shared" si="22"/>
        <v>4</v>
      </c>
      <c r="V94" s="77">
        <f t="shared" si="23"/>
        <v>24</v>
      </c>
      <c r="W94" s="77">
        <f t="shared" si="24"/>
        <v>1</v>
      </c>
      <c r="X94" s="103">
        <f t="shared" si="25"/>
        <v>2</v>
      </c>
      <c r="Y94" s="73">
        <f t="shared" si="26"/>
        <v>50</v>
      </c>
      <c r="Z94" s="104">
        <f>Y92+Y93+Y94</f>
        <v>163</v>
      </c>
      <c r="AA94" s="476"/>
    </row>
    <row r="95" spans="1:52" s="2" customFormat="1" ht="23.25" customHeight="1">
      <c r="A95" s="552">
        <v>30</v>
      </c>
      <c r="B95" s="481"/>
      <c r="C95" s="472" t="s">
        <v>70</v>
      </c>
      <c r="D95" s="24" t="s">
        <v>21</v>
      </c>
      <c r="E95" s="25">
        <v>15</v>
      </c>
      <c r="F95" s="26">
        <v>4</v>
      </c>
      <c r="G95" s="26">
        <v>2</v>
      </c>
      <c r="H95" s="26">
        <v>8</v>
      </c>
      <c r="I95" s="26">
        <v>3</v>
      </c>
      <c r="J95" s="27">
        <v>0</v>
      </c>
      <c r="K95" s="28">
        <f t="shared" si="18"/>
        <v>32</v>
      </c>
      <c r="L95" s="29">
        <v>10</v>
      </c>
      <c r="M95" s="26">
        <v>2</v>
      </c>
      <c r="N95" s="26">
        <v>0</v>
      </c>
      <c r="O95" s="26">
        <v>0</v>
      </c>
      <c r="P95" s="26">
        <v>0</v>
      </c>
      <c r="Q95" s="30">
        <v>0</v>
      </c>
      <c r="R95" s="28">
        <f t="shared" si="19"/>
        <v>12</v>
      </c>
      <c r="S95" s="31">
        <f t="shared" si="20"/>
        <v>5</v>
      </c>
      <c r="T95" s="32">
        <f t="shared" si="21"/>
        <v>2</v>
      </c>
      <c r="U95" s="32">
        <f t="shared" si="22"/>
        <v>2</v>
      </c>
      <c r="V95" s="32">
        <f t="shared" si="23"/>
        <v>8</v>
      </c>
      <c r="W95" s="32">
        <f t="shared" si="24"/>
        <v>3</v>
      </c>
      <c r="X95" s="33">
        <f t="shared" si="25"/>
        <v>0</v>
      </c>
      <c r="Y95" s="34">
        <f t="shared" si="26"/>
        <v>20</v>
      </c>
      <c r="Z95" s="35">
        <f>K95+K96+K97</f>
        <v>238</v>
      </c>
      <c r="AA95" s="475">
        <f>Z97/Z95*100</f>
        <v>22.689075630252102</v>
      </c>
    </row>
    <row r="96" spans="1:52" s="2" customFormat="1" ht="23.25" customHeight="1">
      <c r="A96" s="553"/>
      <c r="B96" s="481"/>
      <c r="C96" s="473"/>
      <c r="D96" s="36" t="s">
        <v>22</v>
      </c>
      <c r="E96" s="37">
        <v>27</v>
      </c>
      <c r="F96" s="38">
        <v>8</v>
      </c>
      <c r="G96" s="38">
        <v>4</v>
      </c>
      <c r="H96" s="38">
        <v>16</v>
      </c>
      <c r="I96" s="38">
        <v>5</v>
      </c>
      <c r="J96" s="39">
        <v>0</v>
      </c>
      <c r="K96" s="40">
        <f t="shared" si="18"/>
        <v>60</v>
      </c>
      <c r="L96" s="41">
        <v>33</v>
      </c>
      <c r="M96" s="38">
        <v>5</v>
      </c>
      <c r="N96" s="38">
        <v>0</v>
      </c>
      <c r="O96" s="38">
        <v>1</v>
      </c>
      <c r="P96" s="38">
        <v>0</v>
      </c>
      <c r="Q96" s="42">
        <v>0</v>
      </c>
      <c r="R96" s="40">
        <f t="shared" si="19"/>
        <v>39</v>
      </c>
      <c r="S96" s="43">
        <f t="shared" si="20"/>
        <v>-6</v>
      </c>
      <c r="T96" s="44">
        <f t="shared" si="21"/>
        <v>3</v>
      </c>
      <c r="U96" s="44">
        <f t="shared" si="22"/>
        <v>4</v>
      </c>
      <c r="V96" s="44">
        <f t="shared" si="23"/>
        <v>15</v>
      </c>
      <c r="W96" s="44">
        <f t="shared" si="24"/>
        <v>5</v>
      </c>
      <c r="X96" s="45">
        <f t="shared" si="25"/>
        <v>0</v>
      </c>
      <c r="Y96" s="46">
        <f t="shared" si="26"/>
        <v>21</v>
      </c>
      <c r="Z96" s="47">
        <f>R95+R96+R97</f>
        <v>184</v>
      </c>
      <c r="AA96" s="476"/>
    </row>
    <row r="97" spans="1:52" s="2" customFormat="1" ht="23.25" customHeight="1" thickBot="1">
      <c r="A97" s="553"/>
      <c r="B97" s="483"/>
      <c r="C97" s="474"/>
      <c r="D97" s="48" t="s">
        <v>23</v>
      </c>
      <c r="E97" s="49">
        <v>58</v>
      </c>
      <c r="F97" s="50">
        <v>21</v>
      </c>
      <c r="G97" s="50">
        <v>10</v>
      </c>
      <c r="H97" s="50">
        <v>39</v>
      </c>
      <c r="I97" s="50">
        <v>14</v>
      </c>
      <c r="J97" s="51">
        <v>4</v>
      </c>
      <c r="K97" s="52">
        <f t="shared" si="18"/>
        <v>146</v>
      </c>
      <c r="L97" s="53">
        <v>72</v>
      </c>
      <c r="M97" s="50">
        <v>19</v>
      </c>
      <c r="N97" s="50">
        <v>10</v>
      </c>
      <c r="O97" s="50">
        <v>27</v>
      </c>
      <c r="P97" s="50">
        <v>1</v>
      </c>
      <c r="Q97" s="54">
        <v>4</v>
      </c>
      <c r="R97" s="52">
        <f t="shared" si="19"/>
        <v>133</v>
      </c>
      <c r="S97" s="55">
        <f t="shared" si="20"/>
        <v>-14</v>
      </c>
      <c r="T97" s="56">
        <f t="shared" si="21"/>
        <v>2</v>
      </c>
      <c r="U97" s="56">
        <f t="shared" si="22"/>
        <v>0</v>
      </c>
      <c r="V97" s="56">
        <f t="shared" si="23"/>
        <v>12</v>
      </c>
      <c r="W97" s="56">
        <f t="shared" si="24"/>
        <v>13</v>
      </c>
      <c r="X97" s="57">
        <f t="shared" si="25"/>
        <v>0</v>
      </c>
      <c r="Y97" s="58">
        <f t="shared" si="26"/>
        <v>13</v>
      </c>
      <c r="Z97" s="59">
        <f>Y95+Y96+Y97</f>
        <v>54</v>
      </c>
      <c r="AA97" s="477"/>
    </row>
    <row r="98" spans="1:52" ht="23.25" customHeight="1">
      <c r="A98" s="552">
        <v>31</v>
      </c>
      <c r="B98" s="479" t="s">
        <v>71</v>
      </c>
      <c r="C98" s="473" t="s">
        <v>72</v>
      </c>
      <c r="D98" s="60" t="s">
        <v>21</v>
      </c>
      <c r="E98" s="61">
        <v>21</v>
      </c>
      <c r="F98" s="62">
        <v>6</v>
      </c>
      <c r="G98" s="62">
        <v>3</v>
      </c>
      <c r="H98" s="62">
        <v>9</v>
      </c>
      <c r="I98" s="62">
        <v>3</v>
      </c>
      <c r="J98" s="63">
        <v>1</v>
      </c>
      <c r="K98" s="64">
        <f t="shared" si="18"/>
        <v>43</v>
      </c>
      <c r="L98" s="65">
        <v>10</v>
      </c>
      <c r="M98" s="62">
        <v>0</v>
      </c>
      <c r="N98" s="62">
        <v>0</v>
      </c>
      <c r="O98" s="62">
        <v>0</v>
      </c>
      <c r="P98" s="62">
        <v>0</v>
      </c>
      <c r="Q98" s="66">
        <v>0</v>
      </c>
      <c r="R98" s="64">
        <f t="shared" si="19"/>
        <v>10</v>
      </c>
      <c r="S98" s="68">
        <f t="shared" si="20"/>
        <v>11</v>
      </c>
      <c r="T98" s="69">
        <f t="shared" si="21"/>
        <v>6</v>
      </c>
      <c r="U98" s="69">
        <f t="shared" si="22"/>
        <v>3</v>
      </c>
      <c r="V98" s="69">
        <f t="shared" si="23"/>
        <v>9</v>
      </c>
      <c r="W98" s="69">
        <f t="shared" si="24"/>
        <v>3</v>
      </c>
      <c r="X98" s="100">
        <f t="shared" si="25"/>
        <v>1</v>
      </c>
      <c r="Y98" s="116">
        <f t="shared" si="26"/>
        <v>33</v>
      </c>
      <c r="Z98" s="101">
        <f>K98+K99+K100</f>
        <v>478</v>
      </c>
      <c r="AA98" s="476">
        <f>Z100/Z98*100</f>
        <v>48.326359832635987</v>
      </c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 ht="23.25" customHeight="1">
      <c r="A99" s="553"/>
      <c r="B99" s="479"/>
      <c r="C99" s="473"/>
      <c r="D99" s="36" t="s">
        <v>22</v>
      </c>
      <c r="E99" s="37">
        <v>62</v>
      </c>
      <c r="F99" s="38">
        <v>16</v>
      </c>
      <c r="G99" s="38">
        <v>6</v>
      </c>
      <c r="H99" s="38">
        <v>1</v>
      </c>
      <c r="I99" s="38">
        <v>0</v>
      </c>
      <c r="J99" s="39">
        <v>3</v>
      </c>
      <c r="K99" s="40">
        <f t="shared" si="18"/>
        <v>88</v>
      </c>
      <c r="L99" s="41">
        <v>18</v>
      </c>
      <c r="M99" s="38">
        <v>2</v>
      </c>
      <c r="N99" s="38">
        <v>0</v>
      </c>
      <c r="O99" s="38">
        <v>1</v>
      </c>
      <c r="P99" s="38">
        <v>0</v>
      </c>
      <c r="Q99" s="42">
        <v>0</v>
      </c>
      <c r="R99" s="40">
        <f t="shared" si="19"/>
        <v>21</v>
      </c>
      <c r="S99" s="43">
        <f t="shared" si="20"/>
        <v>44</v>
      </c>
      <c r="T99" s="44">
        <f t="shared" si="21"/>
        <v>14</v>
      </c>
      <c r="U99" s="44">
        <f t="shared" si="22"/>
        <v>6</v>
      </c>
      <c r="V99" s="44">
        <f t="shared" si="23"/>
        <v>0</v>
      </c>
      <c r="W99" s="44">
        <f t="shared" si="24"/>
        <v>0</v>
      </c>
      <c r="X99" s="45">
        <f t="shared" si="25"/>
        <v>3</v>
      </c>
      <c r="Y99" s="46">
        <f t="shared" si="26"/>
        <v>67</v>
      </c>
      <c r="Z99" s="47">
        <f>R98+R99+R100</f>
        <v>247</v>
      </c>
      <c r="AA99" s="476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 ht="23.25" customHeight="1" thickBot="1">
      <c r="A100" s="553"/>
      <c r="B100" s="479"/>
      <c r="C100" s="473"/>
      <c r="D100" s="75" t="s">
        <v>23</v>
      </c>
      <c r="E100" s="84">
        <v>155</v>
      </c>
      <c r="F100" s="85">
        <v>58</v>
      </c>
      <c r="G100" s="85">
        <v>25</v>
      </c>
      <c r="H100" s="85">
        <v>93</v>
      </c>
      <c r="I100" s="85">
        <v>5</v>
      </c>
      <c r="J100" s="86">
        <v>11</v>
      </c>
      <c r="K100" s="72">
        <f t="shared" si="18"/>
        <v>347</v>
      </c>
      <c r="L100" s="87">
        <v>152</v>
      </c>
      <c r="M100" s="85">
        <v>23</v>
      </c>
      <c r="N100" s="85">
        <v>9</v>
      </c>
      <c r="O100" s="85">
        <v>27</v>
      </c>
      <c r="P100" s="85">
        <v>5</v>
      </c>
      <c r="Q100" s="88">
        <v>0</v>
      </c>
      <c r="R100" s="72">
        <f t="shared" si="19"/>
        <v>216</v>
      </c>
      <c r="S100" s="76">
        <f t="shared" si="20"/>
        <v>3</v>
      </c>
      <c r="T100" s="77">
        <f t="shared" si="21"/>
        <v>35</v>
      </c>
      <c r="U100" s="77">
        <f t="shared" si="22"/>
        <v>16</v>
      </c>
      <c r="V100" s="77">
        <f t="shared" si="23"/>
        <v>66</v>
      </c>
      <c r="W100" s="77">
        <f t="shared" si="24"/>
        <v>0</v>
      </c>
      <c r="X100" s="103">
        <f t="shared" si="25"/>
        <v>11</v>
      </c>
      <c r="Y100" s="73">
        <f t="shared" si="26"/>
        <v>131</v>
      </c>
      <c r="Z100" s="104">
        <f>Y98+Y99+Y100</f>
        <v>231</v>
      </c>
      <c r="AA100" s="476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 s="106" customFormat="1" ht="23.25" customHeight="1">
      <c r="A101" s="552">
        <v>32</v>
      </c>
      <c r="B101" s="480" t="s">
        <v>73</v>
      </c>
      <c r="C101" s="472" t="s">
        <v>74</v>
      </c>
      <c r="D101" s="24" t="s">
        <v>21</v>
      </c>
      <c r="E101" s="25">
        <v>195</v>
      </c>
      <c r="F101" s="26">
        <v>0</v>
      </c>
      <c r="G101" s="26">
        <v>0</v>
      </c>
      <c r="H101" s="26">
        <v>0</v>
      </c>
      <c r="I101" s="26">
        <v>0</v>
      </c>
      <c r="J101" s="27">
        <v>8</v>
      </c>
      <c r="K101" s="28">
        <f t="shared" si="18"/>
        <v>203</v>
      </c>
      <c r="L101" s="29">
        <v>118</v>
      </c>
      <c r="M101" s="26">
        <v>0</v>
      </c>
      <c r="N101" s="26">
        <v>0</v>
      </c>
      <c r="O101" s="26">
        <v>0</v>
      </c>
      <c r="P101" s="26">
        <v>0</v>
      </c>
      <c r="Q101" s="30">
        <v>1</v>
      </c>
      <c r="R101" s="28">
        <f t="shared" si="19"/>
        <v>119</v>
      </c>
      <c r="S101" s="31">
        <f t="shared" si="20"/>
        <v>77</v>
      </c>
      <c r="T101" s="32">
        <f t="shared" si="21"/>
        <v>0</v>
      </c>
      <c r="U101" s="32">
        <f t="shared" si="22"/>
        <v>0</v>
      </c>
      <c r="V101" s="32">
        <f t="shared" si="23"/>
        <v>0</v>
      </c>
      <c r="W101" s="32">
        <f t="shared" si="24"/>
        <v>0</v>
      </c>
      <c r="X101" s="33">
        <f t="shared" si="25"/>
        <v>7</v>
      </c>
      <c r="Y101" s="34">
        <f t="shared" si="26"/>
        <v>84</v>
      </c>
      <c r="Z101" s="35">
        <f>K101+K102+K103</f>
        <v>1716</v>
      </c>
      <c r="AA101" s="475">
        <f>Z103/Z101*100</f>
        <v>29.02097902097902</v>
      </c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1:52" s="2" customFormat="1" ht="23.25" customHeight="1">
      <c r="A102" s="553"/>
      <c r="B102" s="481"/>
      <c r="C102" s="473"/>
      <c r="D102" s="36" t="s">
        <v>22</v>
      </c>
      <c r="E102" s="37">
        <v>394</v>
      </c>
      <c r="F102" s="38">
        <v>0</v>
      </c>
      <c r="G102" s="38">
        <v>0</v>
      </c>
      <c r="H102" s="38">
        <v>0</v>
      </c>
      <c r="I102" s="38">
        <v>0</v>
      </c>
      <c r="J102" s="39">
        <v>16</v>
      </c>
      <c r="K102" s="40">
        <f t="shared" si="18"/>
        <v>410</v>
      </c>
      <c r="L102" s="41">
        <v>292</v>
      </c>
      <c r="M102" s="38">
        <v>0</v>
      </c>
      <c r="N102" s="38">
        <v>0</v>
      </c>
      <c r="O102" s="38">
        <v>0</v>
      </c>
      <c r="P102" s="38">
        <v>0</v>
      </c>
      <c r="Q102" s="42">
        <v>1</v>
      </c>
      <c r="R102" s="40">
        <f t="shared" si="19"/>
        <v>293</v>
      </c>
      <c r="S102" s="43">
        <f t="shared" si="20"/>
        <v>102</v>
      </c>
      <c r="T102" s="44">
        <f t="shared" si="21"/>
        <v>0</v>
      </c>
      <c r="U102" s="44">
        <f t="shared" si="22"/>
        <v>0</v>
      </c>
      <c r="V102" s="44">
        <f t="shared" si="23"/>
        <v>0</v>
      </c>
      <c r="W102" s="44">
        <f t="shared" si="24"/>
        <v>0</v>
      </c>
      <c r="X102" s="45">
        <f t="shared" si="25"/>
        <v>15</v>
      </c>
      <c r="Y102" s="46">
        <f t="shared" si="26"/>
        <v>117</v>
      </c>
      <c r="Z102" s="47">
        <f>R101+R102+R103</f>
        <v>1218</v>
      </c>
      <c r="AA102" s="476"/>
    </row>
    <row r="103" spans="1:52" s="107" customFormat="1" ht="23.25" customHeight="1" thickBot="1">
      <c r="A103" s="553"/>
      <c r="B103" s="481"/>
      <c r="C103" s="474"/>
      <c r="D103" s="48" t="s">
        <v>23</v>
      </c>
      <c r="E103" s="49">
        <v>1060</v>
      </c>
      <c r="F103" s="50">
        <v>0</v>
      </c>
      <c r="G103" s="50">
        <v>0</v>
      </c>
      <c r="H103" s="50">
        <v>0</v>
      </c>
      <c r="I103" s="50">
        <v>0</v>
      </c>
      <c r="J103" s="51">
        <v>43</v>
      </c>
      <c r="K103" s="52">
        <f t="shared" si="18"/>
        <v>1103</v>
      </c>
      <c r="L103" s="53">
        <v>789</v>
      </c>
      <c r="M103" s="50">
        <v>0</v>
      </c>
      <c r="N103" s="50">
        <v>0</v>
      </c>
      <c r="O103" s="50">
        <v>0</v>
      </c>
      <c r="P103" s="50">
        <v>0</v>
      </c>
      <c r="Q103" s="54">
        <v>17</v>
      </c>
      <c r="R103" s="52">
        <f t="shared" si="19"/>
        <v>806</v>
      </c>
      <c r="S103" s="55">
        <f t="shared" si="20"/>
        <v>271</v>
      </c>
      <c r="T103" s="56">
        <f t="shared" si="21"/>
        <v>0</v>
      </c>
      <c r="U103" s="56">
        <f t="shared" si="22"/>
        <v>0</v>
      </c>
      <c r="V103" s="56">
        <f t="shared" si="23"/>
        <v>0</v>
      </c>
      <c r="W103" s="56">
        <f t="shared" si="24"/>
        <v>0</v>
      </c>
      <c r="X103" s="57">
        <f t="shared" si="25"/>
        <v>26</v>
      </c>
      <c r="Y103" s="58">
        <f t="shared" si="26"/>
        <v>297</v>
      </c>
      <c r="Z103" s="59">
        <f>Y101+Y102+Y103</f>
        <v>498</v>
      </c>
      <c r="AA103" s="477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1:52" s="99" customFormat="1" ht="23.25" customHeight="1">
      <c r="A104" s="552">
        <v>33</v>
      </c>
      <c r="B104" s="481"/>
      <c r="C104" s="473" t="s">
        <v>75</v>
      </c>
      <c r="D104" s="60" t="s">
        <v>21</v>
      </c>
      <c r="E104" s="61">
        <v>101</v>
      </c>
      <c r="F104" s="62">
        <v>33</v>
      </c>
      <c r="G104" s="62">
        <v>16</v>
      </c>
      <c r="H104" s="62">
        <v>60</v>
      </c>
      <c r="I104" s="62">
        <v>9</v>
      </c>
      <c r="J104" s="63">
        <v>4</v>
      </c>
      <c r="K104" s="64">
        <f t="shared" ref="K104:K135" si="27">SUM(E104:J104)</f>
        <v>223</v>
      </c>
      <c r="L104" s="65">
        <v>106</v>
      </c>
      <c r="M104" s="62">
        <v>10</v>
      </c>
      <c r="N104" s="62">
        <v>1</v>
      </c>
      <c r="O104" s="62">
        <v>6</v>
      </c>
      <c r="P104" s="62">
        <v>0</v>
      </c>
      <c r="Q104" s="66">
        <v>0</v>
      </c>
      <c r="R104" s="64">
        <f t="shared" ref="R104:R135" si="28">SUM(L104:Q104)</f>
        <v>123</v>
      </c>
      <c r="S104" s="68">
        <f t="shared" ref="S104:S118" si="29">E104-L104</f>
        <v>-5</v>
      </c>
      <c r="T104" s="69">
        <f t="shared" ref="T104:T118" si="30">F104-M104</f>
        <v>23</v>
      </c>
      <c r="U104" s="69">
        <f t="shared" ref="U104:U118" si="31">G104-N104</f>
        <v>15</v>
      </c>
      <c r="V104" s="69">
        <f t="shared" ref="V104:V118" si="32">H104-O104</f>
        <v>54</v>
      </c>
      <c r="W104" s="69">
        <f t="shared" ref="W104:W118" si="33">I104-P104</f>
        <v>9</v>
      </c>
      <c r="X104" s="100">
        <f t="shared" ref="X104:X118" si="34">J104-Q104</f>
        <v>4</v>
      </c>
      <c r="Y104" s="116">
        <f t="shared" ref="Y104:Y135" si="35">SUM(S104:X104)</f>
        <v>100</v>
      </c>
      <c r="Z104" s="101">
        <f>K104+K105+K106</f>
        <v>2108</v>
      </c>
      <c r="AA104" s="476">
        <f>Z106/Z104*100</f>
        <v>25.237191650853891</v>
      </c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</row>
    <row r="105" spans="1:52" s="99" customFormat="1" ht="23.25" customHeight="1">
      <c r="A105" s="553"/>
      <c r="B105" s="481"/>
      <c r="C105" s="473"/>
      <c r="D105" s="36" t="s">
        <v>22</v>
      </c>
      <c r="E105" s="37">
        <v>226</v>
      </c>
      <c r="F105" s="38">
        <v>73</v>
      </c>
      <c r="G105" s="38">
        <v>36</v>
      </c>
      <c r="H105" s="38">
        <v>133</v>
      </c>
      <c r="I105" s="38">
        <v>18</v>
      </c>
      <c r="J105" s="39">
        <v>7</v>
      </c>
      <c r="K105" s="40">
        <f t="shared" si="27"/>
        <v>493</v>
      </c>
      <c r="L105" s="41">
        <v>288</v>
      </c>
      <c r="M105" s="38">
        <v>24</v>
      </c>
      <c r="N105" s="38">
        <v>5</v>
      </c>
      <c r="O105" s="38">
        <v>5</v>
      </c>
      <c r="P105" s="38">
        <v>2</v>
      </c>
      <c r="Q105" s="42">
        <v>0</v>
      </c>
      <c r="R105" s="40">
        <f t="shared" si="28"/>
        <v>324</v>
      </c>
      <c r="S105" s="43">
        <f t="shared" si="29"/>
        <v>-62</v>
      </c>
      <c r="T105" s="44">
        <f t="shared" si="30"/>
        <v>49</v>
      </c>
      <c r="U105" s="44">
        <f t="shared" si="31"/>
        <v>31</v>
      </c>
      <c r="V105" s="44">
        <f t="shared" si="32"/>
        <v>128</v>
      </c>
      <c r="W105" s="44">
        <f t="shared" si="33"/>
        <v>16</v>
      </c>
      <c r="X105" s="45">
        <f t="shared" si="34"/>
        <v>7</v>
      </c>
      <c r="Y105" s="46">
        <f t="shared" si="35"/>
        <v>169</v>
      </c>
      <c r="Z105" s="47">
        <f>R104+R105+R106</f>
        <v>1576</v>
      </c>
      <c r="AA105" s="476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</row>
    <row r="106" spans="1:52" s="99" customFormat="1" ht="23.25" customHeight="1" thickBot="1">
      <c r="A106" s="553"/>
      <c r="B106" s="481"/>
      <c r="C106" s="473"/>
      <c r="D106" s="75" t="s">
        <v>23</v>
      </c>
      <c r="E106" s="84">
        <v>635</v>
      </c>
      <c r="F106" s="85">
        <v>208</v>
      </c>
      <c r="G106" s="85">
        <v>104</v>
      </c>
      <c r="H106" s="85">
        <v>375</v>
      </c>
      <c r="I106" s="85">
        <v>45</v>
      </c>
      <c r="J106" s="86">
        <v>25</v>
      </c>
      <c r="K106" s="72">
        <f t="shared" si="27"/>
        <v>1392</v>
      </c>
      <c r="L106" s="87">
        <v>603</v>
      </c>
      <c r="M106" s="85">
        <v>175</v>
      </c>
      <c r="N106" s="85">
        <v>70</v>
      </c>
      <c r="O106" s="85">
        <v>245</v>
      </c>
      <c r="P106" s="85">
        <v>21</v>
      </c>
      <c r="Q106" s="88">
        <v>15</v>
      </c>
      <c r="R106" s="72">
        <f t="shared" si="28"/>
        <v>1129</v>
      </c>
      <c r="S106" s="76">
        <f t="shared" si="29"/>
        <v>32</v>
      </c>
      <c r="T106" s="77">
        <f t="shared" si="30"/>
        <v>33</v>
      </c>
      <c r="U106" s="77">
        <f t="shared" si="31"/>
        <v>34</v>
      </c>
      <c r="V106" s="77">
        <f t="shared" si="32"/>
        <v>130</v>
      </c>
      <c r="W106" s="77">
        <f t="shared" si="33"/>
        <v>24</v>
      </c>
      <c r="X106" s="103">
        <f t="shared" si="34"/>
        <v>10</v>
      </c>
      <c r="Y106" s="73">
        <f t="shared" si="35"/>
        <v>263</v>
      </c>
      <c r="Z106" s="104">
        <f>Y104+Y105+Y106</f>
        <v>532</v>
      </c>
      <c r="AA106" s="476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</row>
    <row r="107" spans="1:52" s="106" customFormat="1" ht="23.25" customHeight="1">
      <c r="A107" s="552">
        <v>34</v>
      </c>
      <c r="B107" s="481"/>
      <c r="C107" s="472" t="s">
        <v>76</v>
      </c>
      <c r="D107" s="24" t="s">
        <v>21</v>
      </c>
      <c r="E107" s="25">
        <v>21</v>
      </c>
      <c r="F107" s="26">
        <v>4</v>
      </c>
      <c r="G107" s="26">
        <v>2</v>
      </c>
      <c r="H107" s="26">
        <v>5</v>
      </c>
      <c r="I107" s="26">
        <v>1</v>
      </c>
      <c r="J107" s="27">
        <v>1</v>
      </c>
      <c r="K107" s="28">
        <f t="shared" si="27"/>
        <v>34</v>
      </c>
      <c r="L107" s="29">
        <v>14</v>
      </c>
      <c r="M107" s="26">
        <v>1</v>
      </c>
      <c r="N107" s="26">
        <v>0</v>
      </c>
      <c r="O107" s="26">
        <v>1</v>
      </c>
      <c r="P107" s="26">
        <v>0</v>
      </c>
      <c r="Q107" s="30">
        <v>0</v>
      </c>
      <c r="R107" s="28">
        <f t="shared" si="28"/>
        <v>16</v>
      </c>
      <c r="S107" s="31">
        <f t="shared" si="29"/>
        <v>7</v>
      </c>
      <c r="T107" s="32">
        <f t="shared" si="30"/>
        <v>3</v>
      </c>
      <c r="U107" s="32">
        <f t="shared" si="31"/>
        <v>2</v>
      </c>
      <c r="V107" s="32">
        <f t="shared" si="32"/>
        <v>4</v>
      </c>
      <c r="W107" s="32">
        <f t="shared" si="33"/>
        <v>1</v>
      </c>
      <c r="X107" s="33">
        <f t="shared" si="34"/>
        <v>1</v>
      </c>
      <c r="Y107" s="34">
        <f t="shared" si="35"/>
        <v>18</v>
      </c>
      <c r="Z107" s="35">
        <f>K107+K108+K109</f>
        <v>237</v>
      </c>
      <c r="AA107" s="475">
        <f>Z109/Z107*100</f>
        <v>22.362869198312236</v>
      </c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1:52" s="2" customFormat="1" ht="23.25" customHeight="1">
      <c r="A108" s="553"/>
      <c r="B108" s="481"/>
      <c r="C108" s="473"/>
      <c r="D108" s="36" t="s">
        <v>22</v>
      </c>
      <c r="E108" s="37">
        <v>43</v>
      </c>
      <c r="F108" s="38">
        <v>10</v>
      </c>
      <c r="G108" s="38">
        <v>2</v>
      </c>
      <c r="H108" s="38">
        <v>7</v>
      </c>
      <c r="I108" s="38">
        <v>2</v>
      </c>
      <c r="J108" s="39">
        <v>1</v>
      </c>
      <c r="K108" s="40">
        <f t="shared" si="27"/>
        <v>65</v>
      </c>
      <c r="L108" s="41">
        <v>40</v>
      </c>
      <c r="M108" s="38">
        <v>6</v>
      </c>
      <c r="N108" s="38">
        <v>1</v>
      </c>
      <c r="O108" s="38">
        <v>3</v>
      </c>
      <c r="P108" s="38">
        <v>0</v>
      </c>
      <c r="Q108" s="42">
        <v>0</v>
      </c>
      <c r="R108" s="40">
        <f t="shared" si="28"/>
        <v>50</v>
      </c>
      <c r="S108" s="43">
        <f t="shared" si="29"/>
        <v>3</v>
      </c>
      <c r="T108" s="44">
        <f t="shared" si="30"/>
        <v>4</v>
      </c>
      <c r="U108" s="44">
        <f t="shared" si="31"/>
        <v>1</v>
      </c>
      <c r="V108" s="44">
        <f t="shared" si="32"/>
        <v>4</v>
      </c>
      <c r="W108" s="44">
        <f t="shared" si="33"/>
        <v>2</v>
      </c>
      <c r="X108" s="45">
        <f t="shared" si="34"/>
        <v>1</v>
      </c>
      <c r="Y108" s="46">
        <f t="shared" si="35"/>
        <v>15</v>
      </c>
      <c r="Z108" s="47">
        <f>R107+R108+R109</f>
        <v>184</v>
      </c>
      <c r="AA108" s="476"/>
    </row>
    <row r="109" spans="1:52" s="107" customFormat="1" ht="23.25" customHeight="1" thickBot="1">
      <c r="A109" s="553"/>
      <c r="B109" s="481"/>
      <c r="C109" s="474"/>
      <c r="D109" s="48" t="s">
        <v>23</v>
      </c>
      <c r="E109" s="49">
        <v>68</v>
      </c>
      <c r="F109" s="50">
        <v>19</v>
      </c>
      <c r="G109" s="50">
        <v>9</v>
      </c>
      <c r="H109" s="50">
        <v>34</v>
      </c>
      <c r="I109" s="50">
        <v>4</v>
      </c>
      <c r="J109" s="51">
        <v>4</v>
      </c>
      <c r="K109" s="52">
        <f t="shared" si="27"/>
        <v>138</v>
      </c>
      <c r="L109" s="53">
        <v>60</v>
      </c>
      <c r="M109" s="50">
        <v>16</v>
      </c>
      <c r="N109" s="50">
        <v>9</v>
      </c>
      <c r="O109" s="50">
        <v>29</v>
      </c>
      <c r="P109" s="50">
        <v>1</v>
      </c>
      <c r="Q109" s="54">
        <v>3</v>
      </c>
      <c r="R109" s="52">
        <f t="shared" si="28"/>
        <v>118</v>
      </c>
      <c r="S109" s="55">
        <f t="shared" si="29"/>
        <v>8</v>
      </c>
      <c r="T109" s="56">
        <f t="shared" si="30"/>
        <v>3</v>
      </c>
      <c r="U109" s="56">
        <f t="shared" si="31"/>
        <v>0</v>
      </c>
      <c r="V109" s="56">
        <f t="shared" si="32"/>
        <v>5</v>
      </c>
      <c r="W109" s="56">
        <f t="shared" si="33"/>
        <v>3</v>
      </c>
      <c r="X109" s="57">
        <f t="shared" si="34"/>
        <v>1</v>
      </c>
      <c r="Y109" s="58">
        <f t="shared" si="35"/>
        <v>20</v>
      </c>
      <c r="Z109" s="59">
        <f>Y107+Y108+Y109</f>
        <v>53</v>
      </c>
      <c r="AA109" s="477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1:52" ht="23.25" customHeight="1">
      <c r="A110" s="552">
        <v>35</v>
      </c>
      <c r="B110" s="481"/>
      <c r="C110" s="473" t="s">
        <v>77</v>
      </c>
      <c r="D110" s="60" t="s">
        <v>21</v>
      </c>
      <c r="E110" s="61">
        <v>38</v>
      </c>
      <c r="F110" s="62">
        <v>11</v>
      </c>
      <c r="G110" s="62">
        <v>5</v>
      </c>
      <c r="H110" s="62">
        <v>21</v>
      </c>
      <c r="I110" s="62">
        <v>0</v>
      </c>
      <c r="J110" s="63">
        <v>4</v>
      </c>
      <c r="K110" s="64">
        <f t="shared" si="27"/>
        <v>79</v>
      </c>
      <c r="L110" s="65">
        <v>9</v>
      </c>
      <c r="M110" s="62">
        <v>0</v>
      </c>
      <c r="N110" s="62">
        <v>0</v>
      </c>
      <c r="O110" s="62">
        <v>0</v>
      </c>
      <c r="P110" s="62">
        <v>0</v>
      </c>
      <c r="Q110" s="66">
        <v>0</v>
      </c>
      <c r="R110" s="64">
        <f t="shared" si="28"/>
        <v>9</v>
      </c>
      <c r="S110" s="68">
        <f t="shared" si="29"/>
        <v>29</v>
      </c>
      <c r="T110" s="69">
        <f t="shared" si="30"/>
        <v>11</v>
      </c>
      <c r="U110" s="69">
        <f t="shared" si="31"/>
        <v>5</v>
      </c>
      <c r="V110" s="69">
        <f t="shared" si="32"/>
        <v>21</v>
      </c>
      <c r="W110" s="69">
        <f t="shared" si="33"/>
        <v>0</v>
      </c>
      <c r="X110" s="100">
        <f t="shared" si="34"/>
        <v>4</v>
      </c>
      <c r="Y110" s="116">
        <f t="shared" si="35"/>
        <v>70</v>
      </c>
      <c r="Z110" s="101">
        <f>K110+K111+K112</f>
        <v>863</v>
      </c>
      <c r="AA110" s="476">
        <f>Z112/Z110*100</f>
        <v>72.074159907300114</v>
      </c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1:52" ht="23.25" customHeight="1">
      <c r="A111" s="553"/>
      <c r="B111" s="481"/>
      <c r="C111" s="473"/>
      <c r="D111" s="36" t="s">
        <v>22</v>
      </c>
      <c r="E111" s="37">
        <v>96</v>
      </c>
      <c r="F111" s="38">
        <v>30</v>
      </c>
      <c r="G111" s="38">
        <v>15</v>
      </c>
      <c r="H111" s="38">
        <v>55</v>
      </c>
      <c r="I111" s="38">
        <v>0</v>
      </c>
      <c r="J111" s="39">
        <v>9</v>
      </c>
      <c r="K111" s="40">
        <f t="shared" si="27"/>
        <v>205</v>
      </c>
      <c r="L111" s="41">
        <v>30</v>
      </c>
      <c r="M111" s="38">
        <v>0</v>
      </c>
      <c r="N111" s="38">
        <v>0</v>
      </c>
      <c r="O111" s="38">
        <v>1</v>
      </c>
      <c r="P111" s="38">
        <v>0</v>
      </c>
      <c r="Q111" s="42">
        <v>0</v>
      </c>
      <c r="R111" s="40">
        <f t="shared" si="28"/>
        <v>31</v>
      </c>
      <c r="S111" s="43">
        <f t="shared" si="29"/>
        <v>66</v>
      </c>
      <c r="T111" s="44">
        <f t="shared" si="30"/>
        <v>30</v>
      </c>
      <c r="U111" s="44">
        <f t="shared" si="31"/>
        <v>15</v>
      </c>
      <c r="V111" s="44">
        <f t="shared" si="32"/>
        <v>54</v>
      </c>
      <c r="W111" s="44">
        <f t="shared" si="33"/>
        <v>0</v>
      </c>
      <c r="X111" s="45">
        <f t="shared" si="34"/>
        <v>9</v>
      </c>
      <c r="Y111" s="46">
        <f t="shared" si="35"/>
        <v>174</v>
      </c>
      <c r="Z111" s="47">
        <f>R110+R111+R112</f>
        <v>241</v>
      </c>
      <c r="AA111" s="476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1:52" ht="23.25" customHeight="1" thickBot="1">
      <c r="A112" s="553"/>
      <c r="B112" s="482"/>
      <c r="C112" s="473"/>
      <c r="D112" s="75" t="s">
        <v>23</v>
      </c>
      <c r="E112" s="84">
        <v>211</v>
      </c>
      <c r="F112" s="85">
        <v>86</v>
      </c>
      <c r="G112" s="85">
        <v>43</v>
      </c>
      <c r="H112" s="85">
        <v>155</v>
      </c>
      <c r="I112" s="85">
        <v>57</v>
      </c>
      <c r="J112" s="86">
        <v>27</v>
      </c>
      <c r="K112" s="72">
        <f t="shared" si="27"/>
        <v>579</v>
      </c>
      <c r="L112" s="87">
        <v>117</v>
      </c>
      <c r="M112" s="85">
        <v>28</v>
      </c>
      <c r="N112" s="85">
        <v>8</v>
      </c>
      <c r="O112" s="85">
        <v>44</v>
      </c>
      <c r="P112" s="85">
        <v>0</v>
      </c>
      <c r="Q112" s="88">
        <v>4</v>
      </c>
      <c r="R112" s="72">
        <f t="shared" si="28"/>
        <v>201</v>
      </c>
      <c r="S112" s="76">
        <f t="shared" si="29"/>
        <v>94</v>
      </c>
      <c r="T112" s="77">
        <f t="shared" si="30"/>
        <v>58</v>
      </c>
      <c r="U112" s="77">
        <f t="shared" si="31"/>
        <v>35</v>
      </c>
      <c r="V112" s="77">
        <f t="shared" si="32"/>
        <v>111</v>
      </c>
      <c r="W112" s="77">
        <f t="shared" si="33"/>
        <v>57</v>
      </c>
      <c r="X112" s="103">
        <f t="shared" si="34"/>
        <v>23</v>
      </c>
      <c r="Y112" s="73">
        <f t="shared" si="35"/>
        <v>378</v>
      </c>
      <c r="Z112" s="104">
        <f>Y110+Y111+Y112</f>
        <v>622</v>
      </c>
      <c r="AA112" s="476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1:52" s="106" customFormat="1" ht="23.25" customHeight="1">
      <c r="A113" s="552">
        <v>36</v>
      </c>
      <c r="B113" s="469" t="s">
        <v>78</v>
      </c>
      <c r="C113" s="472" t="s">
        <v>79</v>
      </c>
      <c r="D113" s="24" t="s">
        <v>21</v>
      </c>
      <c r="E113" s="25">
        <v>30</v>
      </c>
      <c r="F113" s="26">
        <v>11</v>
      </c>
      <c r="G113" s="26">
        <v>5</v>
      </c>
      <c r="H113" s="26">
        <v>20</v>
      </c>
      <c r="I113" s="26">
        <v>7</v>
      </c>
      <c r="J113" s="27">
        <v>3</v>
      </c>
      <c r="K113" s="28">
        <f t="shared" si="27"/>
        <v>76</v>
      </c>
      <c r="L113" s="29">
        <v>20</v>
      </c>
      <c r="M113" s="26">
        <v>4</v>
      </c>
      <c r="N113" s="26">
        <v>0</v>
      </c>
      <c r="O113" s="26">
        <v>0</v>
      </c>
      <c r="P113" s="26">
        <v>0</v>
      </c>
      <c r="Q113" s="30">
        <v>0</v>
      </c>
      <c r="R113" s="28">
        <f t="shared" si="28"/>
        <v>24</v>
      </c>
      <c r="S113" s="31">
        <f t="shared" si="29"/>
        <v>10</v>
      </c>
      <c r="T113" s="32">
        <f t="shared" si="30"/>
        <v>7</v>
      </c>
      <c r="U113" s="32">
        <f t="shared" si="31"/>
        <v>5</v>
      </c>
      <c r="V113" s="32">
        <f t="shared" si="32"/>
        <v>20</v>
      </c>
      <c r="W113" s="32">
        <f t="shared" si="33"/>
        <v>7</v>
      </c>
      <c r="X113" s="33">
        <f t="shared" si="34"/>
        <v>3</v>
      </c>
      <c r="Y113" s="34">
        <f t="shared" si="35"/>
        <v>52</v>
      </c>
      <c r="Z113" s="35">
        <f>K113+K114+K115</f>
        <v>665</v>
      </c>
      <c r="AA113" s="475">
        <f>Z115/Z113*100</f>
        <v>29.172932330827066</v>
      </c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1:52" s="2" customFormat="1" ht="23.25" customHeight="1">
      <c r="A114" s="553"/>
      <c r="B114" s="470"/>
      <c r="C114" s="473"/>
      <c r="D114" s="36" t="s">
        <v>22</v>
      </c>
      <c r="E114" s="37">
        <v>62</v>
      </c>
      <c r="F114" s="38">
        <v>23</v>
      </c>
      <c r="G114" s="38">
        <v>11</v>
      </c>
      <c r="H114" s="38">
        <v>42</v>
      </c>
      <c r="I114" s="38">
        <v>15</v>
      </c>
      <c r="J114" s="39">
        <v>6</v>
      </c>
      <c r="K114" s="40">
        <f t="shared" si="27"/>
        <v>159</v>
      </c>
      <c r="L114" s="41">
        <v>78</v>
      </c>
      <c r="M114" s="38">
        <v>8</v>
      </c>
      <c r="N114" s="38">
        <v>3</v>
      </c>
      <c r="O114" s="38">
        <v>0</v>
      </c>
      <c r="P114" s="38">
        <v>0</v>
      </c>
      <c r="Q114" s="42">
        <v>0</v>
      </c>
      <c r="R114" s="40">
        <f t="shared" si="28"/>
        <v>89</v>
      </c>
      <c r="S114" s="43">
        <f t="shared" si="29"/>
        <v>-16</v>
      </c>
      <c r="T114" s="44">
        <f t="shared" si="30"/>
        <v>15</v>
      </c>
      <c r="U114" s="44">
        <f t="shared" si="31"/>
        <v>8</v>
      </c>
      <c r="V114" s="44">
        <f t="shared" si="32"/>
        <v>42</v>
      </c>
      <c r="W114" s="44">
        <f t="shared" si="33"/>
        <v>15</v>
      </c>
      <c r="X114" s="45">
        <f t="shared" si="34"/>
        <v>6</v>
      </c>
      <c r="Y114" s="46">
        <f t="shared" si="35"/>
        <v>70</v>
      </c>
      <c r="Z114" s="47">
        <f>R113+R114+R115</f>
        <v>471</v>
      </c>
      <c r="AA114" s="476"/>
    </row>
    <row r="115" spans="1:52" s="107" customFormat="1" ht="23.25" customHeight="1" thickBot="1">
      <c r="A115" s="554"/>
      <c r="B115" s="471"/>
      <c r="C115" s="474"/>
      <c r="D115" s="48" t="s">
        <v>23</v>
      </c>
      <c r="E115" s="49">
        <v>158</v>
      </c>
      <c r="F115" s="50">
        <v>64</v>
      </c>
      <c r="G115" s="50">
        <v>32</v>
      </c>
      <c r="H115" s="50">
        <v>116</v>
      </c>
      <c r="I115" s="50">
        <v>43</v>
      </c>
      <c r="J115" s="51">
        <v>17</v>
      </c>
      <c r="K115" s="52">
        <f t="shared" si="27"/>
        <v>430</v>
      </c>
      <c r="L115" s="53">
        <v>198</v>
      </c>
      <c r="M115" s="50">
        <v>60</v>
      </c>
      <c r="N115" s="50">
        <v>29</v>
      </c>
      <c r="O115" s="50">
        <v>66</v>
      </c>
      <c r="P115" s="50">
        <v>1</v>
      </c>
      <c r="Q115" s="54">
        <v>4</v>
      </c>
      <c r="R115" s="52">
        <f t="shared" si="28"/>
        <v>358</v>
      </c>
      <c r="S115" s="55">
        <f t="shared" si="29"/>
        <v>-40</v>
      </c>
      <c r="T115" s="56">
        <f t="shared" si="30"/>
        <v>4</v>
      </c>
      <c r="U115" s="56">
        <f t="shared" si="31"/>
        <v>3</v>
      </c>
      <c r="V115" s="56">
        <f t="shared" si="32"/>
        <v>50</v>
      </c>
      <c r="W115" s="56">
        <f t="shared" si="33"/>
        <v>42</v>
      </c>
      <c r="X115" s="57">
        <f t="shared" si="34"/>
        <v>13</v>
      </c>
      <c r="Y115" s="58">
        <f t="shared" si="35"/>
        <v>72</v>
      </c>
      <c r="Z115" s="59">
        <f>Y113+Y114+Y115</f>
        <v>194</v>
      </c>
      <c r="AA115" s="477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1:52" s="2" customFormat="1" ht="23.25" customHeight="1">
      <c r="A116" s="557"/>
      <c r="B116" s="478" t="s">
        <v>80</v>
      </c>
      <c r="C116" s="478"/>
      <c r="D116" s="60" t="s">
        <v>21</v>
      </c>
      <c r="E116" s="123">
        <f t="shared" ref="E116:R116" si="36">E8+E11+E14+E17+E20+E23+E26+E29+E32+E35+E38+E41+E44+E47+E50+E53+E56+E59+E62+E65+E68+E71+E74+E77+E80+E83+E86+E89+E92+E95+E98+E101+E104+E107+E110+E113</f>
        <v>1209</v>
      </c>
      <c r="F116" s="123">
        <f t="shared" si="36"/>
        <v>251</v>
      </c>
      <c r="G116" s="123">
        <f t="shared" si="36"/>
        <v>116</v>
      </c>
      <c r="H116" s="123">
        <f t="shared" si="36"/>
        <v>353</v>
      </c>
      <c r="I116" s="123">
        <f t="shared" si="36"/>
        <v>98</v>
      </c>
      <c r="J116" s="28">
        <f t="shared" si="36"/>
        <v>63</v>
      </c>
      <c r="K116" s="28">
        <f t="shared" si="36"/>
        <v>2090</v>
      </c>
      <c r="L116" s="124">
        <f t="shared" si="36"/>
        <v>717</v>
      </c>
      <c r="M116" s="124">
        <f t="shared" si="36"/>
        <v>62</v>
      </c>
      <c r="N116" s="124">
        <f t="shared" si="36"/>
        <v>10</v>
      </c>
      <c r="O116" s="124">
        <f t="shared" si="36"/>
        <v>40</v>
      </c>
      <c r="P116" s="124">
        <f t="shared" si="36"/>
        <v>10</v>
      </c>
      <c r="Q116" s="125">
        <f t="shared" si="36"/>
        <v>5</v>
      </c>
      <c r="R116" s="28">
        <f t="shared" si="36"/>
        <v>844</v>
      </c>
      <c r="S116" s="124">
        <f t="shared" si="29"/>
        <v>492</v>
      </c>
      <c r="T116" s="111">
        <f t="shared" si="30"/>
        <v>189</v>
      </c>
      <c r="U116" s="111">
        <f t="shared" si="31"/>
        <v>106</v>
      </c>
      <c r="V116" s="111">
        <f t="shared" si="32"/>
        <v>313</v>
      </c>
      <c r="W116" s="111">
        <f t="shared" si="33"/>
        <v>88</v>
      </c>
      <c r="X116" s="126">
        <f t="shared" si="34"/>
        <v>58</v>
      </c>
      <c r="Y116" s="28">
        <f t="shared" si="35"/>
        <v>1246</v>
      </c>
      <c r="Z116" s="127">
        <f>K116+K117+K118</f>
        <v>15806</v>
      </c>
      <c r="AA116" s="441">
        <f>Z118/Z116*100</f>
        <v>35.897760344173093</v>
      </c>
    </row>
    <row r="117" spans="1:52" s="2" customFormat="1" ht="23.25" customHeight="1">
      <c r="A117" s="558"/>
      <c r="B117" s="478"/>
      <c r="C117" s="478"/>
      <c r="D117" s="36" t="s">
        <v>22</v>
      </c>
      <c r="E117" s="128">
        <f t="shared" ref="E117:R117" si="37">E9+E12+E15+E18+E21+E24+E27+E30+E33+E36+E39+E42+E45+E48+E51+E54+E57+E60+E63+E66+E69+E72+E75+E78+E81+E84+E87+E90+E93+E96+E99+E102+E105+E108+E111+E114</f>
        <v>2457</v>
      </c>
      <c r="F117" s="128">
        <f t="shared" si="37"/>
        <v>537</v>
      </c>
      <c r="G117" s="128">
        <f t="shared" si="37"/>
        <v>256</v>
      </c>
      <c r="H117" s="128">
        <f t="shared" si="37"/>
        <v>725</v>
      </c>
      <c r="I117" s="128">
        <f t="shared" si="37"/>
        <v>199</v>
      </c>
      <c r="J117" s="40">
        <f t="shared" si="37"/>
        <v>129</v>
      </c>
      <c r="K117" s="40">
        <f t="shared" si="37"/>
        <v>4303</v>
      </c>
      <c r="L117" s="129">
        <f t="shared" si="37"/>
        <v>1854</v>
      </c>
      <c r="M117" s="129">
        <f t="shared" si="37"/>
        <v>167</v>
      </c>
      <c r="N117" s="129">
        <f t="shared" si="37"/>
        <v>41</v>
      </c>
      <c r="O117" s="129">
        <f t="shared" si="37"/>
        <v>124</v>
      </c>
      <c r="P117" s="129">
        <f t="shared" si="37"/>
        <v>23</v>
      </c>
      <c r="Q117" s="130">
        <f t="shared" si="37"/>
        <v>9</v>
      </c>
      <c r="R117" s="40">
        <f t="shared" si="37"/>
        <v>2218</v>
      </c>
      <c r="S117" s="129">
        <f t="shared" si="29"/>
        <v>603</v>
      </c>
      <c r="T117" s="109">
        <f t="shared" si="30"/>
        <v>370</v>
      </c>
      <c r="U117" s="109">
        <f t="shared" si="31"/>
        <v>215</v>
      </c>
      <c r="V117" s="109">
        <f t="shared" si="32"/>
        <v>601</v>
      </c>
      <c r="W117" s="109">
        <f t="shared" si="33"/>
        <v>176</v>
      </c>
      <c r="X117" s="131">
        <f t="shared" si="34"/>
        <v>120</v>
      </c>
      <c r="Y117" s="40">
        <f t="shared" si="35"/>
        <v>2085</v>
      </c>
      <c r="Z117" s="132">
        <f>R116+R117+R118</f>
        <v>10132</v>
      </c>
      <c r="AA117" s="441"/>
    </row>
    <row r="118" spans="1:52" s="2" customFormat="1" ht="23.25" customHeight="1" thickBot="1">
      <c r="A118" s="558"/>
      <c r="B118" s="478"/>
      <c r="C118" s="478"/>
      <c r="D118" s="75" t="s">
        <v>23</v>
      </c>
      <c r="E118" s="133">
        <f t="shared" ref="E118:R118" si="38">E10+E13+E16+E19+E22+E25+E28+E31+E34+E37+E40+E43+E46+E49+E52+E55+E58+E61+E64+E67+E70+E73+E76+E79+E82+E85+E88+E91+E94+E97+E100+E103+E106+E109+E112+E115</f>
        <v>4927</v>
      </c>
      <c r="F118" s="133">
        <f t="shared" si="38"/>
        <v>1156</v>
      </c>
      <c r="G118" s="133">
        <f t="shared" si="38"/>
        <v>569</v>
      </c>
      <c r="H118" s="133">
        <f t="shared" si="38"/>
        <v>2020</v>
      </c>
      <c r="I118" s="133">
        <f t="shared" si="38"/>
        <v>447</v>
      </c>
      <c r="J118" s="52">
        <f t="shared" si="38"/>
        <v>294</v>
      </c>
      <c r="K118" s="52">
        <f t="shared" si="38"/>
        <v>9413</v>
      </c>
      <c r="L118" s="134">
        <f t="shared" si="38"/>
        <v>4249</v>
      </c>
      <c r="M118" s="134">
        <f t="shared" si="38"/>
        <v>862</v>
      </c>
      <c r="N118" s="134">
        <f t="shared" si="38"/>
        <v>371</v>
      </c>
      <c r="O118" s="134">
        <f t="shared" si="38"/>
        <v>1296</v>
      </c>
      <c r="P118" s="134">
        <f t="shared" si="38"/>
        <v>132</v>
      </c>
      <c r="Q118" s="135">
        <f t="shared" si="38"/>
        <v>160</v>
      </c>
      <c r="R118" s="52">
        <f t="shared" si="38"/>
        <v>7070</v>
      </c>
      <c r="S118" s="134">
        <f t="shared" si="29"/>
        <v>678</v>
      </c>
      <c r="T118" s="112">
        <f t="shared" si="30"/>
        <v>294</v>
      </c>
      <c r="U118" s="112">
        <f t="shared" si="31"/>
        <v>198</v>
      </c>
      <c r="V118" s="112">
        <f t="shared" si="32"/>
        <v>724</v>
      </c>
      <c r="W118" s="112">
        <f t="shared" si="33"/>
        <v>315</v>
      </c>
      <c r="X118" s="136">
        <f t="shared" si="34"/>
        <v>134</v>
      </c>
      <c r="Y118" s="72">
        <f t="shared" si="35"/>
        <v>2343</v>
      </c>
      <c r="Z118" s="137">
        <f>Y116+Y117+Y118</f>
        <v>5674</v>
      </c>
      <c r="AA118" s="442"/>
    </row>
    <row r="119" spans="1:52" ht="23.25" customHeight="1" thickBot="1">
      <c r="A119" s="222"/>
      <c r="B119" s="458" t="s">
        <v>81</v>
      </c>
      <c r="C119" s="458"/>
      <c r="D119" s="459"/>
      <c r="E119" s="139"/>
      <c r="F119" s="140"/>
      <c r="G119" s="140"/>
      <c r="H119" s="140"/>
      <c r="I119" s="140"/>
      <c r="J119" s="141"/>
      <c r="K119" s="142"/>
      <c r="L119" s="143"/>
      <c r="M119" s="140"/>
      <c r="N119" s="140" t="s">
        <v>82</v>
      </c>
      <c r="O119" s="140"/>
      <c r="P119" s="140"/>
      <c r="Q119" s="144"/>
      <c r="R119" s="142"/>
      <c r="S119" s="145"/>
      <c r="T119" s="146"/>
      <c r="U119" s="146"/>
      <c r="V119" s="146"/>
      <c r="W119" s="146"/>
      <c r="X119" s="147"/>
      <c r="Y119" s="148"/>
      <c r="Z119" s="149"/>
      <c r="AA119" s="150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1:52" s="106" customFormat="1" ht="23.25" customHeight="1">
      <c r="A120" s="552">
        <v>37</v>
      </c>
      <c r="B120" s="462" t="s">
        <v>83</v>
      </c>
      <c r="C120" s="465" t="s">
        <v>84</v>
      </c>
      <c r="D120" s="24" t="s">
        <v>21</v>
      </c>
      <c r="E120" s="61">
        <v>31</v>
      </c>
      <c r="F120" s="62">
        <v>6</v>
      </c>
      <c r="G120" s="62">
        <v>2</v>
      </c>
      <c r="H120" s="62">
        <v>5</v>
      </c>
      <c r="I120" s="62">
        <v>2</v>
      </c>
      <c r="J120" s="63">
        <v>2</v>
      </c>
      <c r="K120" s="28">
        <f t="shared" ref="K120:K153" si="39">SUM(E120:J120)</f>
        <v>48</v>
      </c>
      <c r="L120" s="65">
        <v>17</v>
      </c>
      <c r="M120" s="62">
        <v>1</v>
      </c>
      <c r="N120" s="62">
        <v>0</v>
      </c>
      <c r="O120" s="62">
        <v>1</v>
      </c>
      <c r="P120" s="62">
        <v>0</v>
      </c>
      <c r="Q120" s="66">
        <v>1</v>
      </c>
      <c r="R120" s="28">
        <f t="shared" ref="R120:R153" si="40">SUM(L120:Q120)</f>
        <v>20</v>
      </c>
      <c r="S120" s="31">
        <f t="shared" ref="S120:S152" si="41">E120-L120</f>
        <v>14</v>
      </c>
      <c r="T120" s="32">
        <f t="shared" ref="T120:T152" si="42">F120-M120</f>
        <v>5</v>
      </c>
      <c r="U120" s="32">
        <f t="shared" ref="U120:U152" si="43">G120-N120</f>
        <v>2</v>
      </c>
      <c r="V120" s="32">
        <f t="shared" ref="V120:V152" si="44">H120-O120</f>
        <v>4</v>
      </c>
      <c r="W120" s="32">
        <f t="shared" ref="W120:W152" si="45">I120-P120</f>
        <v>2</v>
      </c>
      <c r="X120" s="33">
        <f t="shared" ref="X120:X152" si="46">J120-Q120</f>
        <v>1</v>
      </c>
      <c r="Y120" s="28">
        <f t="shared" ref="Y120:Y153" si="47">SUM(S120:X120)</f>
        <v>28</v>
      </c>
      <c r="Z120" s="127">
        <f>K120+K121+K122</f>
        <v>454</v>
      </c>
      <c r="AA120" s="441">
        <f>Z122/Z120*100</f>
        <v>19.603524229074889</v>
      </c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1:52" s="2" customFormat="1" ht="23.25" customHeight="1">
      <c r="A121" s="553"/>
      <c r="B121" s="463"/>
      <c r="C121" s="466"/>
      <c r="D121" s="36" t="s">
        <v>22</v>
      </c>
      <c r="E121" s="37">
        <v>82</v>
      </c>
      <c r="F121" s="38">
        <v>13</v>
      </c>
      <c r="G121" s="38">
        <v>7</v>
      </c>
      <c r="H121" s="38">
        <v>7</v>
      </c>
      <c r="I121" s="38">
        <v>2</v>
      </c>
      <c r="J121" s="39">
        <v>2</v>
      </c>
      <c r="K121" s="40">
        <f t="shared" si="39"/>
        <v>113</v>
      </c>
      <c r="L121" s="41">
        <v>73</v>
      </c>
      <c r="M121" s="38">
        <v>6</v>
      </c>
      <c r="N121" s="38">
        <v>2</v>
      </c>
      <c r="O121" s="38">
        <v>3</v>
      </c>
      <c r="P121" s="38">
        <v>0</v>
      </c>
      <c r="Q121" s="42">
        <v>1</v>
      </c>
      <c r="R121" s="40">
        <f t="shared" si="40"/>
        <v>85</v>
      </c>
      <c r="S121" s="43">
        <f t="shared" si="41"/>
        <v>9</v>
      </c>
      <c r="T121" s="44">
        <f t="shared" si="42"/>
        <v>7</v>
      </c>
      <c r="U121" s="44">
        <f t="shared" si="43"/>
        <v>5</v>
      </c>
      <c r="V121" s="44">
        <f t="shared" si="44"/>
        <v>4</v>
      </c>
      <c r="W121" s="44">
        <f t="shared" si="45"/>
        <v>2</v>
      </c>
      <c r="X121" s="45">
        <f t="shared" si="46"/>
        <v>1</v>
      </c>
      <c r="Y121" s="40">
        <f t="shared" si="47"/>
        <v>28</v>
      </c>
      <c r="Z121" s="132">
        <f>R120+R121+R122</f>
        <v>365</v>
      </c>
      <c r="AA121" s="441"/>
    </row>
    <row r="122" spans="1:52" s="107" customFormat="1" ht="23.25" customHeight="1" thickBot="1">
      <c r="A122" s="553"/>
      <c r="B122" s="464"/>
      <c r="C122" s="467"/>
      <c r="D122" s="48" t="s">
        <v>23</v>
      </c>
      <c r="E122" s="49">
        <v>171</v>
      </c>
      <c r="F122" s="50">
        <v>42</v>
      </c>
      <c r="G122" s="50">
        <v>19</v>
      </c>
      <c r="H122" s="50">
        <v>52</v>
      </c>
      <c r="I122" s="50">
        <v>4</v>
      </c>
      <c r="J122" s="51">
        <v>5</v>
      </c>
      <c r="K122" s="52">
        <f t="shared" si="39"/>
        <v>293</v>
      </c>
      <c r="L122" s="53">
        <v>157</v>
      </c>
      <c r="M122" s="50">
        <v>37</v>
      </c>
      <c r="N122" s="50">
        <v>15</v>
      </c>
      <c r="O122" s="50">
        <v>47</v>
      </c>
      <c r="P122" s="50">
        <v>2</v>
      </c>
      <c r="Q122" s="54">
        <v>2</v>
      </c>
      <c r="R122" s="52">
        <f t="shared" si="40"/>
        <v>260</v>
      </c>
      <c r="S122" s="55">
        <f t="shared" si="41"/>
        <v>14</v>
      </c>
      <c r="T122" s="56">
        <f t="shared" si="42"/>
        <v>5</v>
      </c>
      <c r="U122" s="56">
        <f t="shared" si="43"/>
        <v>4</v>
      </c>
      <c r="V122" s="56">
        <f t="shared" si="44"/>
        <v>5</v>
      </c>
      <c r="W122" s="56">
        <f t="shared" si="45"/>
        <v>2</v>
      </c>
      <c r="X122" s="57">
        <f t="shared" si="46"/>
        <v>3</v>
      </c>
      <c r="Y122" s="52">
        <f t="shared" si="47"/>
        <v>33</v>
      </c>
      <c r="Z122" s="151">
        <f>Y120+Y121+Y122</f>
        <v>89</v>
      </c>
      <c r="AA122" s="44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1:52" ht="23.25" customHeight="1">
      <c r="A123" s="557">
        <v>38</v>
      </c>
      <c r="B123" s="462" t="s">
        <v>83</v>
      </c>
      <c r="C123" s="450" t="s">
        <v>85</v>
      </c>
      <c r="D123" s="60" t="s">
        <v>21</v>
      </c>
      <c r="E123" s="61">
        <v>34</v>
      </c>
      <c r="F123" s="62">
        <v>8</v>
      </c>
      <c r="G123" s="62">
        <v>4</v>
      </c>
      <c r="H123" s="62">
        <v>4</v>
      </c>
      <c r="I123" s="62">
        <v>2</v>
      </c>
      <c r="J123" s="63">
        <v>1</v>
      </c>
      <c r="K123" s="64">
        <f t="shared" si="39"/>
        <v>53</v>
      </c>
      <c r="L123" s="65">
        <v>32</v>
      </c>
      <c r="M123" s="62">
        <v>3</v>
      </c>
      <c r="N123" s="62">
        <v>1</v>
      </c>
      <c r="O123" s="62">
        <v>0</v>
      </c>
      <c r="P123" s="62">
        <v>0</v>
      </c>
      <c r="Q123" s="66">
        <v>0</v>
      </c>
      <c r="R123" s="64">
        <f t="shared" si="40"/>
        <v>36</v>
      </c>
      <c r="S123" s="68">
        <f t="shared" si="41"/>
        <v>2</v>
      </c>
      <c r="T123" s="69">
        <f t="shared" si="42"/>
        <v>5</v>
      </c>
      <c r="U123" s="69">
        <f t="shared" si="43"/>
        <v>3</v>
      </c>
      <c r="V123" s="69">
        <f t="shared" si="44"/>
        <v>4</v>
      </c>
      <c r="W123" s="69">
        <f t="shared" si="45"/>
        <v>2</v>
      </c>
      <c r="X123" s="100">
        <f t="shared" si="46"/>
        <v>1</v>
      </c>
      <c r="Y123" s="64">
        <f t="shared" si="47"/>
        <v>17</v>
      </c>
      <c r="Z123" s="127">
        <f>K123+K124+K125</f>
        <v>312</v>
      </c>
      <c r="AA123" s="440">
        <f>Z125/Z123*100</f>
        <v>12.179487179487179</v>
      </c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1:52" ht="23.25" customHeight="1">
      <c r="A124" s="558"/>
      <c r="B124" s="463"/>
      <c r="C124" s="450"/>
      <c r="D124" s="36" t="s">
        <v>22</v>
      </c>
      <c r="E124" s="37">
        <v>58</v>
      </c>
      <c r="F124" s="38">
        <v>13</v>
      </c>
      <c r="G124" s="38">
        <v>5</v>
      </c>
      <c r="H124" s="38">
        <v>5</v>
      </c>
      <c r="I124" s="38">
        <v>0</v>
      </c>
      <c r="J124" s="39">
        <v>3</v>
      </c>
      <c r="K124" s="40">
        <f t="shared" si="39"/>
        <v>84</v>
      </c>
      <c r="L124" s="41">
        <v>56</v>
      </c>
      <c r="M124" s="38">
        <v>7</v>
      </c>
      <c r="N124" s="38">
        <v>4</v>
      </c>
      <c r="O124" s="38">
        <v>1</v>
      </c>
      <c r="P124" s="38">
        <v>0</v>
      </c>
      <c r="Q124" s="42">
        <v>1</v>
      </c>
      <c r="R124" s="40">
        <f t="shared" si="40"/>
        <v>69</v>
      </c>
      <c r="S124" s="43">
        <f t="shared" si="41"/>
        <v>2</v>
      </c>
      <c r="T124" s="44">
        <f t="shared" si="42"/>
        <v>6</v>
      </c>
      <c r="U124" s="44">
        <f t="shared" si="43"/>
        <v>1</v>
      </c>
      <c r="V124" s="44">
        <f t="shared" si="44"/>
        <v>4</v>
      </c>
      <c r="W124" s="44">
        <f t="shared" si="45"/>
        <v>0</v>
      </c>
      <c r="X124" s="45">
        <f t="shared" si="46"/>
        <v>2</v>
      </c>
      <c r="Y124" s="40">
        <f t="shared" si="47"/>
        <v>15</v>
      </c>
      <c r="Z124" s="132">
        <f>R123+R124+R125</f>
        <v>274</v>
      </c>
      <c r="AA124" s="441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1:52" ht="23.25" customHeight="1" thickBot="1">
      <c r="A125" s="558"/>
      <c r="B125" s="463"/>
      <c r="C125" s="450"/>
      <c r="D125" s="75" t="s">
        <v>23</v>
      </c>
      <c r="E125" s="49">
        <v>88</v>
      </c>
      <c r="F125" s="50">
        <v>23</v>
      </c>
      <c r="G125" s="50">
        <v>12</v>
      </c>
      <c r="H125" s="50">
        <v>43</v>
      </c>
      <c r="I125" s="50">
        <v>3</v>
      </c>
      <c r="J125" s="51">
        <v>6</v>
      </c>
      <c r="K125" s="72">
        <f t="shared" si="39"/>
        <v>175</v>
      </c>
      <c r="L125" s="53">
        <v>85</v>
      </c>
      <c r="M125" s="50">
        <v>23</v>
      </c>
      <c r="N125" s="50">
        <v>11</v>
      </c>
      <c r="O125" s="50">
        <v>42</v>
      </c>
      <c r="P125" s="50">
        <v>2</v>
      </c>
      <c r="Q125" s="54">
        <v>6</v>
      </c>
      <c r="R125" s="72">
        <f t="shared" si="40"/>
        <v>169</v>
      </c>
      <c r="S125" s="76">
        <f t="shared" si="41"/>
        <v>3</v>
      </c>
      <c r="T125" s="77">
        <f t="shared" si="42"/>
        <v>0</v>
      </c>
      <c r="U125" s="77">
        <f t="shared" si="43"/>
        <v>1</v>
      </c>
      <c r="V125" s="77">
        <f t="shared" si="44"/>
        <v>1</v>
      </c>
      <c r="W125" s="77">
        <f t="shared" si="45"/>
        <v>1</v>
      </c>
      <c r="X125" s="103">
        <f t="shared" si="46"/>
        <v>0</v>
      </c>
      <c r="Y125" s="72">
        <f t="shared" si="47"/>
        <v>6</v>
      </c>
      <c r="Z125" s="137">
        <f>Y123+Y124+Y125</f>
        <v>38</v>
      </c>
      <c r="AA125" s="44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1:52" s="153" customFormat="1" ht="23.25" customHeight="1">
      <c r="A126" s="559">
        <v>39</v>
      </c>
      <c r="B126" s="446" t="s">
        <v>86</v>
      </c>
      <c r="C126" s="449" t="s">
        <v>87</v>
      </c>
      <c r="D126" s="24" t="s">
        <v>21</v>
      </c>
      <c r="E126" s="61">
        <v>20</v>
      </c>
      <c r="F126" s="62">
        <v>4</v>
      </c>
      <c r="G126" s="62">
        <v>2</v>
      </c>
      <c r="H126" s="62">
        <v>7</v>
      </c>
      <c r="I126" s="62">
        <v>2</v>
      </c>
      <c r="J126" s="63">
        <v>1</v>
      </c>
      <c r="K126" s="28">
        <f t="shared" si="39"/>
        <v>36</v>
      </c>
      <c r="L126" s="65">
        <v>10</v>
      </c>
      <c r="M126" s="62">
        <v>0</v>
      </c>
      <c r="N126" s="62">
        <v>1</v>
      </c>
      <c r="O126" s="62">
        <v>0</v>
      </c>
      <c r="P126" s="62">
        <v>0</v>
      </c>
      <c r="Q126" s="66">
        <v>0</v>
      </c>
      <c r="R126" s="28">
        <f t="shared" si="40"/>
        <v>11</v>
      </c>
      <c r="S126" s="124">
        <f t="shared" si="41"/>
        <v>10</v>
      </c>
      <c r="T126" s="111">
        <f t="shared" si="42"/>
        <v>4</v>
      </c>
      <c r="U126" s="111">
        <f t="shared" si="43"/>
        <v>1</v>
      </c>
      <c r="V126" s="111">
        <f t="shared" si="44"/>
        <v>7</v>
      </c>
      <c r="W126" s="111">
        <f t="shared" si="45"/>
        <v>2</v>
      </c>
      <c r="X126" s="126">
        <f t="shared" si="46"/>
        <v>1</v>
      </c>
      <c r="Y126" s="28">
        <f t="shared" si="47"/>
        <v>25</v>
      </c>
      <c r="Z126" s="152">
        <f>K126+K127+K128</f>
        <v>277</v>
      </c>
      <c r="AA126" s="440">
        <f>Z128/Z126*100</f>
        <v>32.851985559566785</v>
      </c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</row>
    <row r="127" spans="1:52" s="83" customFormat="1" ht="23.25" customHeight="1">
      <c r="A127" s="560"/>
      <c r="B127" s="447"/>
      <c r="C127" s="450"/>
      <c r="D127" s="36" t="s">
        <v>22</v>
      </c>
      <c r="E127" s="37">
        <v>38</v>
      </c>
      <c r="F127" s="38">
        <v>8</v>
      </c>
      <c r="G127" s="38">
        <v>4</v>
      </c>
      <c r="H127" s="38">
        <v>8</v>
      </c>
      <c r="I127" s="38">
        <v>3</v>
      </c>
      <c r="J127" s="39">
        <v>2</v>
      </c>
      <c r="K127" s="40">
        <f t="shared" si="39"/>
        <v>63</v>
      </c>
      <c r="L127" s="41">
        <v>26</v>
      </c>
      <c r="M127" s="38">
        <v>4</v>
      </c>
      <c r="N127" s="38">
        <v>1</v>
      </c>
      <c r="O127" s="38">
        <v>1</v>
      </c>
      <c r="P127" s="38">
        <v>0</v>
      </c>
      <c r="Q127" s="42">
        <v>1</v>
      </c>
      <c r="R127" s="40">
        <f t="shared" si="40"/>
        <v>33</v>
      </c>
      <c r="S127" s="129">
        <f t="shared" si="41"/>
        <v>12</v>
      </c>
      <c r="T127" s="109">
        <f t="shared" si="42"/>
        <v>4</v>
      </c>
      <c r="U127" s="109">
        <f t="shared" si="43"/>
        <v>3</v>
      </c>
      <c r="V127" s="109">
        <f t="shared" si="44"/>
        <v>7</v>
      </c>
      <c r="W127" s="109">
        <f t="shared" si="45"/>
        <v>3</v>
      </c>
      <c r="X127" s="131">
        <f t="shared" si="46"/>
        <v>1</v>
      </c>
      <c r="Y127" s="40">
        <f t="shared" si="47"/>
        <v>30</v>
      </c>
      <c r="Z127" s="132">
        <f>R126+R127+R128</f>
        <v>186</v>
      </c>
      <c r="AA127" s="441"/>
    </row>
    <row r="128" spans="1:52" s="154" customFormat="1" ht="23.25" customHeight="1" thickBot="1">
      <c r="A128" s="560"/>
      <c r="B128" s="448"/>
      <c r="C128" s="451"/>
      <c r="D128" s="48" t="s">
        <v>23</v>
      </c>
      <c r="E128" s="84">
        <v>101</v>
      </c>
      <c r="F128" s="85">
        <v>18</v>
      </c>
      <c r="G128" s="85">
        <v>12</v>
      </c>
      <c r="H128" s="85">
        <v>39</v>
      </c>
      <c r="I128" s="85">
        <v>4</v>
      </c>
      <c r="J128" s="86">
        <v>4</v>
      </c>
      <c r="K128" s="52">
        <f t="shared" si="39"/>
        <v>178</v>
      </c>
      <c r="L128" s="87">
        <v>89</v>
      </c>
      <c r="M128" s="85">
        <v>11</v>
      </c>
      <c r="N128" s="85">
        <v>9</v>
      </c>
      <c r="O128" s="85">
        <v>29</v>
      </c>
      <c r="P128" s="85">
        <v>1</v>
      </c>
      <c r="Q128" s="88">
        <v>3</v>
      </c>
      <c r="R128" s="52">
        <f t="shared" si="40"/>
        <v>142</v>
      </c>
      <c r="S128" s="134">
        <f t="shared" si="41"/>
        <v>12</v>
      </c>
      <c r="T128" s="112">
        <f t="shared" si="42"/>
        <v>7</v>
      </c>
      <c r="U128" s="112">
        <f t="shared" si="43"/>
        <v>3</v>
      </c>
      <c r="V128" s="112">
        <f t="shared" si="44"/>
        <v>10</v>
      </c>
      <c r="W128" s="112">
        <f t="shared" si="45"/>
        <v>3</v>
      </c>
      <c r="X128" s="136">
        <f t="shared" si="46"/>
        <v>1</v>
      </c>
      <c r="Y128" s="52">
        <f t="shared" si="47"/>
        <v>36</v>
      </c>
      <c r="Z128" s="151">
        <f>Y126+Y127+Y128</f>
        <v>91</v>
      </c>
      <c r="AA128" s="442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</row>
    <row r="129" spans="1:52" s="99" customFormat="1" ht="23.25" customHeight="1">
      <c r="A129" s="557">
        <v>40</v>
      </c>
      <c r="B129" s="453" t="s">
        <v>88</v>
      </c>
      <c r="C129" s="449" t="s">
        <v>89</v>
      </c>
      <c r="D129" s="24" t="s">
        <v>21</v>
      </c>
      <c r="E129" s="25">
        <v>31</v>
      </c>
      <c r="F129" s="26">
        <v>6</v>
      </c>
      <c r="G129" s="26">
        <v>2</v>
      </c>
      <c r="H129" s="26">
        <v>0</v>
      </c>
      <c r="I129" s="26">
        <v>0</v>
      </c>
      <c r="J129" s="27">
        <v>0</v>
      </c>
      <c r="K129" s="28">
        <f t="shared" si="39"/>
        <v>39</v>
      </c>
      <c r="L129" s="29">
        <v>9</v>
      </c>
      <c r="M129" s="26">
        <v>0</v>
      </c>
      <c r="N129" s="26">
        <v>0</v>
      </c>
      <c r="O129" s="26">
        <v>0</v>
      </c>
      <c r="P129" s="26">
        <v>0</v>
      </c>
      <c r="Q129" s="30">
        <v>0</v>
      </c>
      <c r="R129" s="28">
        <f t="shared" si="40"/>
        <v>9</v>
      </c>
      <c r="S129" s="68">
        <f t="shared" si="41"/>
        <v>22</v>
      </c>
      <c r="T129" s="69">
        <f t="shared" si="42"/>
        <v>6</v>
      </c>
      <c r="U129" s="69">
        <f t="shared" si="43"/>
        <v>2</v>
      </c>
      <c r="V129" s="69">
        <f t="shared" si="44"/>
        <v>0</v>
      </c>
      <c r="W129" s="69">
        <f t="shared" si="45"/>
        <v>0</v>
      </c>
      <c r="X129" s="100">
        <f t="shared" si="46"/>
        <v>0</v>
      </c>
      <c r="Y129" s="28">
        <f t="shared" si="47"/>
        <v>30</v>
      </c>
      <c r="Z129" s="152">
        <f>K129+K130+K131</f>
        <v>371</v>
      </c>
      <c r="AA129" s="440">
        <f>Z131/Z129*100</f>
        <v>34.23180592991914</v>
      </c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98"/>
      <c r="AR129" s="98"/>
      <c r="AS129" s="98"/>
      <c r="AT129" s="98"/>
      <c r="AU129" s="98"/>
      <c r="AV129" s="98"/>
      <c r="AW129" s="98"/>
      <c r="AX129" s="98"/>
      <c r="AY129" s="98"/>
      <c r="AZ129" s="98"/>
    </row>
    <row r="130" spans="1:52" s="99" customFormat="1" ht="23.25" customHeight="1">
      <c r="A130" s="558"/>
      <c r="B130" s="454"/>
      <c r="C130" s="450"/>
      <c r="D130" s="36" t="s">
        <v>22</v>
      </c>
      <c r="E130" s="37">
        <v>79</v>
      </c>
      <c r="F130" s="38">
        <v>8</v>
      </c>
      <c r="G130" s="38">
        <v>4</v>
      </c>
      <c r="H130" s="38">
        <v>0</v>
      </c>
      <c r="I130" s="38">
        <v>0</v>
      </c>
      <c r="J130" s="39">
        <v>0</v>
      </c>
      <c r="K130" s="40">
        <f t="shared" si="39"/>
        <v>91</v>
      </c>
      <c r="L130" s="41">
        <v>41</v>
      </c>
      <c r="M130" s="38">
        <v>1</v>
      </c>
      <c r="N130" s="38">
        <v>1</v>
      </c>
      <c r="O130" s="38">
        <v>0</v>
      </c>
      <c r="P130" s="38">
        <v>0</v>
      </c>
      <c r="Q130" s="42">
        <v>0</v>
      </c>
      <c r="R130" s="40">
        <f t="shared" si="40"/>
        <v>43</v>
      </c>
      <c r="S130" s="43">
        <f t="shared" si="41"/>
        <v>38</v>
      </c>
      <c r="T130" s="44">
        <f t="shared" si="42"/>
        <v>7</v>
      </c>
      <c r="U130" s="44">
        <f t="shared" si="43"/>
        <v>3</v>
      </c>
      <c r="V130" s="44">
        <f t="shared" si="44"/>
        <v>0</v>
      </c>
      <c r="W130" s="44">
        <f t="shared" si="45"/>
        <v>0</v>
      </c>
      <c r="X130" s="45">
        <f t="shared" si="46"/>
        <v>0</v>
      </c>
      <c r="Y130" s="40">
        <f t="shared" si="47"/>
        <v>48</v>
      </c>
      <c r="Z130" s="132">
        <f>R129+R130+R131</f>
        <v>244</v>
      </c>
      <c r="AA130" s="441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</row>
    <row r="131" spans="1:52" s="99" customFormat="1" ht="23.25" customHeight="1" thickBot="1">
      <c r="A131" s="558"/>
      <c r="B131" s="455"/>
      <c r="C131" s="451"/>
      <c r="D131" s="48" t="s">
        <v>23</v>
      </c>
      <c r="E131" s="49">
        <v>187</v>
      </c>
      <c r="F131" s="50">
        <v>13</v>
      </c>
      <c r="G131" s="50">
        <v>15</v>
      </c>
      <c r="H131" s="50">
        <v>24</v>
      </c>
      <c r="I131" s="50">
        <v>0</v>
      </c>
      <c r="J131" s="51">
        <v>2</v>
      </c>
      <c r="K131" s="52">
        <f t="shared" si="39"/>
        <v>241</v>
      </c>
      <c r="L131" s="53">
        <v>142</v>
      </c>
      <c r="M131" s="50">
        <v>13</v>
      </c>
      <c r="N131" s="50">
        <v>13</v>
      </c>
      <c r="O131" s="50">
        <v>22</v>
      </c>
      <c r="P131" s="50">
        <v>0</v>
      </c>
      <c r="Q131" s="54">
        <v>2</v>
      </c>
      <c r="R131" s="52">
        <f t="shared" si="40"/>
        <v>192</v>
      </c>
      <c r="S131" s="76">
        <f t="shared" si="41"/>
        <v>45</v>
      </c>
      <c r="T131" s="77">
        <f t="shared" si="42"/>
        <v>0</v>
      </c>
      <c r="U131" s="77">
        <f t="shared" si="43"/>
        <v>2</v>
      </c>
      <c r="V131" s="77">
        <f t="shared" si="44"/>
        <v>2</v>
      </c>
      <c r="W131" s="77">
        <f t="shared" si="45"/>
        <v>0</v>
      </c>
      <c r="X131" s="103">
        <f t="shared" si="46"/>
        <v>0</v>
      </c>
      <c r="Y131" s="52">
        <f t="shared" si="47"/>
        <v>49</v>
      </c>
      <c r="Z131" s="151">
        <f>Y129+Y130+Y131</f>
        <v>127</v>
      </c>
      <c r="AA131" s="442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</row>
    <row r="132" spans="1:52" s="106" customFormat="1" ht="23.25" customHeight="1">
      <c r="A132" s="557">
        <v>41</v>
      </c>
      <c r="B132" s="453" t="s">
        <v>90</v>
      </c>
      <c r="C132" s="449" t="s">
        <v>91</v>
      </c>
      <c r="D132" s="24" t="s">
        <v>21</v>
      </c>
      <c r="E132" s="61">
        <v>71</v>
      </c>
      <c r="F132" s="62">
        <v>9</v>
      </c>
      <c r="G132" s="62">
        <v>5</v>
      </c>
      <c r="H132" s="62">
        <v>5</v>
      </c>
      <c r="I132" s="62">
        <v>5</v>
      </c>
      <c r="J132" s="63">
        <v>2</v>
      </c>
      <c r="K132" s="28">
        <f t="shared" si="39"/>
        <v>97</v>
      </c>
      <c r="L132" s="65">
        <v>33</v>
      </c>
      <c r="M132" s="62">
        <v>1</v>
      </c>
      <c r="N132" s="62">
        <v>1</v>
      </c>
      <c r="O132" s="62">
        <v>0</v>
      </c>
      <c r="P132" s="62">
        <v>0</v>
      </c>
      <c r="Q132" s="66">
        <v>0</v>
      </c>
      <c r="R132" s="28">
        <f t="shared" si="40"/>
        <v>35</v>
      </c>
      <c r="S132" s="31">
        <f t="shared" si="41"/>
        <v>38</v>
      </c>
      <c r="T132" s="32">
        <f t="shared" si="42"/>
        <v>8</v>
      </c>
      <c r="U132" s="32">
        <f t="shared" si="43"/>
        <v>4</v>
      </c>
      <c r="V132" s="32">
        <f t="shared" si="44"/>
        <v>5</v>
      </c>
      <c r="W132" s="32">
        <f t="shared" si="45"/>
        <v>5</v>
      </c>
      <c r="X132" s="33">
        <f t="shared" si="46"/>
        <v>2</v>
      </c>
      <c r="Y132" s="28">
        <f t="shared" si="47"/>
        <v>62</v>
      </c>
      <c r="Z132" s="152">
        <f>K132+K133+K134</f>
        <v>467</v>
      </c>
      <c r="AA132" s="440">
        <f>Z134/Z132*100</f>
        <v>38.329764453961459</v>
      </c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1:52" s="2" customFormat="1" ht="23.25" customHeight="1">
      <c r="A133" s="558"/>
      <c r="B133" s="454"/>
      <c r="C133" s="450"/>
      <c r="D133" s="36" t="s">
        <v>22</v>
      </c>
      <c r="E133" s="37">
        <v>119</v>
      </c>
      <c r="F133" s="38">
        <v>10</v>
      </c>
      <c r="G133" s="38">
        <v>10</v>
      </c>
      <c r="H133" s="38">
        <v>4</v>
      </c>
      <c r="I133" s="38">
        <v>6</v>
      </c>
      <c r="J133" s="39">
        <v>2</v>
      </c>
      <c r="K133" s="40">
        <f t="shared" si="39"/>
        <v>151</v>
      </c>
      <c r="L133" s="41">
        <v>74</v>
      </c>
      <c r="M133" s="38">
        <v>1</v>
      </c>
      <c r="N133" s="38">
        <v>5</v>
      </c>
      <c r="O133" s="38">
        <v>0</v>
      </c>
      <c r="P133" s="38">
        <v>0</v>
      </c>
      <c r="Q133" s="42">
        <v>0</v>
      </c>
      <c r="R133" s="40">
        <f t="shared" si="40"/>
        <v>80</v>
      </c>
      <c r="S133" s="43">
        <f t="shared" si="41"/>
        <v>45</v>
      </c>
      <c r="T133" s="44">
        <f t="shared" si="42"/>
        <v>9</v>
      </c>
      <c r="U133" s="44">
        <f t="shared" si="43"/>
        <v>5</v>
      </c>
      <c r="V133" s="44">
        <f t="shared" si="44"/>
        <v>4</v>
      </c>
      <c r="W133" s="44">
        <f t="shared" si="45"/>
        <v>6</v>
      </c>
      <c r="X133" s="45">
        <f t="shared" si="46"/>
        <v>2</v>
      </c>
      <c r="Y133" s="40">
        <f t="shared" si="47"/>
        <v>71</v>
      </c>
      <c r="Z133" s="132">
        <f>R132+R133+R134</f>
        <v>288</v>
      </c>
      <c r="AA133" s="441"/>
    </row>
    <row r="134" spans="1:52" s="107" customFormat="1" ht="23.25" customHeight="1" thickBot="1">
      <c r="A134" s="558"/>
      <c r="B134" s="455"/>
      <c r="C134" s="451"/>
      <c r="D134" s="48" t="s">
        <v>23</v>
      </c>
      <c r="E134" s="84">
        <v>138</v>
      </c>
      <c r="F134" s="85">
        <v>27</v>
      </c>
      <c r="G134" s="85">
        <v>18</v>
      </c>
      <c r="H134" s="85">
        <v>29</v>
      </c>
      <c r="I134" s="85">
        <v>4</v>
      </c>
      <c r="J134" s="86">
        <v>3</v>
      </c>
      <c r="K134" s="52">
        <f t="shared" si="39"/>
        <v>219</v>
      </c>
      <c r="L134" s="87">
        <v>117</v>
      </c>
      <c r="M134" s="85">
        <v>21</v>
      </c>
      <c r="N134" s="85">
        <v>15</v>
      </c>
      <c r="O134" s="85">
        <v>19</v>
      </c>
      <c r="P134" s="85">
        <v>0</v>
      </c>
      <c r="Q134" s="88">
        <v>1</v>
      </c>
      <c r="R134" s="52">
        <f t="shared" si="40"/>
        <v>173</v>
      </c>
      <c r="S134" s="55">
        <f t="shared" si="41"/>
        <v>21</v>
      </c>
      <c r="T134" s="56">
        <f t="shared" si="42"/>
        <v>6</v>
      </c>
      <c r="U134" s="56">
        <f t="shared" si="43"/>
        <v>3</v>
      </c>
      <c r="V134" s="56">
        <f t="shared" si="44"/>
        <v>10</v>
      </c>
      <c r="W134" s="56">
        <f t="shared" si="45"/>
        <v>4</v>
      </c>
      <c r="X134" s="57">
        <f t="shared" si="46"/>
        <v>2</v>
      </c>
      <c r="Y134" s="52">
        <f t="shared" si="47"/>
        <v>46</v>
      </c>
      <c r="Z134" s="151">
        <f>Y132+Y133+Y134</f>
        <v>179</v>
      </c>
      <c r="AA134" s="44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1:52" ht="23.25" customHeight="1">
      <c r="A135" s="557">
        <v>42</v>
      </c>
      <c r="B135" s="454" t="s">
        <v>92</v>
      </c>
      <c r="C135" s="450" t="s">
        <v>93</v>
      </c>
      <c r="D135" s="60" t="s">
        <v>21</v>
      </c>
      <c r="E135" s="25">
        <v>43</v>
      </c>
      <c r="F135" s="26">
        <v>5</v>
      </c>
      <c r="G135" s="26">
        <v>1</v>
      </c>
      <c r="H135" s="26">
        <v>1</v>
      </c>
      <c r="I135" s="26">
        <v>1</v>
      </c>
      <c r="J135" s="27">
        <v>0</v>
      </c>
      <c r="K135" s="64">
        <f t="shared" si="39"/>
        <v>51</v>
      </c>
      <c r="L135" s="29">
        <v>26</v>
      </c>
      <c r="M135" s="26">
        <v>2</v>
      </c>
      <c r="N135" s="26">
        <v>1</v>
      </c>
      <c r="O135" s="26">
        <v>0</v>
      </c>
      <c r="P135" s="26">
        <v>0</v>
      </c>
      <c r="Q135" s="30">
        <v>0</v>
      </c>
      <c r="R135" s="64">
        <f t="shared" si="40"/>
        <v>29</v>
      </c>
      <c r="S135" s="68">
        <f t="shared" si="41"/>
        <v>17</v>
      </c>
      <c r="T135" s="69">
        <f t="shared" si="42"/>
        <v>3</v>
      </c>
      <c r="U135" s="69">
        <f t="shared" si="43"/>
        <v>0</v>
      </c>
      <c r="V135" s="69">
        <f t="shared" si="44"/>
        <v>1</v>
      </c>
      <c r="W135" s="69">
        <f t="shared" si="45"/>
        <v>1</v>
      </c>
      <c r="X135" s="100">
        <f t="shared" si="46"/>
        <v>0</v>
      </c>
      <c r="Y135" s="64">
        <f t="shared" si="47"/>
        <v>22</v>
      </c>
      <c r="Z135" s="127">
        <f>K135+K136+K137</f>
        <v>434</v>
      </c>
      <c r="AA135" s="440">
        <f>Z137/Z135*100</f>
        <v>14.746543778801843</v>
      </c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1:52" ht="23.25" customHeight="1">
      <c r="A136" s="558"/>
      <c r="B136" s="454"/>
      <c r="C136" s="450"/>
      <c r="D136" s="36" t="s">
        <v>22</v>
      </c>
      <c r="E136" s="37">
        <v>65</v>
      </c>
      <c r="F136" s="38">
        <v>6</v>
      </c>
      <c r="G136" s="38">
        <v>4</v>
      </c>
      <c r="H136" s="38">
        <v>4</v>
      </c>
      <c r="I136" s="38">
        <v>1</v>
      </c>
      <c r="J136" s="39">
        <v>1</v>
      </c>
      <c r="K136" s="40">
        <f t="shared" si="39"/>
        <v>81</v>
      </c>
      <c r="L136" s="41">
        <v>51</v>
      </c>
      <c r="M136" s="38">
        <v>4</v>
      </c>
      <c r="N136" s="38">
        <v>4</v>
      </c>
      <c r="O136" s="38">
        <v>3</v>
      </c>
      <c r="P136" s="38">
        <v>0</v>
      </c>
      <c r="Q136" s="42">
        <v>0</v>
      </c>
      <c r="R136" s="40">
        <f t="shared" si="40"/>
        <v>62</v>
      </c>
      <c r="S136" s="43">
        <f t="shared" si="41"/>
        <v>14</v>
      </c>
      <c r="T136" s="44">
        <f t="shared" si="42"/>
        <v>2</v>
      </c>
      <c r="U136" s="44">
        <f t="shared" si="43"/>
        <v>0</v>
      </c>
      <c r="V136" s="44">
        <f t="shared" si="44"/>
        <v>1</v>
      </c>
      <c r="W136" s="44">
        <f t="shared" si="45"/>
        <v>1</v>
      </c>
      <c r="X136" s="45">
        <f t="shared" si="46"/>
        <v>1</v>
      </c>
      <c r="Y136" s="40">
        <f t="shared" si="47"/>
        <v>19</v>
      </c>
      <c r="Z136" s="132">
        <f>R135+R136+R137</f>
        <v>370</v>
      </c>
      <c r="AA136" s="441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1:52" ht="23.25" customHeight="1" thickBot="1">
      <c r="A137" s="558"/>
      <c r="B137" s="454"/>
      <c r="C137" s="450"/>
      <c r="D137" s="75" t="s">
        <v>23</v>
      </c>
      <c r="E137" s="49">
        <v>210</v>
      </c>
      <c r="F137" s="50">
        <v>30</v>
      </c>
      <c r="G137" s="50">
        <v>20</v>
      </c>
      <c r="H137" s="50">
        <v>35</v>
      </c>
      <c r="I137" s="50">
        <v>3</v>
      </c>
      <c r="J137" s="51">
        <v>4</v>
      </c>
      <c r="K137" s="72">
        <f t="shared" si="39"/>
        <v>302</v>
      </c>
      <c r="L137" s="53">
        <v>196</v>
      </c>
      <c r="M137" s="50">
        <v>28</v>
      </c>
      <c r="N137" s="50">
        <v>20</v>
      </c>
      <c r="O137" s="50">
        <v>31</v>
      </c>
      <c r="P137" s="50">
        <v>1</v>
      </c>
      <c r="Q137" s="54">
        <v>3</v>
      </c>
      <c r="R137" s="72">
        <f t="shared" si="40"/>
        <v>279</v>
      </c>
      <c r="S137" s="76">
        <f t="shared" si="41"/>
        <v>14</v>
      </c>
      <c r="T137" s="77">
        <f t="shared" si="42"/>
        <v>2</v>
      </c>
      <c r="U137" s="77">
        <f t="shared" si="43"/>
        <v>0</v>
      </c>
      <c r="V137" s="77">
        <f t="shared" si="44"/>
        <v>4</v>
      </c>
      <c r="W137" s="77">
        <f t="shared" si="45"/>
        <v>2</v>
      </c>
      <c r="X137" s="103">
        <f t="shared" si="46"/>
        <v>1</v>
      </c>
      <c r="Y137" s="72">
        <f t="shared" si="47"/>
        <v>23</v>
      </c>
      <c r="Z137" s="137">
        <f>Y135+Y136+Y137</f>
        <v>64</v>
      </c>
      <c r="AA137" s="44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1:52" s="106" customFormat="1" ht="23.25" customHeight="1">
      <c r="A138" s="557">
        <v>43</v>
      </c>
      <c r="B138" s="446" t="s">
        <v>94</v>
      </c>
      <c r="C138" s="449" t="s">
        <v>95</v>
      </c>
      <c r="D138" s="24" t="s">
        <v>21</v>
      </c>
      <c r="E138" s="61">
        <v>36</v>
      </c>
      <c r="F138" s="62">
        <v>6</v>
      </c>
      <c r="G138" s="62">
        <v>3</v>
      </c>
      <c r="H138" s="62">
        <v>2</v>
      </c>
      <c r="I138" s="62">
        <v>0</v>
      </c>
      <c r="J138" s="63">
        <v>0</v>
      </c>
      <c r="K138" s="28">
        <f t="shared" si="39"/>
        <v>47</v>
      </c>
      <c r="L138" s="65">
        <v>13</v>
      </c>
      <c r="M138" s="62">
        <v>0</v>
      </c>
      <c r="N138" s="62">
        <v>1</v>
      </c>
      <c r="O138" s="62">
        <v>0</v>
      </c>
      <c r="P138" s="62">
        <v>0</v>
      </c>
      <c r="Q138" s="66">
        <v>0</v>
      </c>
      <c r="R138" s="28">
        <f t="shared" si="40"/>
        <v>14</v>
      </c>
      <c r="S138" s="31">
        <f t="shared" si="41"/>
        <v>23</v>
      </c>
      <c r="T138" s="32">
        <f t="shared" si="42"/>
        <v>6</v>
      </c>
      <c r="U138" s="32">
        <f t="shared" si="43"/>
        <v>2</v>
      </c>
      <c r="V138" s="32">
        <f t="shared" si="44"/>
        <v>2</v>
      </c>
      <c r="W138" s="32">
        <f t="shared" si="45"/>
        <v>0</v>
      </c>
      <c r="X138" s="33">
        <f t="shared" si="46"/>
        <v>0</v>
      </c>
      <c r="Y138" s="28">
        <f t="shared" si="47"/>
        <v>33</v>
      </c>
      <c r="Z138" s="152">
        <f>K138+K139+K140</f>
        <v>270</v>
      </c>
      <c r="AA138" s="440">
        <f>Z140/Z138*100</f>
        <v>24.444444444444443</v>
      </c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1:52" s="2" customFormat="1" ht="23.25" customHeight="1">
      <c r="A139" s="558"/>
      <c r="B139" s="447"/>
      <c r="C139" s="450"/>
      <c r="D139" s="36" t="s">
        <v>22</v>
      </c>
      <c r="E139" s="37">
        <v>55</v>
      </c>
      <c r="F139" s="38">
        <v>7</v>
      </c>
      <c r="G139" s="38">
        <v>3</v>
      </c>
      <c r="H139" s="38">
        <v>1</v>
      </c>
      <c r="I139" s="38">
        <v>0</v>
      </c>
      <c r="J139" s="39">
        <v>0</v>
      </c>
      <c r="K139" s="40">
        <f t="shared" si="39"/>
        <v>66</v>
      </c>
      <c r="L139" s="41">
        <v>39</v>
      </c>
      <c r="M139" s="38">
        <v>1</v>
      </c>
      <c r="N139" s="38">
        <v>3</v>
      </c>
      <c r="O139" s="38">
        <v>0</v>
      </c>
      <c r="P139" s="38">
        <v>0</v>
      </c>
      <c r="Q139" s="42">
        <v>0</v>
      </c>
      <c r="R139" s="40">
        <f t="shared" si="40"/>
        <v>43</v>
      </c>
      <c r="S139" s="43">
        <f t="shared" si="41"/>
        <v>16</v>
      </c>
      <c r="T139" s="44">
        <f t="shared" si="42"/>
        <v>6</v>
      </c>
      <c r="U139" s="44">
        <f t="shared" si="43"/>
        <v>0</v>
      </c>
      <c r="V139" s="44">
        <f t="shared" si="44"/>
        <v>1</v>
      </c>
      <c r="W139" s="44">
        <f t="shared" si="45"/>
        <v>0</v>
      </c>
      <c r="X139" s="45">
        <f t="shared" si="46"/>
        <v>0</v>
      </c>
      <c r="Y139" s="40">
        <f t="shared" si="47"/>
        <v>23</v>
      </c>
      <c r="Z139" s="132">
        <f>R138+R139+R140</f>
        <v>204</v>
      </c>
      <c r="AA139" s="441"/>
    </row>
    <row r="140" spans="1:52" s="107" customFormat="1" ht="23.25" customHeight="1" thickBot="1">
      <c r="A140" s="558"/>
      <c r="B140" s="448"/>
      <c r="C140" s="451"/>
      <c r="D140" s="48" t="s">
        <v>23</v>
      </c>
      <c r="E140" s="84">
        <v>100</v>
      </c>
      <c r="F140" s="85">
        <v>16</v>
      </c>
      <c r="G140" s="85">
        <v>10</v>
      </c>
      <c r="H140" s="85">
        <v>28</v>
      </c>
      <c r="I140" s="85">
        <v>0</v>
      </c>
      <c r="J140" s="86">
        <v>3</v>
      </c>
      <c r="K140" s="52">
        <f t="shared" si="39"/>
        <v>157</v>
      </c>
      <c r="L140" s="87">
        <v>95</v>
      </c>
      <c r="M140" s="85">
        <v>12</v>
      </c>
      <c r="N140" s="85">
        <v>10</v>
      </c>
      <c r="O140" s="85">
        <v>28</v>
      </c>
      <c r="P140" s="85">
        <v>0</v>
      </c>
      <c r="Q140" s="88">
        <v>2</v>
      </c>
      <c r="R140" s="52">
        <f t="shared" si="40"/>
        <v>147</v>
      </c>
      <c r="S140" s="55">
        <f t="shared" si="41"/>
        <v>5</v>
      </c>
      <c r="T140" s="56">
        <f t="shared" si="42"/>
        <v>4</v>
      </c>
      <c r="U140" s="56">
        <f t="shared" si="43"/>
        <v>0</v>
      </c>
      <c r="V140" s="56">
        <f t="shared" si="44"/>
        <v>0</v>
      </c>
      <c r="W140" s="56">
        <f t="shared" si="45"/>
        <v>0</v>
      </c>
      <c r="X140" s="57">
        <f t="shared" si="46"/>
        <v>1</v>
      </c>
      <c r="Y140" s="52">
        <f t="shared" si="47"/>
        <v>10</v>
      </c>
      <c r="Z140" s="151">
        <f>Y138+Y139+Y140</f>
        <v>66</v>
      </c>
      <c r="AA140" s="44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1:52" s="155" customFormat="1" ht="23.25" customHeight="1">
      <c r="A141" s="557">
        <v>44</v>
      </c>
      <c r="B141" s="447" t="s">
        <v>96</v>
      </c>
      <c r="C141" s="450" t="s">
        <v>97</v>
      </c>
      <c r="D141" s="60" t="s">
        <v>21</v>
      </c>
      <c r="E141" s="25">
        <v>25</v>
      </c>
      <c r="F141" s="26">
        <v>4</v>
      </c>
      <c r="G141" s="26">
        <v>2</v>
      </c>
      <c r="H141" s="26">
        <v>0</v>
      </c>
      <c r="I141" s="26">
        <v>0</v>
      </c>
      <c r="J141" s="27">
        <v>1</v>
      </c>
      <c r="K141" s="64">
        <f t="shared" si="39"/>
        <v>32</v>
      </c>
      <c r="L141" s="29">
        <v>4</v>
      </c>
      <c r="M141" s="26">
        <v>0</v>
      </c>
      <c r="N141" s="26">
        <v>0</v>
      </c>
      <c r="O141" s="26">
        <v>0</v>
      </c>
      <c r="P141" s="26">
        <v>0</v>
      </c>
      <c r="Q141" s="30">
        <v>0</v>
      </c>
      <c r="R141" s="64">
        <f t="shared" si="40"/>
        <v>4</v>
      </c>
      <c r="S141" s="68">
        <f t="shared" si="41"/>
        <v>21</v>
      </c>
      <c r="T141" s="69">
        <f t="shared" si="42"/>
        <v>4</v>
      </c>
      <c r="U141" s="69">
        <f t="shared" si="43"/>
        <v>2</v>
      </c>
      <c r="V141" s="69">
        <f t="shared" si="44"/>
        <v>0</v>
      </c>
      <c r="W141" s="69">
        <f t="shared" si="45"/>
        <v>0</v>
      </c>
      <c r="X141" s="100">
        <f t="shared" si="46"/>
        <v>1</v>
      </c>
      <c r="Y141" s="64">
        <f t="shared" si="47"/>
        <v>28</v>
      </c>
      <c r="Z141" s="127">
        <f>K141+K142+K143</f>
        <v>229</v>
      </c>
      <c r="AA141" s="440">
        <f>Z143/Z141*100</f>
        <v>32.751091703056765</v>
      </c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1:52" s="156" customFormat="1" ht="23.25" customHeight="1">
      <c r="A142" s="558"/>
      <c r="B142" s="447"/>
      <c r="C142" s="450"/>
      <c r="D142" s="36" t="s">
        <v>22</v>
      </c>
      <c r="E142" s="37">
        <v>54</v>
      </c>
      <c r="F142" s="38">
        <v>10</v>
      </c>
      <c r="G142" s="38">
        <v>5</v>
      </c>
      <c r="H142" s="38">
        <v>0</v>
      </c>
      <c r="I142" s="38">
        <v>0</v>
      </c>
      <c r="J142" s="39">
        <v>2</v>
      </c>
      <c r="K142" s="40">
        <f t="shared" si="39"/>
        <v>71</v>
      </c>
      <c r="L142" s="41">
        <v>37</v>
      </c>
      <c r="M142" s="38">
        <v>2</v>
      </c>
      <c r="N142" s="38">
        <v>1</v>
      </c>
      <c r="O142" s="38">
        <v>0</v>
      </c>
      <c r="P142" s="38">
        <v>0</v>
      </c>
      <c r="Q142" s="42">
        <v>0</v>
      </c>
      <c r="R142" s="40">
        <f t="shared" si="40"/>
        <v>40</v>
      </c>
      <c r="S142" s="43">
        <f t="shared" si="41"/>
        <v>17</v>
      </c>
      <c r="T142" s="44">
        <f t="shared" si="42"/>
        <v>8</v>
      </c>
      <c r="U142" s="44">
        <f t="shared" si="43"/>
        <v>4</v>
      </c>
      <c r="V142" s="44">
        <f t="shared" si="44"/>
        <v>0</v>
      </c>
      <c r="W142" s="44">
        <f t="shared" si="45"/>
        <v>0</v>
      </c>
      <c r="X142" s="45">
        <f t="shared" si="46"/>
        <v>2</v>
      </c>
      <c r="Y142" s="40">
        <f t="shared" si="47"/>
        <v>31</v>
      </c>
      <c r="Z142" s="132">
        <f>R141+R142+R143</f>
        <v>154</v>
      </c>
      <c r="AA142" s="441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1:52" s="157" customFormat="1" ht="23.25" customHeight="1" thickBot="1">
      <c r="A143" s="558"/>
      <c r="B143" s="447"/>
      <c r="C143" s="450"/>
      <c r="D143" s="75" t="s">
        <v>23</v>
      </c>
      <c r="E143" s="49">
        <v>59</v>
      </c>
      <c r="F143" s="50">
        <v>18</v>
      </c>
      <c r="G143" s="50">
        <v>9</v>
      </c>
      <c r="H143" s="50">
        <v>34</v>
      </c>
      <c r="I143" s="50">
        <v>0</v>
      </c>
      <c r="J143" s="51">
        <v>6</v>
      </c>
      <c r="K143" s="72">
        <f t="shared" si="39"/>
        <v>126</v>
      </c>
      <c r="L143" s="53">
        <v>49</v>
      </c>
      <c r="M143" s="50">
        <v>18</v>
      </c>
      <c r="N143" s="50">
        <v>12</v>
      </c>
      <c r="O143" s="50">
        <v>28</v>
      </c>
      <c r="P143" s="50">
        <v>0</v>
      </c>
      <c r="Q143" s="54">
        <v>3</v>
      </c>
      <c r="R143" s="72">
        <f t="shared" si="40"/>
        <v>110</v>
      </c>
      <c r="S143" s="76">
        <f t="shared" si="41"/>
        <v>10</v>
      </c>
      <c r="T143" s="77">
        <f t="shared" si="42"/>
        <v>0</v>
      </c>
      <c r="U143" s="77">
        <f t="shared" si="43"/>
        <v>-3</v>
      </c>
      <c r="V143" s="77">
        <f t="shared" si="44"/>
        <v>6</v>
      </c>
      <c r="W143" s="77">
        <f t="shared" si="45"/>
        <v>0</v>
      </c>
      <c r="X143" s="103">
        <f t="shared" si="46"/>
        <v>3</v>
      </c>
      <c r="Y143" s="72">
        <f t="shared" si="47"/>
        <v>16</v>
      </c>
      <c r="Z143" s="137">
        <f>Y141+Y142+Y143</f>
        <v>75</v>
      </c>
      <c r="AA143" s="44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1:52" s="106" customFormat="1" ht="23.25" customHeight="1">
      <c r="A144" s="557">
        <v>45</v>
      </c>
      <c r="B144" s="446" t="s">
        <v>98</v>
      </c>
      <c r="C144" s="449" t="s">
        <v>99</v>
      </c>
      <c r="D144" s="24" t="s">
        <v>21</v>
      </c>
      <c r="E144" s="25">
        <v>21</v>
      </c>
      <c r="F144" s="26">
        <v>7</v>
      </c>
      <c r="G144" s="26">
        <v>3</v>
      </c>
      <c r="H144" s="26">
        <v>13</v>
      </c>
      <c r="I144" s="26">
        <v>4</v>
      </c>
      <c r="J144" s="27">
        <v>1</v>
      </c>
      <c r="K144" s="28">
        <f t="shared" si="39"/>
        <v>49</v>
      </c>
      <c r="L144" s="29">
        <v>3</v>
      </c>
      <c r="M144" s="26">
        <v>0</v>
      </c>
      <c r="N144" s="26">
        <v>0</v>
      </c>
      <c r="O144" s="26">
        <v>0</v>
      </c>
      <c r="P144" s="26">
        <v>0</v>
      </c>
      <c r="Q144" s="30">
        <v>0</v>
      </c>
      <c r="R144" s="28">
        <f t="shared" si="40"/>
        <v>3</v>
      </c>
      <c r="S144" s="31">
        <f t="shared" si="41"/>
        <v>18</v>
      </c>
      <c r="T144" s="32">
        <f t="shared" si="42"/>
        <v>7</v>
      </c>
      <c r="U144" s="32">
        <f t="shared" si="43"/>
        <v>3</v>
      </c>
      <c r="V144" s="32">
        <f t="shared" si="44"/>
        <v>13</v>
      </c>
      <c r="W144" s="32">
        <f t="shared" si="45"/>
        <v>4</v>
      </c>
      <c r="X144" s="33">
        <f t="shared" si="46"/>
        <v>1</v>
      </c>
      <c r="Y144" s="28">
        <f t="shared" si="47"/>
        <v>46</v>
      </c>
      <c r="Z144" s="158">
        <f>K144+K145+K146</f>
        <v>302</v>
      </c>
      <c r="AA144" s="440">
        <f>Z146/Z144*100</f>
        <v>48.344370860927157</v>
      </c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1:52" s="2" customFormat="1" ht="23.25" customHeight="1">
      <c r="A145" s="558"/>
      <c r="B145" s="447"/>
      <c r="C145" s="450"/>
      <c r="D145" s="36" t="s">
        <v>22</v>
      </c>
      <c r="E145" s="37">
        <v>42</v>
      </c>
      <c r="F145" s="38">
        <v>9</v>
      </c>
      <c r="G145" s="38">
        <v>4</v>
      </c>
      <c r="H145" s="38">
        <v>13</v>
      </c>
      <c r="I145" s="38">
        <v>5</v>
      </c>
      <c r="J145" s="39">
        <v>2</v>
      </c>
      <c r="K145" s="40">
        <f t="shared" si="39"/>
        <v>75</v>
      </c>
      <c r="L145" s="41">
        <v>24</v>
      </c>
      <c r="M145" s="38">
        <v>2</v>
      </c>
      <c r="N145" s="38">
        <v>1</v>
      </c>
      <c r="O145" s="38">
        <v>0</v>
      </c>
      <c r="P145" s="38">
        <v>0</v>
      </c>
      <c r="Q145" s="42">
        <v>0</v>
      </c>
      <c r="R145" s="40">
        <f t="shared" si="40"/>
        <v>27</v>
      </c>
      <c r="S145" s="43">
        <f t="shared" si="41"/>
        <v>18</v>
      </c>
      <c r="T145" s="44">
        <f t="shared" si="42"/>
        <v>7</v>
      </c>
      <c r="U145" s="44">
        <f t="shared" si="43"/>
        <v>3</v>
      </c>
      <c r="V145" s="44">
        <f t="shared" si="44"/>
        <v>13</v>
      </c>
      <c r="W145" s="44">
        <f t="shared" si="45"/>
        <v>5</v>
      </c>
      <c r="X145" s="45">
        <f t="shared" si="46"/>
        <v>2</v>
      </c>
      <c r="Y145" s="40">
        <f t="shared" si="47"/>
        <v>48</v>
      </c>
      <c r="Z145" s="159">
        <f>R144+R145+R146</f>
        <v>156</v>
      </c>
      <c r="AA145" s="441"/>
    </row>
    <row r="146" spans="1:52" s="107" customFormat="1" ht="23.25" customHeight="1" thickBot="1">
      <c r="A146" s="558"/>
      <c r="B146" s="448"/>
      <c r="C146" s="451"/>
      <c r="D146" s="48" t="s">
        <v>23</v>
      </c>
      <c r="E146" s="160">
        <v>87</v>
      </c>
      <c r="F146" s="161">
        <v>24</v>
      </c>
      <c r="G146" s="161">
        <v>18</v>
      </c>
      <c r="H146" s="161">
        <v>40</v>
      </c>
      <c r="I146" s="161">
        <v>4</v>
      </c>
      <c r="J146" s="162">
        <v>5</v>
      </c>
      <c r="K146" s="52">
        <f t="shared" si="39"/>
        <v>178</v>
      </c>
      <c r="L146" s="163">
        <v>68</v>
      </c>
      <c r="M146" s="161">
        <v>17</v>
      </c>
      <c r="N146" s="161">
        <v>14</v>
      </c>
      <c r="O146" s="161">
        <v>25</v>
      </c>
      <c r="P146" s="161">
        <v>0</v>
      </c>
      <c r="Q146" s="164">
        <v>2</v>
      </c>
      <c r="R146" s="52">
        <f t="shared" si="40"/>
        <v>126</v>
      </c>
      <c r="S146" s="55">
        <f t="shared" si="41"/>
        <v>19</v>
      </c>
      <c r="T146" s="56">
        <f t="shared" si="42"/>
        <v>7</v>
      </c>
      <c r="U146" s="56">
        <f t="shared" si="43"/>
        <v>4</v>
      </c>
      <c r="V146" s="56">
        <f t="shared" si="44"/>
        <v>15</v>
      </c>
      <c r="W146" s="56">
        <f t="shared" si="45"/>
        <v>4</v>
      </c>
      <c r="X146" s="57">
        <f t="shared" si="46"/>
        <v>3</v>
      </c>
      <c r="Y146" s="52">
        <f t="shared" si="47"/>
        <v>52</v>
      </c>
      <c r="Z146" s="165">
        <f>Y144+Y145+Y146</f>
        <v>146</v>
      </c>
      <c r="AA146" s="44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1:52" s="172" customFormat="1" ht="23.25" customHeight="1" thickBot="1">
      <c r="A147" s="557"/>
      <c r="B147" s="452" t="s">
        <v>100</v>
      </c>
      <c r="C147" s="452"/>
      <c r="D147" s="166" t="s">
        <v>21</v>
      </c>
      <c r="E147" s="167">
        <f t="shared" ref="E147:J149" si="48">E120+E123+E126+E129+E132+E135+E138+E141+E144</f>
        <v>312</v>
      </c>
      <c r="F147" s="167">
        <f t="shared" si="48"/>
        <v>55</v>
      </c>
      <c r="G147" s="167">
        <f t="shared" si="48"/>
        <v>24</v>
      </c>
      <c r="H147" s="167">
        <f t="shared" si="48"/>
        <v>37</v>
      </c>
      <c r="I147" s="167">
        <f t="shared" si="48"/>
        <v>16</v>
      </c>
      <c r="J147" s="101">
        <f t="shared" si="48"/>
        <v>8</v>
      </c>
      <c r="K147" s="142">
        <f t="shared" si="39"/>
        <v>452</v>
      </c>
      <c r="L147" s="168">
        <f t="shared" ref="L147:Q149" si="49">L120+L123+L126+L129+L132+L135+L138+L141+L144</f>
        <v>147</v>
      </c>
      <c r="M147" s="168">
        <f t="shared" si="49"/>
        <v>7</v>
      </c>
      <c r="N147" s="168">
        <f t="shared" si="49"/>
        <v>5</v>
      </c>
      <c r="O147" s="168">
        <f t="shared" si="49"/>
        <v>1</v>
      </c>
      <c r="P147" s="168">
        <f t="shared" si="49"/>
        <v>0</v>
      </c>
      <c r="Q147" s="127">
        <f t="shared" si="49"/>
        <v>1</v>
      </c>
      <c r="R147" s="101">
        <f t="shared" si="40"/>
        <v>161</v>
      </c>
      <c r="S147" s="169">
        <f t="shared" si="41"/>
        <v>165</v>
      </c>
      <c r="T147" s="170">
        <f t="shared" si="42"/>
        <v>48</v>
      </c>
      <c r="U147" s="170">
        <f t="shared" si="43"/>
        <v>19</v>
      </c>
      <c r="V147" s="170">
        <f t="shared" si="44"/>
        <v>36</v>
      </c>
      <c r="W147" s="170">
        <f t="shared" si="45"/>
        <v>16</v>
      </c>
      <c r="X147" s="170">
        <f t="shared" si="46"/>
        <v>7</v>
      </c>
      <c r="Y147" s="171">
        <f t="shared" si="47"/>
        <v>291</v>
      </c>
      <c r="Z147" s="127">
        <f>K147+K148+K149</f>
        <v>3116</v>
      </c>
      <c r="AA147" s="440">
        <f>Z149/Z147*100</f>
        <v>28.080872913992298</v>
      </c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</row>
    <row r="148" spans="1:52" s="177" customFormat="1" ht="23.25" customHeight="1" thickBot="1">
      <c r="A148" s="558"/>
      <c r="B148" s="452"/>
      <c r="C148" s="452"/>
      <c r="D148" s="173" t="s">
        <v>22</v>
      </c>
      <c r="E148" s="174">
        <f t="shared" si="48"/>
        <v>592</v>
      </c>
      <c r="F148" s="174">
        <f t="shared" si="48"/>
        <v>84</v>
      </c>
      <c r="G148" s="174">
        <f t="shared" si="48"/>
        <v>46</v>
      </c>
      <c r="H148" s="174">
        <f t="shared" si="48"/>
        <v>42</v>
      </c>
      <c r="I148" s="174">
        <f t="shared" si="48"/>
        <v>17</v>
      </c>
      <c r="J148" s="47">
        <f t="shared" si="48"/>
        <v>14</v>
      </c>
      <c r="K148" s="52">
        <f t="shared" si="39"/>
        <v>795</v>
      </c>
      <c r="L148" s="175">
        <f t="shared" si="49"/>
        <v>421</v>
      </c>
      <c r="M148" s="175">
        <f t="shared" si="49"/>
        <v>28</v>
      </c>
      <c r="N148" s="175">
        <f t="shared" si="49"/>
        <v>22</v>
      </c>
      <c r="O148" s="175">
        <f t="shared" si="49"/>
        <v>8</v>
      </c>
      <c r="P148" s="175">
        <f t="shared" si="49"/>
        <v>0</v>
      </c>
      <c r="Q148" s="132">
        <f t="shared" si="49"/>
        <v>3</v>
      </c>
      <c r="R148" s="47">
        <f t="shared" si="40"/>
        <v>482</v>
      </c>
      <c r="S148" s="134">
        <f t="shared" si="41"/>
        <v>171</v>
      </c>
      <c r="T148" s="133">
        <f t="shared" si="42"/>
        <v>56</v>
      </c>
      <c r="U148" s="133">
        <f t="shared" si="43"/>
        <v>24</v>
      </c>
      <c r="V148" s="133">
        <f t="shared" si="44"/>
        <v>34</v>
      </c>
      <c r="W148" s="133">
        <f t="shared" si="45"/>
        <v>17</v>
      </c>
      <c r="X148" s="133">
        <f t="shared" si="46"/>
        <v>11</v>
      </c>
      <c r="Y148" s="176">
        <f t="shared" si="47"/>
        <v>313</v>
      </c>
      <c r="Z148" s="132">
        <f>R147+R148+R149</f>
        <v>2241</v>
      </c>
      <c r="AA148" s="441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</row>
    <row r="149" spans="1:52" s="181" customFormat="1" ht="23.25" customHeight="1" thickBot="1">
      <c r="A149" s="558"/>
      <c r="B149" s="452"/>
      <c r="C149" s="452"/>
      <c r="D149" s="178" t="s">
        <v>23</v>
      </c>
      <c r="E149" s="179">
        <f t="shared" si="48"/>
        <v>1141</v>
      </c>
      <c r="F149" s="179">
        <f t="shared" si="48"/>
        <v>211</v>
      </c>
      <c r="G149" s="179">
        <f t="shared" si="48"/>
        <v>133</v>
      </c>
      <c r="H149" s="179">
        <f t="shared" si="48"/>
        <v>324</v>
      </c>
      <c r="I149" s="179">
        <f t="shared" si="48"/>
        <v>22</v>
      </c>
      <c r="J149" s="104">
        <f t="shared" si="48"/>
        <v>38</v>
      </c>
      <c r="K149" s="52">
        <f t="shared" si="39"/>
        <v>1869</v>
      </c>
      <c r="L149" s="180">
        <f t="shared" si="49"/>
        <v>998</v>
      </c>
      <c r="M149" s="180">
        <f t="shared" si="49"/>
        <v>180</v>
      </c>
      <c r="N149" s="180">
        <f t="shared" si="49"/>
        <v>119</v>
      </c>
      <c r="O149" s="180">
        <f t="shared" si="49"/>
        <v>271</v>
      </c>
      <c r="P149" s="180">
        <f t="shared" si="49"/>
        <v>6</v>
      </c>
      <c r="Q149" s="137">
        <f t="shared" si="49"/>
        <v>24</v>
      </c>
      <c r="R149" s="104">
        <f t="shared" si="40"/>
        <v>1598</v>
      </c>
      <c r="S149" s="134">
        <f t="shared" si="41"/>
        <v>143</v>
      </c>
      <c r="T149" s="133">
        <f t="shared" si="42"/>
        <v>31</v>
      </c>
      <c r="U149" s="133">
        <f t="shared" si="43"/>
        <v>14</v>
      </c>
      <c r="V149" s="133">
        <f t="shared" si="44"/>
        <v>53</v>
      </c>
      <c r="W149" s="133">
        <f t="shared" si="45"/>
        <v>16</v>
      </c>
      <c r="X149" s="133">
        <f t="shared" si="46"/>
        <v>14</v>
      </c>
      <c r="Y149" s="176">
        <f t="shared" si="47"/>
        <v>271</v>
      </c>
      <c r="Z149" s="137">
        <f>Y147+Y148+Y149</f>
        <v>875</v>
      </c>
      <c r="AA149" s="442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</row>
    <row r="150" spans="1:52" s="153" customFormat="1" ht="23.25" customHeight="1" thickBot="1">
      <c r="A150" s="557"/>
      <c r="B150" s="437" t="s">
        <v>101</v>
      </c>
      <c r="C150" s="437"/>
      <c r="D150" s="182" t="s">
        <v>21</v>
      </c>
      <c r="E150" s="183">
        <f t="shared" ref="E150:J152" si="50">E116+E147</f>
        <v>1521</v>
      </c>
      <c r="F150" s="183">
        <f t="shared" si="50"/>
        <v>306</v>
      </c>
      <c r="G150" s="183">
        <f t="shared" si="50"/>
        <v>140</v>
      </c>
      <c r="H150" s="183">
        <f t="shared" si="50"/>
        <v>390</v>
      </c>
      <c r="I150" s="183">
        <f t="shared" si="50"/>
        <v>114</v>
      </c>
      <c r="J150" s="35">
        <f t="shared" si="50"/>
        <v>71</v>
      </c>
      <c r="K150" s="52">
        <f t="shared" si="39"/>
        <v>2542</v>
      </c>
      <c r="L150" s="184">
        <f t="shared" ref="L150:Q152" si="51">L116+L147</f>
        <v>864</v>
      </c>
      <c r="M150" s="184">
        <f t="shared" si="51"/>
        <v>69</v>
      </c>
      <c r="N150" s="184">
        <f t="shared" si="51"/>
        <v>15</v>
      </c>
      <c r="O150" s="184">
        <f t="shared" si="51"/>
        <v>41</v>
      </c>
      <c r="P150" s="184">
        <f t="shared" si="51"/>
        <v>10</v>
      </c>
      <c r="Q150" s="152">
        <f t="shared" si="51"/>
        <v>6</v>
      </c>
      <c r="R150" s="35">
        <f t="shared" si="40"/>
        <v>1005</v>
      </c>
      <c r="S150" s="184">
        <f t="shared" si="41"/>
        <v>657</v>
      </c>
      <c r="T150" s="183">
        <f t="shared" si="42"/>
        <v>237</v>
      </c>
      <c r="U150" s="183">
        <f t="shared" si="43"/>
        <v>125</v>
      </c>
      <c r="V150" s="183">
        <f t="shared" si="44"/>
        <v>349</v>
      </c>
      <c r="W150" s="183">
        <f t="shared" si="45"/>
        <v>104</v>
      </c>
      <c r="X150" s="183">
        <f t="shared" si="46"/>
        <v>65</v>
      </c>
      <c r="Y150" s="176">
        <f t="shared" si="47"/>
        <v>1537</v>
      </c>
      <c r="Z150" s="152">
        <f>K150+K151+K152</f>
        <v>18922</v>
      </c>
      <c r="AA150" s="440">
        <f>Z152/Z150*100</f>
        <v>34.610506288975799</v>
      </c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</row>
    <row r="151" spans="1:52" s="83" customFormat="1" ht="23.25" customHeight="1" thickBot="1">
      <c r="A151" s="558"/>
      <c r="B151" s="438"/>
      <c r="C151" s="438"/>
      <c r="D151" s="173" t="s">
        <v>22</v>
      </c>
      <c r="E151" s="183">
        <f t="shared" si="50"/>
        <v>3049</v>
      </c>
      <c r="F151" s="183">
        <f t="shared" si="50"/>
        <v>621</v>
      </c>
      <c r="G151" s="183">
        <f t="shared" si="50"/>
        <v>302</v>
      </c>
      <c r="H151" s="183">
        <f t="shared" si="50"/>
        <v>767</v>
      </c>
      <c r="I151" s="183">
        <f t="shared" si="50"/>
        <v>216</v>
      </c>
      <c r="J151" s="35">
        <f t="shared" si="50"/>
        <v>143</v>
      </c>
      <c r="K151" s="52">
        <f t="shared" si="39"/>
        <v>5098</v>
      </c>
      <c r="L151" s="184">
        <f t="shared" si="51"/>
        <v>2275</v>
      </c>
      <c r="M151" s="184">
        <f t="shared" si="51"/>
        <v>195</v>
      </c>
      <c r="N151" s="184">
        <f t="shared" si="51"/>
        <v>63</v>
      </c>
      <c r="O151" s="184">
        <f t="shared" si="51"/>
        <v>132</v>
      </c>
      <c r="P151" s="184">
        <f t="shared" si="51"/>
        <v>23</v>
      </c>
      <c r="Q151" s="152">
        <f t="shared" si="51"/>
        <v>12</v>
      </c>
      <c r="R151" s="47">
        <f t="shared" si="40"/>
        <v>2700</v>
      </c>
      <c r="S151" s="184">
        <f t="shared" si="41"/>
        <v>774</v>
      </c>
      <c r="T151" s="183">
        <f t="shared" si="42"/>
        <v>426</v>
      </c>
      <c r="U151" s="183">
        <f t="shared" si="43"/>
        <v>239</v>
      </c>
      <c r="V151" s="183">
        <f t="shared" si="44"/>
        <v>635</v>
      </c>
      <c r="W151" s="183">
        <f t="shared" si="45"/>
        <v>193</v>
      </c>
      <c r="X151" s="183">
        <f t="shared" si="46"/>
        <v>131</v>
      </c>
      <c r="Y151" s="176">
        <f t="shared" si="47"/>
        <v>2398</v>
      </c>
      <c r="Z151" s="132">
        <f>R150+R151+R152</f>
        <v>12373</v>
      </c>
      <c r="AA151" s="441"/>
    </row>
    <row r="152" spans="1:52" s="154" customFormat="1" ht="23.25" customHeight="1" thickBot="1">
      <c r="A152" s="558"/>
      <c r="B152" s="439"/>
      <c r="C152" s="439"/>
      <c r="D152" s="185" t="s">
        <v>23</v>
      </c>
      <c r="E152" s="183">
        <f t="shared" si="50"/>
        <v>6068</v>
      </c>
      <c r="F152" s="183">
        <f t="shared" si="50"/>
        <v>1367</v>
      </c>
      <c r="G152" s="183">
        <f t="shared" si="50"/>
        <v>702</v>
      </c>
      <c r="H152" s="183">
        <f t="shared" si="50"/>
        <v>2344</v>
      </c>
      <c r="I152" s="183">
        <f t="shared" si="50"/>
        <v>469</v>
      </c>
      <c r="J152" s="35">
        <f t="shared" si="50"/>
        <v>332</v>
      </c>
      <c r="K152" s="52">
        <f t="shared" si="39"/>
        <v>11282</v>
      </c>
      <c r="L152" s="184">
        <f t="shared" si="51"/>
        <v>5247</v>
      </c>
      <c r="M152" s="184">
        <f t="shared" si="51"/>
        <v>1042</v>
      </c>
      <c r="N152" s="184">
        <f t="shared" si="51"/>
        <v>490</v>
      </c>
      <c r="O152" s="184">
        <f t="shared" si="51"/>
        <v>1567</v>
      </c>
      <c r="P152" s="184">
        <f t="shared" si="51"/>
        <v>138</v>
      </c>
      <c r="Q152" s="152">
        <f t="shared" si="51"/>
        <v>184</v>
      </c>
      <c r="R152" s="59">
        <f t="shared" si="40"/>
        <v>8668</v>
      </c>
      <c r="S152" s="184">
        <f t="shared" si="41"/>
        <v>821</v>
      </c>
      <c r="T152" s="183">
        <f t="shared" si="42"/>
        <v>325</v>
      </c>
      <c r="U152" s="183">
        <f t="shared" si="43"/>
        <v>212</v>
      </c>
      <c r="V152" s="183">
        <f t="shared" si="44"/>
        <v>777</v>
      </c>
      <c r="W152" s="183">
        <f t="shared" si="45"/>
        <v>331</v>
      </c>
      <c r="X152" s="183">
        <f t="shared" si="46"/>
        <v>148</v>
      </c>
      <c r="Y152" s="176">
        <f t="shared" si="47"/>
        <v>2614</v>
      </c>
      <c r="Z152" s="151">
        <f>Y150+Y151+Y152</f>
        <v>6549</v>
      </c>
      <c r="AA152" s="442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</row>
    <row r="153" spans="1:52" s="192" customFormat="1" ht="23.25" customHeight="1" thickBot="1">
      <c r="A153" s="221"/>
      <c r="B153" s="443"/>
      <c r="C153" s="444"/>
      <c r="D153" s="444"/>
      <c r="E153" s="187">
        <f t="shared" ref="E153:J153" si="52">E150+E151+E152</f>
        <v>10638</v>
      </c>
      <c r="F153" s="187">
        <f t="shared" si="52"/>
        <v>2294</v>
      </c>
      <c r="G153" s="187">
        <f t="shared" si="52"/>
        <v>1144</v>
      </c>
      <c r="H153" s="187">
        <f t="shared" si="52"/>
        <v>3501</v>
      </c>
      <c r="I153" s="187">
        <f t="shared" si="52"/>
        <v>799</v>
      </c>
      <c r="J153" s="188">
        <f t="shared" si="52"/>
        <v>546</v>
      </c>
      <c r="K153" s="188">
        <f t="shared" si="39"/>
        <v>18922</v>
      </c>
      <c r="L153" s="189">
        <f t="shared" ref="L153:Q153" si="53">L150+L151+L152</f>
        <v>8386</v>
      </c>
      <c r="M153" s="189">
        <f t="shared" si="53"/>
        <v>1306</v>
      </c>
      <c r="N153" s="189">
        <f t="shared" si="53"/>
        <v>568</v>
      </c>
      <c r="O153" s="189">
        <f t="shared" si="53"/>
        <v>1740</v>
      </c>
      <c r="P153" s="189">
        <f t="shared" si="53"/>
        <v>171</v>
      </c>
      <c r="Q153" s="149">
        <f t="shared" si="53"/>
        <v>202</v>
      </c>
      <c r="R153" s="188">
        <f t="shared" si="40"/>
        <v>12373</v>
      </c>
      <c r="S153" s="189">
        <f t="shared" ref="S153:X153" si="54">S150+S151+S152</f>
        <v>2252</v>
      </c>
      <c r="T153" s="190">
        <f t="shared" si="54"/>
        <v>988</v>
      </c>
      <c r="U153" s="190">
        <f t="shared" si="54"/>
        <v>576</v>
      </c>
      <c r="V153" s="190">
        <f t="shared" si="54"/>
        <v>1761</v>
      </c>
      <c r="W153" s="190">
        <f t="shared" si="54"/>
        <v>628</v>
      </c>
      <c r="X153" s="190">
        <f t="shared" si="54"/>
        <v>344</v>
      </c>
      <c r="Y153" s="191">
        <f t="shared" si="47"/>
        <v>6549</v>
      </c>
      <c r="Z153" s="149" t="s">
        <v>82</v>
      </c>
      <c r="AA153" s="150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</row>
    <row r="154" spans="1:52" ht="15.75" customHeight="1">
      <c r="O154" s="194"/>
      <c r="P154" s="194"/>
      <c r="Q154" s="194"/>
      <c r="R154" s="195"/>
      <c r="S154" s="194"/>
      <c r="T154" s="194"/>
      <c r="U154" s="194"/>
      <c r="V154" s="194"/>
      <c r="W154" s="194"/>
      <c r="X154" s="194"/>
      <c r="Y154" s="195"/>
      <c r="Z154" s="83"/>
    </row>
    <row r="155" spans="1:52" ht="15.75" customHeight="1">
      <c r="D155" s="2"/>
      <c r="E155" s="194"/>
      <c r="F155" s="194"/>
      <c r="G155" s="194"/>
      <c r="H155" s="194"/>
      <c r="I155" s="194"/>
      <c r="J155" s="194"/>
      <c r="K155" s="195"/>
      <c r="L155" s="194"/>
      <c r="M155" s="194"/>
      <c r="N155" s="194"/>
      <c r="O155" s="194"/>
      <c r="P155" s="194"/>
      <c r="Q155" s="194"/>
      <c r="R155" s="195"/>
      <c r="S155" s="194"/>
      <c r="T155" s="194"/>
      <c r="U155" s="194"/>
      <c r="V155" s="194"/>
      <c r="W155" s="194"/>
      <c r="X155" s="194"/>
      <c r="Y155" s="195"/>
      <c r="Z155" s="83"/>
    </row>
    <row r="156" spans="1:52" ht="12.75" customHeight="1">
      <c r="D156" s="2"/>
      <c r="E156" s="194"/>
      <c r="F156" s="194"/>
      <c r="G156" s="194"/>
      <c r="H156" s="194"/>
      <c r="I156" s="194"/>
      <c r="J156" s="194"/>
      <c r="K156" s="195"/>
      <c r="L156" s="194"/>
      <c r="M156" s="194"/>
      <c r="N156" s="194"/>
      <c r="O156" s="194"/>
      <c r="P156" s="194"/>
      <c r="Q156" s="194"/>
      <c r="R156" s="195"/>
      <c r="S156" s="194"/>
      <c r="T156" s="194"/>
      <c r="U156" s="194"/>
      <c r="V156" s="194"/>
      <c r="W156" s="194"/>
      <c r="X156" s="194"/>
      <c r="Y156" s="195"/>
      <c r="Z156" s="83"/>
    </row>
    <row r="157" spans="1:52" ht="12.75" customHeight="1">
      <c r="M157" s="194"/>
      <c r="N157" s="194"/>
      <c r="O157" s="194"/>
      <c r="P157" s="194"/>
      <c r="Q157" s="194"/>
      <c r="R157" s="195"/>
    </row>
  </sheetData>
  <mergeCells count="191">
    <mergeCell ref="A1:AA1"/>
    <mergeCell ref="B153:D153"/>
    <mergeCell ref="B23:B25"/>
    <mergeCell ref="C23:C25"/>
    <mergeCell ref="C95:C97"/>
    <mergeCell ref="C89:C91"/>
    <mergeCell ref="B41:B43"/>
    <mergeCell ref="C41:C43"/>
    <mergeCell ref="B44:B46"/>
    <mergeCell ref="B138:B140"/>
    <mergeCell ref="C138:C140"/>
    <mergeCell ref="B141:B143"/>
    <mergeCell ref="C141:C143"/>
    <mergeCell ref="B144:B146"/>
    <mergeCell ref="C144:C146"/>
    <mergeCell ref="C44:C46"/>
    <mergeCell ref="B47:B49"/>
    <mergeCell ref="C47:C49"/>
    <mergeCell ref="B50:B55"/>
    <mergeCell ref="C86:C88"/>
    <mergeCell ref="B89:B97"/>
    <mergeCell ref="B65:B70"/>
    <mergeCell ref="C65:C67"/>
    <mergeCell ref="C68:C70"/>
    <mergeCell ref="C92:C94"/>
    <mergeCell ref="A14:A16"/>
    <mergeCell ref="B119:D119"/>
    <mergeCell ref="AA3:AA6"/>
    <mergeCell ref="C107:C109"/>
    <mergeCell ref="B113:B115"/>
    <mergeCell ref="C113:C115"/>
    <mergeCell ref="C26:C28"/>
    <mergeCell ref="C29:C31"/>
    <mergeCell ref="C32:C34"/>
    <mergeCell ref="C110:C112"/>
    <mergeCell ref="AA29:AA31"/>
    <mergeCell ref="C20:C22"/>
    <mergeCell ref="B98:B100"/>
    <mergeCell ref="C98:C100"/>
    <mergeCell ref="B7:D7"/>
    <mergeCell ref="AA8:AA10"/>
    <mergeCell ref="AA20:AA22"/>
    <mergeCell ref="AA98:AA100"/>
    <mergeCell ref="B71:B73"/>
    <mergeCell ref="C71:C73"/>
    <mergeCell ref="A2:Z2"/>
    <mergeCell ref="A3:A5"/>
    <mergeCell ref="B3:B5"/>
    <mergeCell ref="C3:C5"/>
    <mergeCell ref="D3:Z3"/>
    <mergeCell ref="E4:K4"/>
    <mergeCell ref="L4:R4"/>
    <mergeCell ref="S4:Y4"/>
    <mergeCell ref="C8:C10"/>
    <mergeCell ref="E6:K6"/>
    <mergeCell ref="L6:R6"/>
    <mergeCell ref="S6:Y6"/>
    <mergeCell ref="AA35:AA37"/>
    <mergeCell ref="AA38:AA40"/>
    <mergeCell ref="AA80:AA82"/>
    <mergeCell ref="AA41:AA43"/>
    <mergeCell ref="AA44:AA46"/>
    <mergeCell ref="AA47:AA49"/>
    <mergeCell ref="AA50:AA52"/>
    <mergeCell ref="B135:B137"/>
    <mergeCell ref="C135:C137"/>
    <mergeCell ref="AA150:AA152"/>
    <mergeCell ref="AA141:AA143"/>
    <mergeCell ref="AA144:AA146"/>
    <mergeCell ref="AA147:AA149"/>
    <mergeCell ref="AA135:AA137"/>
    <mergeCell ref="AA138:AA140"/>
    <mergeCell ref="B83:B85"/>
    <mergeCell ref="B101:B112"/>
    <mergeCell ref="AA126:AA128"/>
    <mergeCell ref="C129:C131"/>
    <mergeCell ref="B132:B134"/>
    <mergeCell ref="C132:C134"/>
    <mergeCell ref="AA129:AA131"/>
    <mergeCell ref="AA132:AA134"/>
    <mergeCell ref="B126:B128"/>
    <mergeCell ref="C120:C122"/>
    <mergeCell ref="B120:B122"/>
    <mergeCell ref="C101:C103"/>
    <mergeCell ref="C104:C106"/>
    <mergeCell ref="B116:C118"/>
    <mergeCell ref="B147:C149"/>
    <mergeCell ref="B150:C152"/>
    <mergeCell ref="AA110:AA112"/>
    <mergeCell ref="AA113:AA115"/>
    <mergeCell ref="AA116:AA118"/>
    <mergeCell ref="AA120:AA122"/>
    <mergeCell ref="AA123:AA125"/>
    <mergeCell ref="C123:C125"/>
    <mergeCell ref="C126:C128"/>
    <mergeCell ref="B129:B131"/>
    <mergeCell ref="A41:A43"/>
    <mergeCell ref="A44:A46"/>
    <mergeCell ref="A47:A49"/>
    <mergeCell ref="B123:B125"/>
    <mergeCell ref="A68:A70"/>
    <mergeCell ref="A71:A73"/>
    <mergeCell ref="A74:A76"/>
    <mergeCell ref="A77:A79"/>
    <mergeCell ref="B80:B82"/>
    <mergeCell ref="AA53:AA55"/>
    <mergeCell ref="AA56:AA58"/>
    <mergeCell ref="AA59:AA61"/>
    <mergeCell ref="AA62:AA64"/>
    <mergeCell ref="C80:C82"/>
    <mergeCell ref="B62:B64"/>
    <mergeCell ref="C62:C64"/>
    <mergeCell ref="AA101:AA103"/>
    <mergeCell ref="AA104:AA106"/>
    <mergeCell ref="AA107:AA109"/>
    <mergeCell ref="AA71:AA73"/>
    <mergeCell ref="AA74:AA76"/>
    <mergeCell ref="AA77:AA79"/>
    <mergeCell ref="AA83:AA85"/>
    <mergeCell ref="AA86:AA88"/>
    <mergeCell ref="AA89:AA91"/>
    <mergeCell ref="AA92:AA94"/>
    <mergeCell ref="AA95:AA97"/>
    <mergeCell ref="C77:C79"/>
    <mergeCell ref="C83:C85"/>
    <mergeCell ref="B86:B88"/>
    <mergeCell ref="A50:A52"/>
    <mergeCell ref="A53:A55"/>
    <mergeCell ref="A56:A58"/>
    <mergeCell ref="A59:A61"/>
    <mergeCell ref="A62:A64"/>
    <mergeCell ref="A65:A67"/>
    <mergeCell ref="B74:B76"/>
    <mergeCell ref="C74:C76"/>
    <mergeCell ref="B77:B79"/>
    <mergeCell ref="AA65:AA67"/>
    <mergeCell ref="AA68:AA70"/>
    <mergeCell ref="C50:C52"/>
    <mergeCell ref="C53:C55"/>
    <mergeCell ref="B56:B58"/>
    <mergeCell ref="C56:C58"/>
    <mergeCell ref="B59:B61"/>
    <mergeCell ref="C59:C61"/>
    <mergeCell ref="A98:A100"/>
    <mergeCell ref="A101:A103"/>
    <mergeCell ref="A132:A134"/>
    <mergeCell ref="A135:A137"/>
    <mergeCell ref="A138:A140"/>
    <mergeCell ref="A141:A143"/>
    <mergeCell ref="A126:A128"/>
    <mergeCell ref="A129:A131"/>
    <mergeCell ref="A80:A82"/>
    <mergeCell ref="A83:A85"/>
    <mergeCell ref="A86:A88"/>
    <mergeCell ref="A89:A91"/>
    <mergeCell ref="A92:A94"/>
    <mergeCell ref="A95:A97"/>
    <mergeCell ref="A144:A146"/>
    <mergeCell ref="A147:A149"/>
    <mergeCell ref="A150:A152"/>
    <mergeCell ref="A104:A106"/>
    <mergeCell ref="A107:A109"/>
    <mergeCell ref="A110:A112"/>
    <mergeCell ref="A113:A115"/>
    <mergeCell ref="A120:A122"/>
    <mergeCell ref="A123:A125"/>
    <mergeCell ref="A116:A118"/>
    <mergeCell ref="C14:C16"/>
    <mergeCell ref="AA11:AA13"/>
    <mergeCell ref="AA14:AA16"/>
    <mergeCell ref="AA17:AA19"/>
    <mergeCell ref="B26:B40"/>
    <mergeCell ref="A35:A37"/>
    <mergeCell ref="A38:A40"/>
    <mergeCell ref="C35:C37"/>
    <mergeCell ref="C38:C40"/>
    <mergeCell ref="C11:C13"/>
    <mergeCell ref="A11:A13"/>
    <mergeCell ref="B8:B16"/>
    <mergeCell ref="A8:A10"/>
    <mergeCell ref="A20:A22"/>
    <mergeCell ref="A23:A25"/>
    <mergeCell ref="A26:A28"/>
    <mergeCell ref="A29:A31"/>
    <mergeCell ref="A32:A34"/>
    <mergeCell ref="AA23:AA25"/>
    <mergeCell ref="AA26:AA28"/>
    <mergeCell ref="C17:C19"/>
    <mergeCell ref="A17:A19"/>
    <mergeCell ref="B17:B22"/>
    <mergeCell ref="AA32:AA34"/>
  </mergeCells>
  <printOptions horizontalCentered="1"/>
  <pageMargins left="0.2" right="0.2" top="0.18" bottom="0.17" header="0.17" footer="0.18"/>
  <pageSetup paperSize="9" scale="58" fitToHeight="5" orientation="landscape" r:id="rId1"/>
  <headerFooter alignWithMargins="0">
    <oddFooter>&amp;L&amp;5&amp;Z&amp;F</oddFooter>
  </headerFooter>
  <rowBreaks count="3" manualBreakCount="3">
    <brk id="43" max="16383" man="1"/>
    <brk id="79" max="16383" man="1"/>
    <brk id="11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57"/>
  <sheetViews>
    <sheetView view="pageBreakPreview" zoomScale="90" zoomScaleNormal="90" zoomScaleSheetLayoutView="90" zoomScalePageLayoutView="85" workbookViewId="0">
      <pane ySplit="5" topLeftCell="A117" activePane="bottomLeft" state="frozen"/>
      <selection pane="bottomLeft" activeCell="N154" sqref="N154"/>
    </sheetView>
  </sheetViews>
  <sheetFormatPr defaultRowHeight="12.75"/>
  <cols>
    <col min="1" max="1" width="3.5703125" style="3" customWidth="1"/>
    <col min="2" max="2" width="12" style="3" customWidth="1"/>
    <col min="3" max="3" width="21.42578125" style="3" customWidth="1"/>
    <col min="4" max="4" width="18.42578125" style="3" customWidth="1"/>
    <col min="5" max="5" width="9.28515625" style="196" customWidth="1"/>
    <col min="6" max="6" width="8" style="196" customWidth="1"/>
    <col min="7" max="7" width="7.7109375" style="196" customWidth="1"/>
    <col min="8" max="8" width="8" style="196" customWidth="1"/>
    <col min="9" max="9" width="7.42578125" style="196" customWidth="1"/>
    <col min="10" max="10" width="6.7109375" style="196" customWidth="1"/>
    <col min="11" max="11" width="9.28515625" style="197" bestFit="1" customWidth="1"/>
    <col min="12" max="12" width="9.28515625" style="196" customWidth="1"/>
    <col min="13" max="13" width="7.7109375" style="196" customWidth="1"/>
    <col min="14" max="14" width="7.7109375" style="196" bestFit="1" customWidth="1"/>
    <col min="15" max="15" width="7.7109375" style="196" customWidth="1"/>
    <col min="16" max="17" width="6.140625" style="196" bestFit="1" customWidth="1"/>
    <col min="18" max="18" width="9.42578125" style="197" customWidth="1"/>
    <col min="19" max="19" width="9.28515625" style="196" bestFit="1" customWidth="1"/>
    <col min="20" max="20" width="7.7109375" style="196" customWidth="1"/>
    <col min="21" max="21" width="7.5703125" style="196" customWidth="1"/>
    <col min="22" max="22" width="8.140625" style="196" customWidth="1"/>
    <col min="23" max="23" width="7.28515625" style="196" customWidth="1"/>
    <col min="24" max="24" width="6.7109375" style="196" customWidth="1"/>
    <col min="25" max="25" width="9.28515625" style="197" customWidth="1"/>
    <col min="26" max="26" width="9.7109375" style="198" customWidth="1"/>
    <col min="27" max="27" width="7" style="3" customWidth="1"/>
    <col min="28" max="248" width="8.85546875" style="3"/>
    <col min="249" max="249" width="6.28515625" style="3" customWidth="1"/>
    <col min="250" max="250" width="20.5703125" style="3" customWidth="1"/>
    <col min="251" max="251" width="30.7109375" style="3" customWidth="1"/>
    <col min="252" max="252" width="12" style="3" customWidth="1"/>
    <col min="253" max="253" width="13" style="3" customWidth="1"/>
    <col min="254" max="254" width="9.85546875" style="3" bestFit="1" customWidth="1"/>
    <col min="255" max="256" width="9.5703125" style="3" customWidth="1"/>
    <col min="257" max="257" width="9.85546875" style="3" bestFit="1" customWidth="1"/>
    <col min="258" max="258" width="14.140625" style="3" customWidth="1"/>
    <col min="259" max="260" width="11.140625" style="3" customWidth="1"/>
    <col min="261" max="261" width="13.28515625" style="3" customWidth="1"/>
    <col min="262" max="262" width="12.140625" style="3" customWidth="1"/>
    <col min="263" max="265" width="9.85546875" style="3" bestFit="1" customWidth="1"/>
    <col min="266" max="266" width="10.140625" style="3" customWidth="1"/>
    <col min="267" max="267" width="12.140625" style="3" customWidth="1"/>
    <col min="268" max="268" width="10.140625" style="3" customWidth="1"/>
    <col min="269" max="269" width="12" style="3" customWidth="1"/>
    <col min="270" max="504" width="8.85546875" style="3"/>
    <col min="505" max="505" width="6.28515625" style="3" customWidth="1"/>
    <col min="506" max="506" width="20.5703125" style="3" customWidth="1"/>
    <col min="507" max="507" width="30.7109375" style="3" customWidth="1"/>
    <col min="508" max="508" width="12" style="3" customWidth="1"/>
    <col min="509" max="509" width="13" style="3" customWidth="1"/>
    <col min="510" max="510" width="9.85546875" style="3" bestFit="1" customWidth="1"/>
    <col min="511" max="512" width="9.5703125" style="3" customWidth="1"/>
    <col min="513" max="513" width="9.85546875" style="3" bestFit="1" customWidth="1"/>
    <col min="514" max="514" width="14.140625" style="3" customWidth="1"/>
    <col min="515" max="516" width="11.140625" style="3" customWidth="1"/>
    <col min="517" max="517" width="13.28515625" style="3" customWidth="1"/>
    <col min="518" max="518" width="12.140625" style="3" customWidth="1"/>
    <col min="519" max="521" width="9.85546875" style="3" bestFit="1" customWidth="1"/>
    <col min="522" max="522" width="10.140625" style="3" customWidth="1"/>
    <col min="523" max="523" width="12.140625" style="3" customWidth="1"/>
    <col min="524" max="524" width="10.140625" style="3" customWidth="1"/>
    <col min="525" max="525" width="12" style="3" customWidth="1"/>
    <col min="526" max="760" width="8.85546875" style="3"/>
    <col min="761" max="761" width="6.28515625" style="3" customWidth="1"/>
    <col min="762" max="762" width="20.5703125" style="3" customWidth="1"/>
    <col min="763" max="763" width="30.7109375" style="3" customWidth="1"/>
    <col min="764" max="764" width="12" style="3" customWidth="1"/>
    <col min="765" max="765" width="13" style="3" customWidth="1"/>
    <col min="766" max="766" width="9.85546875" style="3" bestFit="1" customWidth="1"/>
    <col min="767" max="768" width="9.5703125" style="3" customWidth="1"/>
    <col min="769" max="769" width="9.85546875" style="3" bestFit="1" customWidth="1"/>
    <col min="770" max="770" width="14.140625" style="3" customWidth="1"/>
    <col min="771" max="772" width="11.140625" style="3" customWidth="1"/>
    <col min="773" max="773" width="13.28515625" style="3" customWidth="1"/>
    <col min="774" max="774" width="12.140625" style="3" customWidth="1"/>
    <col min="775" max="777" width="9.85546875" style="3" bestFit="1" customWidth="1"/>
    <col min="778" max="778" width="10.140625" style="3" customWidth="1"/>
    <col min="779" max="779" width="12.140625" style="3" customWidth="1"/>
    <col min="780" max="780" width="10.140625" style="3" customWidth="1"/>
    <col min="781" max="781" width="12" style="3" customWidth="1"/>
    <col min="782" max="1016" width="8.85546875" style="3"/>
    <col min="1017" max="1017" width="6.28515625" style="3" customWidth="1"/>
    <col min="1018" max="1018" width="20.5703125" style="3" customWidth="1"/>
    <col min="1019" max="1019" width="30.7109375" style="3" customWidth="1"/>
    <col min="1020" max="1020" width="12" style="3" customWidth="1"/>
    <col min="1021" max="1021" width="13" style="3" customWidth="1"/>
    <col min="1022" max="1022" width="9.85546875" style="3" bestFit="1" customWidth="1"/>
    <col min="1023" max="1024" width="9.5703125" style="3" customWidth="1"/>
    <col min="1025" max="1025" width="9.85546875" style="3" bestFit="1" customWidth="1"/>
    <col min="1026" max="1026" width="14.140625" style="3" customWidth="1"/>
    <col min="1027" max="1028" width="11.140625" style="3" customWidth="1"/>
    <col min="1029" max="1029" width="13.28515625" style="3" customWidth="1"/>
    <col min="1030" max="1030" width="12.140625" style="3" customWidth="1"/>
    <col min="1031" max="1033" width="9.85546875" style="3" bestFit="1" customWidth="1"/>
    <col min="1034" max="1034" width="10.140625" style="3" customWidth="1"/>
    <col min="1035" max="1035" width="12.140625" style="3" customWidth="1"/>
    <col min="1036" max="1036" width="10.140625" style="3" customWidth="1"/>
    <col min="1037" max="1037" width="12" style="3" customWidth="1"/>
    <col min="1038" max="1272" width="8.85546875" style="3"/>
    <col min="1273" max="1273" width="6.28515625" style="3" customWidth="1"/>
    <col min="1274" max="1274" width="20.5703125" style="3" customWidth="1"/>
    <col min="1275" max="1275" width="30.7109375" style="3" customWidth="1"/>
    <col min="1276" max="1276" width="12" style="3" customWidth="1"/>
    <col min="1277" max="1277" width="13" style="3" customWidth="1"/>
    <col min="1278" max="1278" width="9.85546875" style="3" bestFit="1" customWidth="1"/>
    <col min="1279" max="1280" width="9.5703125" style="3" customWidth="1"/>
    <col min="1281" max="1281" width="9.85546875" style="3" bestFit="1" customWidth="1"/>
    <col min="1282" max="1282" width="14.140625" style="3" customWidth="1"/>
    <col min="1283" max="1284" width="11.140625" style="3" customWidth="1"/>
    <col min="1285" max="1285" width="13.28515625" style="3" customWidth="1"/>
    <col min="1286" max="1286" width="12.140625" style="3" customWidth="1"/>
    <col min="1287" max="1289" width="9.85546875" style="3" bestFit="1" customWidth="1"/>
    <col min="1290" max="1290" width="10.140625" style="3" customWidth="1"/>
    <col min="1291" max="1291" width="12.140625" style="3" customWidth="1"/>
    <col min="1292" max="1292" width="10.140625" style="3" customWidth="1"/>
    <col min="1293" max="1293" width="12" style="3" customWidth="1"/>
    <col min="1294" max="1528" width="8.85546875" style="3"/>
    <col min="1529" max="1529" width="6.28515625" style="3" customWidth="1"/>
    <col min="1530" max="1530" width="20.5703125" style="3" customWidth="1"/>
    <col min="1531" max="1531" width="30.7109375" style="3" customWidth="1"/>
    <col min="1532" max="1532" width="12" style="3" customWidth="1"/>
    <col min="1533" max="1533" width="13" style="3" customWidth="1"/>
    <col min="1534" max="1534" width="9.85546875" style="3" bestFit="1" customWidth="1"/>
    <col min="1535" max="1536" width="9.5703125" style="3" customWidth="1"/>
    <col min="1537" max="1537" width="9.85546875" style="3" bestFit="1" customWidth="1"/>
    <col min="1538" max="1538" width="14.140625" style="3" customWidth="1"/>
    <col min="1539" max="1540" width="11.140625" style="3" customWidth="1"/>
    <col min="1541" max="1541" width="13.28515625" style="3" customWidth="1"/>
    <col min="1542" max="1542" width="12.140625" style="3" customWidth="1"/>
    <col min="1543" max="1545" width="9.85546875" style="3" bestFit="1" customWidth="1"/>
    <col min="1546" max="1546" width="10.140625" style="3" customWidth="1"/>
    <col min="1547" max="1547" width="12.140625" style="3" customWidth="1"/>
    <col min="1548" max="1548" width="10.140625" style="3" customWidth="1"/>
    <col min="1549" max="1549" width="12" style="3" customWidth="1"/>
    <col min="1550" max="1784" width="8.85546875" style="3"/>
    <col min="1785" max="1785" width="6.28515625" style="3" customWidth="1"/>
    <col min="1786" max="1786" width="20.5703125" style="3" customWidth="1"/>
    <col min="1787" max="1787" width="30.7109375" style="3" customWidth="1"/>
    <col min="1788" max="1788" width="12" style="3" customWidth="1"/>
    <col min="1789" max="1789" width="13" style="3" customWidth="1"/>
    <col min="1790" max="1790" width="9.85546875" style="3" bestFit="1" customWidth="1"/>
    <col min="1791" max="1792" width="9.5703125" style="3" customWidth="1"/>
    <col min="1793" max="1793" width="9.85546875" style="3" bestFit="1" customWidth="1"/>
    <col min="1794" max="1794" width="14.140625" style="3" customWidth="1"/>
    <col min="1795" max="1796" width="11.140625" style="3" customWidth="1"/>
    <col min="1797" max="1797" width="13.28515625" style="3" customWidth="1"/>
    <col min="1798" max="1798" width="12.140625" style="3" customWidth="1"/>
    <col min="1799" max="1801" width="9.85546875" style="3" bestFit="1" customWidth="1"/>
    <col min="1802" max="1802" width="10.140625" style="3" customWidth="1"/>
    <col min="1803" max="1803" width="12.140625" style="3" customWidth="1"/>
    <col min="1804" max="1804" width="10.140625" style="3" customWidth="1"/>
    <col min="1805" max="1805" width="12" style="3" customWidth="1"/>
    <col min="1806" max="2040" width="8.85546875" style="3"/>
    <col min="2041" max="2041" width="6.28515625" style="3" customWidth="1"/>
    <col min="2042" max="2042" width="20.5703125" style="3" customWidth="1"/>
    <col min="2043" max="2043" width="30.7109375" style="3" customWidth="1"/>
    <col min="2044" max="2044" width="12" style="3" customWidth="1"/>
    <col min="2045" max="2045" width="13" style="3" customWidth="1"/>
    <col min="2046" max="2046" width="9.85546875" style="3" bestFit="1" customWidth="1"/>
    <col min="2047" max="2048" width="9.5703125" style="3" customWidth="1"/>
    <col min="2049" max="2049" width="9.85546875" style="3" bestFit="1" customWidth="1"/>
    <col min="2050" max="2050" width="14.140625" style="3" customWidth="1"/>
    <col min="2051" max="2052" width="11.140625" style="3" customWidth="1"/>
    <col min="2053" max="2053" width="13.28515625" style="3" customWidth="1"/>
    <col min="2054" max="2054" width="12.140625" style="3" customWidth="1"/>
    <col min="2055" max="2057" width="9.85546875" style="3" bestFit="1" customWidth="1"/>
    <col min="2058" max="2058" width="10.140625" style="3" customWidth="1"/>
    <col min="2059" max="2059" width="12.140625" style="3" customWidth="1"/>
    <col min="2060" max="2060" width="10.140625" style="3" customWidth="1"/>
    <col min="2061" max="2061" width="12" style="3" customWidth="1"/>
    <col min="2062" max="2296" width="8.85546875" style="3"/>
    <col min="2297" max="2297" width="6.28515625" style="3" customWidth="1"/>
    <col min="2298" max="2298" width="20.5703125" style="3" customWidth="1"/>
    <col min="2299" max="2299" width="30.7109375" style="3" customWidth="1"/>
    <col min="2300" max="2300" width="12" style="3" customWidth="1"/>
    <col min="2301" max="2301" width="13" style="3" customWidth="1"/>
    <col min="2302" max="2302" width="9.85546875" style="3" bestFit="1" customWidth="1"/>
    <col min="2303" max="2304" width="9.5703125" style="3" customWidth="1"/>
    <col min="2305" max="2305" width="9.85546875" style="3" bestFit="1" customWidth="1"/>
    <col min="2306" max="2306" width="14.140625" style="3" customWidth="1"/>
    <col min="2307" max="2308" width="11.140625" style="3" customWidth="1"/>
    <col min="2309" max="2309" width="13.28515625" style="3" customWidth="1"/>
    <col min="2310" max="2310" width="12.140625" style="3" customWidth="1"/>
    <col min="2311" max="2313" width="9.85546875" style="3" bestFit="1" customWidth="1"/>
    <col min="2314" max="2314" width="10.140625" style="3" customWidth="1"/>
    <col min="2315" max="2315" width="12.140625" style="3" customWidth="1"/>
    <col min="2316" max="2316" width="10.140625" style="3" customWidth="1"/>
    <col min="2317" max="2317" width="12" style="3" customWidth="1"/>
    <col min="2318" max="2552" width="8.85546875" style="3"/>
    <col min="2553" max="2553" width="6.28515625" style="3" customWidth="1"/>
    <col min="2554" max="2554" width="20.5703125" style="3" customWidth="1"/>
    <col min="2555" max="2555" width="30.7109375" style="3" customWidth="1"/>
    <col min="2556" max="2556" width="12" style="3" customWidth="1"/>
    <col min="2557" max="2557" width="13" style="3" customWidth="1"/>
    <col min="2558" max="2558" width="9.85546875" style="3" bestFit="1" customWidth="1"/>
    <col min="2559" max="2560" width="9.5703125" style="3" customWidth="1"/>
    <col min="2561" max="2561" width="9.85546875" style="3" bestFit="1" customWidth="1"/>
    <col min="2562" max="2562" width="14.140625" style="3" customWidth="1"/>
    <col min="2563" max="2564" width="11.140625" style="3" customWidth="1"/>
    <col min="2565" max="2565" width="13.28515625" style="3" customWidth="1"/>
    <col min="2566" max="2566" width="12.140625" style="3" customWidth="1"/>
    <col min="2567" max="2569" width="9.85546875" style="3" bestFit="1" customWidth="1"/>
    <col min="2570" max="2570" width="10.140625" style="3" customWidth="1"/>
    <col min="2571" max="2571" width="12.140625" style="3" customWidth="1"/>
    <col min="2572" max="2572" width="10.140625" style="3" customWidth="1"/>
    <col min="2573" max="2573" width="12" style="3" customWidth="1"/>
    <col min="2574" max="2808" width="8.85546875" style="3"/>
    <col min="2809" max="2809" width="6.28515625" style="3" customWidth="1"/>
    <col min="2810" max="2810" width="20.5703125" style="3" customWidth="1"/>
    <col min="2811" max="2811" width="30.7109375" style="3" customWidth="1"/>
    <col min="2812" max="2812" width="12" style="3" customWidth="1"/>
    <col min="2813" max="2813" width="13" style="3" customWidth="1"/>
    <col min="2814" max="2814" width="9.85546875" style="3" bestFit="1" customWidth="1"/>
    <col min="2815" max="2816" width="9.5703125" style="3" customWidth="1"/>
    <col min="2817" max="2817" width="9.85546875" style="3" bestFit="1" customWidth="1"/>
    <col min="2818" max="2818" width="14.140625" style="3" customWidth="1"/>
    <col min="2819" max="2820" width="11.140625" style="3" customWidth="1"/>
    <col min="2821" max="2821" width="13.28515625" style="3" customWidth="1"/>
    <col min="2822" max="2822" width="12.140625" style="3" customWidth="1"/>
    <col min="2823" max="2825" width="9.85546875" style="3" bestFit="1" customWidth="1"/>
    <col min="2826" max="2826" width="10.140625" style="3" customWidth="1"/>
    <col min="2827" max="2827" width="12.140625" style="3" customWidth="1"/>
    <col min="2828" max="2828" width="10.140625" style="3" customWidth="1"/>
    <col min="2829" max="2829" width="12" style="3" customWidth="1"/>
    <col min="2830" max="3064" width="8.85546875" style="3"/>
    <col min="3065" max="3065" width="6.28515625" style="3" customWidth="1"/>
    <col min="3066" max="3066" width="20.5703125" style="3" customWidth="1"/>
    <col min="3067" max="3067" width="30.7109375" style="3" customWidth="1"/>
    <col min="3068" max="3068" width="12" style="3" customWidth="1"/>
    <col min="3069" max="3069" width="13" style="3" customWidth="1"/>
    <col min="3070" max="3070" width="9.85546875" style="3" bestFit="1" customWidth="1"/>
    <col min="3071" max="3072" width="9.5703125" style="3" customWidth="1"/>
    <col min="3073" max="3073" width="9.85546875" style="3" bestFit="1" customWidth="1"/>
    <col min="3074" max="3074" width="14.140625" style="3" customWidth="1"/>
    <col min="3075" max="3076" width="11.140625" style="3" customWidth="1"/>
    <col min="3077" max="3077" width="13.28515625" style="3" customWidth="1"/>
    <col min="3078" max="3078" width="12.140625" style="3" customWidth="1"/>
    <col min="3079" max="3081" width="9.85546875" style="3" bestFit="1" customWidth="1"/>
    <col min="3082" max="3082" width="10.140625" style="3" customWidth="1"/>
    <col min="3083" max="3083" width="12.140625" style="3" customWidth="1"/>
    <col min="3084" max="3084" width="10.140625" style="3" customWidth="1"/>
    <col min="3085" max="3085" width="12" style="3" customWidth="1"/>
    <col min="3086" max="3320" width="8.85546875" style="3"/>
    <col min="3321" max="3321" width="6.28515625" style="3" customWidth="1"/>
    <col min="3322" max="3322" width="20.5703125" style="3" customWidth="1"/>
    <col min="3323" max="3323" width="30.7109375" style="3" customWidth="1"/>
    <col min="3324" max="3324" width="12" style="3" customWidth="1"/>
    <col min="3325" max="3325" width="13" style="3" customWidth="1"/>
    <col min="3326" max="3326" width="9.85546875" style="3" bestFit="1" customWidth="1"/>
    <col min="3327" max="3328" width="9.5703125" style="3" customWidth="1"/>
    <col min="3329" max="3329" width="9.85546875" style="3" bestFit="1" customWidth="1"/>
    <col min="3330" max="3330" width="14.140625" style="3" customWidth="1"/>
    <col min="3331" max="3332" width="11.140625" style="3" customWidth="1"/>
    <col min="3333" max="3333" width="13.28515625" style="3" customWidth="1"/>
    <col min="3334" max="3334" width="12.140625" style="3" customWidth="1"/>
    <col min="3335" max="3337" width="9.85546875" style="3" bestFit="1" customWidth="1"/>
    <col min="3338" max="3338" width="10.140625" style="3" customWidth="1"/>
    <col min="3339" max="3339" width="12.140625" style="3" customWidth="1"/>
    <col min="3340" max="3340" width="10.140625" style="3" customWidth="1"/>
    <col min="3341" max="3341" width="12" style="3" customWidth="1"/>
    <col min="3342" max="3576" width="8.85546875" style="3"/>
    <col min="3577" max="3577" width="6.28515625" style="3" customWidth="1"/>
    <col min="3578" max="3578" width="20.5703125" style="3" customWidth="1"/>
    <col min="3579" max="3579" width="30.7109375" style="3" customWidth="1"/>
    <col min="3580" max="3580" width="12" style="3" customWidth="1"/>
    <col min="3581" max="3581" width="13" style="3" customWidth="1"/>
    <col min="3582" max="3582" width="9.85546875" style="3" bestFit="1" customWidth="1"/>
    <col min="3583" max="3584" width="9.5703125" style="3" customWidth="1"/>
    <col min="3585" max="3585" width="9.85546875" style="3" bestFit="1" customWidth="1"/>
    <col min="3586" max="3586" width="14.140625" style="3" customWidth="1"/>
    <col min="3587" max="3588" width="11.140625" style="3" customWidth="1"/>
    <col min="3589" max="3589" width="13.28515625" style="3" customWidth="1"/>
    <col min="3590" max="3590" width="12.140625" style="3" customWidth="1"/>
    <col min="3591" max="3593" width="9.85546875" style="3" bestFit="1" customWidth="1"/>
    <col min="3594" max="3594" width="10.140625" style="3" customWidth="1"/>
    <col min="3595" max="3595" width="12.140625" style="3" customWidth="1"/>
    <col min="3596" max="3596" width="10.140625" style="3" customWidth="1"/>
    <col min="3597" max="3597" width="12" style="3" customWidth="1"/>
    <col min="3598" max="3832" width="8.85546875" style="3"/>
    <col min="3833" max="3833" width="6.28515625" style="3" customWidth="1"/>
    <col min="3834" max="3834" width="20.5703125" style="3" customWidth="1"/>
    <col min="3835" max="3835" width="30.7109375" style="3" customWidth="1"/>
    <col min="3836" max="3836" width="12" style="3" customWidth="1"/>
    <col min="3837" max="3837" width="13" style="3" customWidth="1"/>
    <col min="3838" max="3838" width="9.85546875" style="3" bestFit="1" customWidth="1"/>
    <col min="3839" max="3840" width="9.5703125" style="3" customWidth="1"/>
    <col min="3841" max="3841" width="9.85546875" style="3" bestFit="1" customWidth="1"/>
    <col min="3842" max="3842" width="14.140625" style="3" customWidth="1"/>
    <col min="3843" max="3844" width="11.140625" style="3" customWidth="1"/>
    <col min="3845" max="3845" width="13.28515625" style="3" customWidth="1"/>
    <col min="3846" max="3846" width="12.140625" style="3" customWidth="1"/>
    <col min="3847" max="3849" width="9.85546875" style="3" bestFit="1" customWidth="1"/>
    <col min="3850" max="3850" width="10.140625" style="3" customWidth="1"/>
    <col min="3851" max="3851" width="12.140625" style="3" customWidth="1"/>
    <col min="3852" max="3852" width="10.140625" style="3" customWidth="1"/>
    <col min="3853" max="3853" width="12" style="3" customWidth="1"/>
    <col min="3854" max="4088" width="8.85546875" style="3"/>
    <col min="4089" max="4089" width="6.28515625" style="3" customWidth="1"/>
    <col min="4090" max="4090" width="20.5703125" style="3" customWidth="1"/>
    <col min="4091" max="4091" width="30.7109375" style="3" customWidth="1"/>
    <col min="4092" max="4092" width="12" style="3" customWidth="1"/>
    <col min="4093" max="4093" width="13" style="3" customWidth="1"/>
    <col min="4094" max="4094" width="9.85546875" style="3" bestFit="1" customWidth="1"/>
    <col min="4095" max="4096" width="9.5703125" style="3" customWidth="1"/>
    <col min="4097" max="4097" width="9.85546875" style="3" bestFit="1" customWidth="1"/>
    <col min="4098" max="4098" width="14.140625" style="3" customWidth="1"/>
    <col min="4099" max="4100" width="11.140625" style="3" customWidth="1"/>
    <col min="4101" max="4101" width="13.28515625" style="3" customWidth="1"/>
    <col min="4102" max="4102" width="12.140625" style="3" customWidth="1"/>
    <col min="4103" max="4105" width="9.85546875" style="3" bestFit="1" customWidth="1"/>
    <col min="4106" max="4106" width="10.140625" style="3" customWidth="1"/>
    <col min="4107" max="4107" width="12.140625" style="3" customWidth="1"/>
    <col min="4108" max="4108" width="10.140625" style="3" customWidth="1"/>
    <col min="4109" max="4109" width="12" style="3" customWidth="1"/>
    <col min="4110" max="4344" width="8.85546875" style="3"/>
    <col min="4345" max="4345" width="6.28515625" style="3" customWidth="1"/>
    <col min="4346" max="4346" width="20.5703125" style="3" customWidth="1"/>
    <col min="4347" max="4347" width="30.7109375" style="3" customWidth="1"/>
    <col min="4348" max="4348" width="12" style="3" customWidth="1"/>
    <col min="4349" max="4349" width="13" style="3" customWidth="1"/>
    <col min="4350" max="4350" width="9.85546875" style="3" bestFit="1" customWidth="1"/>
    <col min="4351" max="4352" width="9.5703125" style="3" customWidth="1"/>
    <col min="4353" max="4353" width="9.85546875" style="3" bestFit="1" customWidth="1"/>
    <col min="4354" max="4354" width="14.140625" style="3" customWidth="1"/>
    <col min="4355" max="4356" width="11.140625" style="3" customWidth="1"/>
    <col min="4357" max="4357" width="13.28515625" style="3" customWidth="1"/>
    <col min="4358" max="4358" width="12.140625" style="3" customWidth="1"/>
    <col min="4359" max="4361" width="9.85546875" style="3" bestFit="1" customWidth="1"/>
    <col min="4362" max="4362" width="10.140625" style="3" customWidth="1"/>
    <col min="4363" max="4363" width="12.140625" style="3" customWidth="1"/>
    <col min="4364" max="4364" width="10.140625" style="3" customWidth="1"/>
    <col min="4365" max="4365" width="12" style="3" customWidth="1"/>
    <col min="4366" max="4600" width="8.85546875" style="3"/>
    <col min="4601" max="4601" width="6.28515625" style="3" customWidth="1"/>
    <col min="4602" max="4602" width="20.5703125" style="3" customWidth="1"/>
    <col min="4603" max="4603" width="30.7109375" style="3" customWidth="1"/>
    <col min="4604" max="4604" width="12" style="3" customWidth="1"/>
    <col min="4605" max="4605" width="13" style="3" customWidth="1"/>
    <col min="4606" max="4606" width="9.85546875" style="3" bestFit="1" customWidth="1"/>
    <col min="4607" max="4608" width="9.5703125" style="3" customWidth="1"/>
    <col min="4609" max="4609" width="9.85546875" style="3" bestFit="1" customWidth="1"/>
    <col min="4610" max="4610" width="14.140625" style="3" customWidth="1"/>
    <col min="4611" max="4612" width="11.140625" style="3" customWidth="1"/>
    <col min="4613" max="4613" width="13.28515625" style="3" customWidth="1"/>
    <col min="4614" max="4614" width="12.140625" style="3" customWidth="1"/>
    <col min="4615" max="4617" width="9.85546875" style="3" bestFit="1" customWidth="1"/>
    <col min="4618" max="4618" width="10.140625" style="3" customWidth="1"/>
    <col min="4619" max="4619" width="12.140625" style="3" customWidth="1"/>
    <col min="4620" max="4620" width="10.140625" style="3" customWidth="1"/>
    <col min="4621" max="4621" width="12" style="3" customWidth="1"/>
    <col min="4622" max="4856" width="8.85546875" style="3"/>
    <col min="4857" max="4857" width="6.28515625" style="3" customWidth="1"/>
    <col min="4858" max="4858" width="20.5703125" style="3" customWidth="1"/>
    <col min="4859" max="4859" width="30.7109375" style="3" customWidth="1"/>
    <col min="4860" max="4860" width="12" style="3" customWidth="1"/>
    <col min="4861" max="4861" width="13" style="3" customWidth="1"/>
    <col min="4862" max="4862" width="9.85546875" style="3" bestFit="1" customWidth="1"/>
    <col min="4863" max="4864" width="9.5703125" style="3" customWidth="1"/>
    <col min="4865" max="4865" width="9.85546875" style="3" bestFit="1" customWidth="1"/>
    <col min="4866" max="4866" width="14.140625" style="3" customWidth="1"/>
    <col min="4867" max="4868" width="11.140625" style="3" customWidth="1"/>
    <col min="4869" max="4869" width="13.28515625" style="3" customWidth="1"/>
    <col min="4870" max="4870" width="12.140625" style="3" customWidth="1"/>
    <col min="4871" max="4873" width="9.85546875" style="3" bestFit="1" customWidth="1"/>
    <col min="4874" max="4874" width="10.140625" style="3" customWidth="1"/>
    <col min="4875" max="4875" width="12.140625" style="3" customWidth="1"/>
    <col min="4876" max="4876" width="10.140625" style="3" customWidth="1"/>
    <col min="4877" max="4877" width="12" style="3" customWidth="1"/>
    <col min="4878" max="5112" width="8.85546875" style="3"/>
    <col min="5113" max="5113" width="6.28515625" style="3" customWidth="1"/>
    <col min="5114" max="5114" width="20.5703125" style="3" customWidth="1"/>
    <col min="5115" max="5115" width="30.7109375" style="3" customWidth="1"/>
    <col min="5116" max="5116" width="12" style="3" customWidth="1"/>
    <col min="5117" max="5117" width="13" style="3" customWidth="1"/>
    <col min="5118" max="5118" width="9.85546875" style="3" bestFit="1" customWidth="1"/>
    <col min="5119" max="5120" width="9.5703125" style="3" customWidth="1"/>
    <col min="5121" max="5121" width="9.85546875" style="3" bestFit="1" customWidth="1"/>
    <col min="5122" max="5122" width="14.140625" style="3" customWidth="1"/>
    <col min="5123" max="5124" width="11.140625" style="3" customWidth="1"/>
    <col min="5125" max="5125" width="13.28515625" style="3" customWidth="1"/>
    <col min="5126" max="5126" width="12.140625" style="3" customWidth="1"/>
    <col min="5127" max="5129" width="9.85546875" style="3" bestFit="1" customWidth="1"/>
    <col min="5130" max="5130" width="10.140625" style="3" customWidth="1"/>
    <col min="5131" max="5131" width="12.140625" style="3" customWidth="1"/>
    <col min="5132" max="5132" width="10.140625" style="3" customWidth="1"/>
    <col min="5133" max="5133" width="12" style="3" customWidth="1"/>
    <col min="5134" max="5368" width="8.85546875" style="3"/>
    <col min="5369" max="5369" width="6.28515625" style="3" customWidth="1"/>
    <col min="5370" max="5370" width="20.5703125" style="3" customWidth="1"/>
    <col min="5371" max="5371" width="30.7109375" style="3" customWidth="1"/>
    <col min="5372" max="5372" width="12" style="3" customWidth="1"/>
    <col min="5373" max="5373" width="13" style="3" customWidth="1"/>
    <col min="5374" max="5374" width="9.85546875" style="3" bestFit="1" customWidth="1"/>
    <col min="5375" max="5376" width="9.5703125" style="3" customWidth="1"/>
    <col min="5377" max="5377" width="9.85546875" style="3" bestFit="1" customWidth="1"/>
    <col min="5378" max="5378" width="14.140625" style="3" customWidth="1"/>
    <col min="5379" max="5380" width="11.140625" style="3" customWidth="1"/>
    <col min="5381" max="5381" width="13.28515625" style="3" customWidth="1"/>
    <col min="5382" max="5382" width="12.140625" style="3" customWidth="1"/>
    <col min="5383" max="5385" width="9.85546875" style="3" bestFit="1" customWidth="1"/>
    <col min="5386" max="5386" width="10.140625" style="3" customWidth="1"/>
    <col min="5387" max="5387" width="12.140625" style="3" customWidth="1"/>
    <col min="5388" max="5388" width="10.140625" style="3" customWidth="1"/>
    <col min="5389" max="5389" width="12" style="3" customWidth="1"/>
    <col min="5390" max="5624" width="8.85546875" style="3"/>
    <col min="5625" max="5625" width="6.28515625" style="3" customWidth="1"/>
    <col min="5626" max="5626" width="20.5703125" style="3" customWidth="1"/>
    <col min="5627" max="5627" width="30.7109375" style="3" customWidth="1"/>
    <col min="5628" max="5628" width="12" style="3" customWidth="1"/>
    <col min="5629" max="5629" width="13" style="3" customWidth="1"/>
    <col min="5630" max="5630" width="9.85546875" style="3" bestFit="1" customWidth="1"/>
    <col min="5631" max="5632" width="9.5703125" style="3" customWidth="1"/>
    <col min="5633" max="5633" width="9.85546875" style="3" bestFit="1" customWidth="1"/>
    <col min="5634" max="5634" width="14.140625" style="3" customWidth="1"/>
    <col min="5635" max="5636" width="11.140625" style="3" customWidth="1"/>
    <col min="5637" max="5637" width="13.28515625" style="3" customWidth="1"/>
    <col min="5638" max="5638" width="12.140625" style="3" customWidth="1"/>
    <col min="5639" max="5641" width="9.85546875" style="3" bestFit="1" customWidth="1"/>
    <col min="5642" max="5642" width="10.140625" style="3" customWidth="1"/>
    <col min="5643" max="5643" width="12.140625" style="3" customWidth="1"/>
    <col min="5644" max="5644" width="10.140625" style="3" customWidth="1"/>
    <col min="5645" max="5645" width="12" style="3" customWidth="1"/>
    <col min="5646" max="5880" width="8.85546875" style="3"/>
    <col min="5881" max="5881" width="6.28515625" style="3" customWidth="1"/>
    <col min="5882" max="5882" width="20.5703125" style="3" customWidth="1"/>
    <col min="5883" max="5883" width="30.7109375" style="3" customWidth="1"/>
    <col min="5884" max="5884" width="12" style="3" customWidth="1"/>
    <col min="5885" max="5885" width="13" style="3" customWidth="1"/>
    <col min="5886" max="5886" width="9.85546875" style="3" bestFit="1" customWidth="1"/>
    <col min="5887" max="5888" width="9.5703125" style="3" customWidth="1"/>
    <col min="5889" max="5889" width="9.85546875" style="3" bestFit="1" customWidth="1"/>
    <col min="5890" max="5890" width="14.140625" style="3" customWidth="1"/>
    <col min="5891" max="5892" width="11.140625" style="3" customWidth="1"/>
    <col min="5893" max="5893" width="13.28515625" style="3" customWidth="1"/>
    <col min="5894" max="5894" width="12.140625" style="3" customWidth="1"/>
    <col min="5895" max="5897" width="9.85546875" style="3" bestFit="1" customWidth="1"/>
    <col min="5898" max="5898" width="10.140625" style="3" customWidth="1"/>
    <col min="5899" max="5899" width="12.140625" style="3" customWidth="1"/>
    <col min="5900" max="5900" width="10.140625" style="3" customWidth="1"/>
    <col min="5901" max="5901" width="12" style="3" customWidth="1"/>
    <col min="5902" max="6136" width="8.85546875" style="3"/>
    <col min="6137" max="6137" width="6.28515625" style="3" customWidth="1"/>
    <col min="6138" max="6138" width="20.5703125" style="3" customWidth="1"/>
    <col min="6139" max="6139" width="30.7109375" style="3" customWidth="1"/>
    <col min="6140" max="6140" width="12" style="3" customWidth="1"/>
    <col min="6141" max="6141" width="13" style="3" customWidth="1"/>
    <col min="6142" max="6142" width="9.85546875" style="3" bestFit="1" customWidth="1"/>
    <col min="6143" max="6144" width="9.5703125" style="3" customWidth="1"/>
    <col min="6145" max="6145" width="9.85546875" style="3" bestFit="1" customWidth="1"/>
    <col min="6146" max="6146" width="14.140625" style="3" customWidth="1"/>
    <col min="6147" max="6148" width="11.140625" style="3" customWidth="1"/>
    <col min="6149" max="6149" width="13.28515625" style="3" customWidth="1"/>
    <col min="6150" max="6150" width="12.140625" style="3" customWidth="1"/>
    <col min="6151" max="6153" width="9.85546875" style="3" bestFit="1" customWidth="1"/>
    <col min="6154" max="6154" width="10.140625" style="3" customWidth="1"/>
    <col min="6155" max="6155" width="12.140625" style="3" customWidth="1"/>
    <col min="6156" max="6156" width="10.140625" style="3" customWidth="1"/>
    <col min="6157" max="6157" width="12" style="3" customWidth="1"/>
    <col min="6158" max="6392" width="8.85546875" style="3"/>
    <col min="6393" max="6393" width="6.28515625" style="3" customWidth="1"/>
    <col min="6394" max="6394" width="20.5703125" style="3" customWidth="1"/>
    <col min="6395" max="6395" width="30.7109375" style="3" customWidth="1"/>
    <col min="6396" max="6396" width="12" style="3" customWidth="1"/>
    <col min="6397" max="6397" width="13" style="3" customWidth="1"/>
    <col min="6398" max="6398" width="9.85546875" style="3" bestFit="1" customWidth="1"/>
    <col min="6399" max="6400" width="9.5703125" style="3" customWidth="1"/>
    <col min="6401" max="6401" width="9.85546875" style="3" bestFit="1" customWidth="1"/>
    <col min="6402" max="6402" width="14.140625" style="3" customWidth="1"/>
    <col min="6403" max="6404" width="11.140625" style="3" customWidth="1"/>
    <col min="6405" max="6405" width="13.28515625" style="3" customWidth="1"/>
    <col min="6406" max="6406" width="12.140625" style="3" customWidth="1"/>
    <col min="6407" max="6409" width="9.85546875" style="3" bestFit="1" customWidth="1"/>
    <col min="6410" max="6410" width="10.140625" style="3" customWidth="1"/>
    <col min="6411" max="6411" width="12.140625" style="3" customWidth="1"/>
    <col min="6412" max="6412" width="10.140625" style="3" customWidth="1"/>
    <col min="6413" max="6413" width="12" style="3" customWidth="1"/>
    <col min="6414" max="6648" width="8.85546875" style="3"/>
    <col min="6649" max="6649" width="6.28515625" style="3" customWidth="1"/>
    <col min="6650" max="6650" width="20.5703125" style="3" customWidth="1"/>
    <col min="6651" max="6651" width="30.7109375" style="3" customWidth="1"/>
    <col min="6652" max="6652" width="12" style="3" customWidth="1"/>
    <col min="6653" max="6653" width="13" style="3" customWidth="1"/>
    <col min="6654" max="6654" width="9.85546875" style="3" bestFit="1" customWidth="1"/>
    <col min="6655" max="6656" width="9.5703125" style="3" customWidth="1"/>
    <col min="6657" max="6657" width="9.85546875" style="3" bestFit="1" customWidth="1"/>
    <col min="6658" max="6658" width="14.140625" style="3" customWidth="1"/>
    <col min="6659" max="6660" width="11.140625" style="3" customWidth="1"/>
    <col min="6661" max="6661" width="13.28515625" style="3" customWidth="1"/>
    <col min="6662" max="6662" width="12.140625" style="3" customWidth="1"/>
    <col min="6663" max="6665" width="9.85546875" style="3" bestFit="1" customWidth="1"/>
    <col min="6666" max="6666" width="10.140625" style="3" customWidth="1"/>
    <col min="6667" max="6667" width="12.140625" style="3" customWidth="1"/>
    <col min="6668" max="6668" width="10.140625" style="3" customWidth="1"/>
    <col min="6669" max="6669" width="12" style="3" customWidth="1"/>
    <col min="6670" max="6904" width="8.85546875" style="3"/>
    <col min="6905" max="6905" width="6.28515625" style="3" customWidth="1"/>
    <col min="6906" max="6906" width="20.5703125" style="3" customWidth="1"/>
    <col min="6907" max="6907" width="30.7109375" style="3" customWidth="1"/>
    <col min="6908" max="6908" width="12" style="3" customWidth="1"/>
    <col min="6909" max="6909" width="13" style="3" customWidth="1"/>
    <col min="6910" max="6910" width="9.85546875" style="3" bestFit="1" customWidth="1"/>
    <col min="6911" max="6912" width="9.5703125" style="3" customWidth="1"/>
    <col min="6913" max="6913" width="9.85546875" style="3" bestFit="1" customWidth="1"/>
    <col min="6914" max="6914" width="14.140625" style="3" customWidth="1"/>
    <col min="6915" max="6916" width="11.140625" style="3" customWidth="1"/>
    <col min="6917" max="6917" width="13.28515625" style="3" customWidth="1"/>
    <col min="6918" max="6918" width="12.140625" style="3" customWidth="1"/>
    <col min="6919" max="6921" width="9.85546875" style="3" bestFit="1" customWidth="1"/>
    <col min="6922" max="6922" width="10.140625" style="3" customWidth="1"/>
    <col min="6923" max="6923" width="12.140625" style="3" customWidth="1"/>
    <col min="6924" max="6924" width="10.140625" style="3" customWidth="1"/>
    <col min="6925" max="6925" width="12" style="3" customWidth="1"/>
    <col min="6926" max="7160" width="8.85546875" style="3"/>
    <col min="7161" max="7161" width="6.28515625" style="3" customWidth="1"/>
    <col min="7162" max="7162" width="20.5703125" style="3" customWidth="1"/>
    <col min="7163" max="7163" width="30.7109375" style="3" customWidth="1"/>
    <col min="7164" max="7164" width="12" style="3" customWidth="1"/>
    <col min="7165" max="7165" width="13" style="3" customWidth="1"/>
    <col min="7166" max="7166" width="9.85546875" style="3" bestFit="1" customWidth="1"/>
    <col min="7167" max="7168" width="9.5703125" style="3" customWidth="1"/>
    <col min="7169" max="7169" width="9.85546875" style="3" bestFit="1" customWidth="1"/>
    <col min="7170" max="7170" width="14.140625" style="3" customWidth="1"/>
    <col min="7171" max="7172" width="11.140625" style="3" customWidth="1"/>
    <col min="7173" max="7173" width="13.28515625" style="3" customWidth="1"/>
    <col min="7174" max="7174" width="12.140625" style="3" customWidth="1"/>
    <col min="7175" max="7177" width="9.85546875" style="3" bestFit="1" customWidth="1"/>
    <col min="7178" max="7178" width="10.140625" style="3" customWidth="1"/>
    <col min="7179" max="7179" width="12.140625" style="3" customWidth="1"/>
    <col min="7180" max="7180" width="10.140625" style="3" customWidth="1"/>
    <col min="7181" max="7181" width="12" style="3" customWidth="1"/>
    <col min="7182" max="7416" width="8.85546875" style="3"/>
    <col min="7417" max="7417" width="6.28515625" style="3" customWidth="1"/>
    <col min="7418" max="7418" width="20.5703125" style="3" customWidth="1"/>
    <col min="7419" max="7419" width="30.7109375" style="3" customWidth="1"/>
    <col min="7420" max="7420" width="12" style="3" customWidth="1"/>
    <col min="7421" max="7421" width="13" style="3" customWidth="1"/>
    <col min="7422" max="7422" width="9.85546875" style="3" bestFit="1" customWidth="1"/>
    <col min="7423" max="7424" width="9.5703125" style="3" customWidth="1"/>
    <col min="7425" max="7425" width="9.85546875" style="3" bestFit="1" customWidth="1"/>
    <col min="7426" max="7426" width="14.140625" style="3" customWidth="1"/>
    <col min="7427" max="7428" width="11.140625" style="3" customWidth="1"/>
    <col min="7429" max="7429" width="13.28515625" style="3" customWidth="1"/>
    <col min="7430" max="7430" width="12.140625" style="3" customWidth="1"/>
    <col min="7431" max="7433" width="9.85546875" style="3" bestFit="1" customWidth="1"/>
    <col min="7434" max="7434" width="10.140625" style="3" customWidth="1"/>
    <col min="7435" max="7435" width="12.140625" style="3" customWidth="1"/>
    <col min="7436" max="7436" width="10.140625" style="3" customWidth="1"/>
    <col min="7437" max="7437" width="12" style="3" customWidth="1"/>
    <col min="7438" max="7672" width="8.85546875" style="3"/>
    <col min="7673" max="7673" width="6.28515625" style="3" customWidth="1"/>
    <col min="7674" max="7674" width="20.5703125" style="3" customWidth="1"/>
    <col min="7675" max="7675" width="30.7109375" style="3" customWidth="1"/>
    <col min="7676" max="7676" width="12" style="3" customWidth="1"/>
    <col min="7677" max="7677" width="13" style="3" customWidth="1"/>
    <col min="7678" max="7678" width="9.85546875" style="3" bestFit="1" customWidth="1"/>
    <col min="7679" max="7680" width="9.5703125" style="3" customWidth="1"/>
    <col min="7681" max="7681" width="9.85546875" style="3" bestFit="1" customWidth="1"/>
    <col min="7682" max="7682" width="14.140625" style="3" customWidth="1"/>
    <col min="7683" max="7684" width="11.140625" style="3" customWidth="1"/>
    <col min="7685" max="7685" width="13.28515625" style="3" customWidth="1"/>
    <col min="7686" max="7686" width="12.140625" style="3" customWidth="1"/>
    <col min="7687" max="7689" width="9.85546875" style="3" bestFit="1" customWidth="1"/>
    <col min="7690" max="7690" width="10.140625" style="3" customWidth="1"/>
    <col min="7691" max="7691" width="12.140625" style="3" customWidth="1"/>
    <col min="7692" max="7692" width="10.140625" style="3" customWidth="1"/>
    <col min="7693" max="7693" width="12" style="3" customWidth="1"/>
    <col min="7694" max="7928" width="8.85546875" style="3"/>
    <col min="7929" max="7929" width="6.28515625" style="3" customWidth="1"/>
    <col min="7930" max="7930" width="20.5703125" style="3" customWidth="1"/>
    <col min="7931" max="7931" width="30.7109375" style="3" customWidth="1"/>
    <col min="7932" max="7932" width="12" style="3" customWidth="1"/>
    <col min="7933" max="7933" width="13" style="3" customWidth="1"/>
    <col min="7934" max="7934" width="9.85546875" style="3" bestFit="1" customWidth="1"/>
    <col min="7935" max="7936" width="9.5703125" style="3" customWidth="1"/>
    <col min="7937" max="7937" width="9.85546875" style="3" bestFit="1" customWidth="1"/>
    <col min="7938" max="7938" width="14.140625" style="3" customWidth="1"/>
    <col min="7939" max="7940" width="11.140625" style="3" customWidth="1"/>
    <col min="7941" max="7941" width="13.28515625" style="3" customWidth="1"/>
    <col min="7942" max="7942" width="12.140625" style="3" customWidth="1"/>
    <col min="7943" max="7945" width="9.85546875" style="3" bestFit="1" customWidth="1"/>
    <col min="7946" max="7946" width="10.140625" style="3" customWidth="1"/>
    <col min="7947" max="7947" width="12.140625" style="3" customWidth="1"/>
    <col min="7948" max="7948" width="10.140625" style="3" customWidth="1"/>
    <col min="7949" max="7949" width="12" style="3" customWidth="1"/>
    <col min="7950" max="8184" width="8.85546875" style="3"/>
    <col min="8185" max="8185" width="6.28515625" style="3" customWidth="1"/>
    <col min="8186" max="8186" width="20.5703125" style="3" customWidth="1"/>
    <col min="8187" max="8187" width="30.7109375" style="3" customWidth="1"/>
    <col min="8188" max="8188" width="12" style="3" customWidth="1"/>
    <col min="8189" max="8189" width="13" style="3" customWidth="1"/>
    <col min="8190" max="8190" width="9.85546875" style="3" bestFit="1" customWidth="1"/>
    <col min="8191" max="8192" width="9.5703125" style="3" customWidth="1"/>
    <col min="8193" max="8193" width="9.85546875" style="3" bestFit="1" customWidth="1"/>
    <col min="8194" max="8194" width="14.140625" style="3" customWidth="1"/>
    <col min="8195" max="8196" width="11.140625" style="3" customWidth="1"/>
    <col min="8197" max="8197" width="13.28515625" style="3" customWidth="1"/>
    <col min="8198" max="8198" width="12.140625" style="3" customWidth="1"/>
    <col min="8199" max="8201" width="9.85546875" style="3" bestFit="1" customWidth="1"/>
    <col min="8202" max="8202" width="10.140625" style="3" customWidth="1"/>
    <col min="8203" max="8203" width="12.140625" style="3" customWidth="1"/>
    <col min="8204" max="8204" width="10.140625" style="3" customWidth="1"/>
    <col min="8205" max="8205" width="12" style="3" customWidth="1"/>
    <col min="8206" max="8440" width="8.85546875" style="3"/>
    <col min="8441" max="8441" width="6.28515625" style="3" customWidth="1"/>
    <col min="8442" max="8442" width="20.5703125" style="3" customWidth="1"/>
    <col min="8443" max="8443" width="30.7109375" style="3" customWidth="1"/>
    <col min="8444" max="8444" width="12" style="3" customWidth="1"/>
    <col min="8445" max="8445" width="13" style="3" customWidth="1"/>
    <col min="8446" max="8446" width="9.85546875" style="3" bestFit="1" customWidth="1"/>
    <col min="8447" max="8448" width="9.5703125" style="3" customWidth="1"/>
    <col min="8449" max="8449" width="9.85546875" style="3" bestFit="1" customWidth="1"/>
    <col min="8450" max="8450" width="14.140625" style="3" customWidth="1"/>
    <col min="8451" max="8452" width="11.140625" style="3" customWidth="1"/>
    <col min="8453" max="8453" width="13.28515625" style="3" customWidth="1"/>
    <col min="8454" max="8454" width="12.140625" style="3" customWidth="1"/>
    <col min="8455" max="8457" width="9.85546875" style="3" bestFit="1" customWidth="1"/>
    <col min="8458" max="8458" width="10.140625" style="3" customWidth="1"/>
    <col min="8459" max="8459" width="12.140625" style="3" customWidth="1"/>
    <col min="8460" max="8460" width="10.140625" style="3" customWidth="1"/>
    <col min="8461" max="8461" width="12" style="3" customWidth="1"/>
    <col min="8462" max="8696" width="8.85546875" style="3"/>
    <col min="8697" max="8697" width="6.28515625" style="3" customWidth="1"/>
    <col min="8698" max="8698" width="20.5703125" style="3" customWidth="1"/>
    <col min="8699" max="8699" width="30.7109375" style="3" customWidth="1"/>
    <col min="8700" max="8700" width="12" style="3" customWidth="1"/>
    <col min="8701" max="8701" width="13" style="3" customWidth="1"/>
    <col min="8702" max="8702" width="9.85546875" style="3" bestFit="1" customWidth="1"/>
    <col min="8703" max="8704" width="9.5703125" style="3" customWidth="1"/>
    <col min="8705" max="8705" width="9.85546875" style="3" bestFit="1" customWidth="1"/>
    <col min="8706" max="8706" width="14.140625" style="3" customWidth="1"/>
    <col min="8707" max="8708" width="11.140625" style="3" customWidth="1"/>
    <col min="8709" max="8709" width="13.28515625" style="3" customWidth="1"/>
    <col min="8710" max="8710" width="12.140625" style="3" customWidth="1"/>
    <col min="8711" max="8713" width="9.85546875" style="3" bestFit="1" customWidth="1"/>
    <col min="8714" max="8714" width="10.140625" style="3" customWidth="1"/>
    <col min="8715" max="8715" width="12.140625" style="3" customWidth="1"/>
    <col min="8716" max="8716" width="10.140625" style="3" customWidth="1"/>
    <col min="8717" max="8717" width="12" style="3" customWidth="1"/>
    <col min="8718" max="8952" width="8.85546875" style="3"/>
    <col min="8953" max="8953" width="6.28515625" style="3" customWidth="1"/>
    <col min="8954" max="8954" width="20.5703125" style="3" customWidth="1"/>
    <col min="8955" max="8955" width="30.7109375" style="3" customWidth="1"/>
    <col min="8956" max="8956" width="12" style="3" customWidth="1"/>
    <col min="8957" max="8957" width="13" style="3" customWidth="1"/>
    <col min="8958" max="8958" width="9.85546875" style="3" bestFit="1" customWidth="1"/>
    <col min="8959" max="8960" width="9.5703125" style="3" customWidth="1"/>
    <col min="8961" max="8961" width="9.85546875" style="3" bestFit="1" customWidth="1"/>
    <col min="8962" max="8962" width="14.140625" style="3" customWidth="1"/>
    <col min="8963" max="8964" width="11.140625" style="3" customWidth="1"/>
    <col min="8965" max="8965" width="13.28515625" style="3" customWidth="1"/>
    <col min="8966" max="8966" width="12.140625" style="3" customWidth="1"/>
    <col min="8967" max="8969" width="9.85546875" style="3" bestFit="1" customWidth="1"/>
    <col min="8970" max="8970" width="10.140625" style="3" customWidth="1"/>
    <col min="8971" max="8971" width="12.140625" style="3" customWidth="1"/>
    <col min="8972" max="8972" width="10.140625" style="3" customWidth="1"/>
    <col min="8973" max="8973" width="12" style="3" customWidth="1"/>
    <col min="8974" max="9208" width="8.85546875" style="3"/>
    <col min="9209" max="9209" width="6.28515625" style="3" customWidth="1"/>
    <col min="9210" max="9210" width="20.5703125" style="3" customWidth="1"/>
    <col min="9211" max="9211" width="30.7109375" style="3" customWidth="1"/>
    <col min="9212" max="9212" width="12" style="3" customWidth="1"/>
    <col min="9213" max="9213" width="13" style="3" customWidth="1"/>
    <col min="9214" max="9214" width="9.85546875" style="3" bestFit="1" customWidth="1"/>
    <col min="9215" max="9216" width="9.5703125" style="3" customWidth="1"/>
    <col min="9217" max="9217" width="9.85546875" style="3" bestFit="1" customWidth="1"/>
    <col min="9218" max="9218" width="14.140625" style="3" customWidth="1"/>
    <col min="9219" max="9220" width="11.140625" style="3" customWidth="1"/>
    <col min="9221" max="9221" width="13.28515625" style="3" customWidth="1"/>
    <col min="9222" max="9222" width="12.140625" style="3" customWidth="1"/>
    <col min="9223" max="9225" width="9.85546875" style="3" bestFit="1" customWidth="1"/>
    <col min="9226" max="9226" width="10.140625" style="3" customWidth="1"/>
    <col min="9227" max="9227" width="12.140625" style="3" customWidth="1"/>
    <col min="9228" max="9228" width="10.140625" style="3" customWidth="1"/>
    <col min="9229" max="9229" width="12" style="3" customWidth="1"/>
    <col min="9230" max="9464" width="8.85546875" style="3"/>
    <col min="9465" max="9465" width="6.28515625" style="3" customWidth="1"/>
    <col min="9466" max="9466" width="20.5703125" style="3" customWidth="1"/>
    <col min="9467" max="9467" width="30.7109375" style="3" customWidth="1"/>
    <col min="9468" max="9468" width="12" style="3" customWidth="1"/>
    <col min="9469" max="9469" width="13" style="3" customWidth="1"/>
    <col min="9470" max="9470" width="9.85546875" style="3" bestFit="1" customWidth="1"/>
    <col min="9471" max="9472" width="9.5703125" style="3" customWidth="1"/>
    <col min="9473" max="9473" width="9.85546875" style="3" bestFit="1" customWidth="1"/>
    <col min="9474" max="9474" width="14.140625" style="3" customWidth="1"/>
    <col min="9475" max="9476" width="11.140625" style="3" customWidth="1"/>
    <col min="9477" max="9477" width="13.28515625" style="3" customWidth="1"/>
    <col min="9478" max="9478" width="12.140625" style="3" customWidth="1"/>
    <col min="9479" max="9481" width="9.85546875" style="3" bestFit="1" customWidth="1"/>
    <col min="9482" max="9482" width="10.140625" style="3" customWidth="1"/>
    <col min="9483" max="9483" width="12.140625" style="3" customWidth="1"/>
    <col min="9484" max="9484" width="10.140625" style="3" customWidth="1"/>
    <col min="9485" max="9485" width="12" style="3" customWidth="1"/>
    <col min="9486" max="9720" width="8.85546875" style="3"/>
    <col min="9721" max="9721" width="6.28515625" style="3" customWidth="1"/>
    <col min="9722" max="9722" width="20.5703125" style="3" customWidth="1"/>
    <col min="9723" max="9723" width="30.7109375" style="3" customWidth="1"/>
    <col min="9724" max="9724" width="12" style="3" customWidth="1"/>
    <col min="9725" max="9725" width="13" style="3" customWidth="1"/>
    <col min="9726" max="9726" width="9.85546875" style="3" bestFit="1" customWidth="1"/>
    <col min="9727" max="9728" width="9.5703125" style="3" customWidth="1"/>
    <col min="9729" max="9729" width="9.85546875" style="3" bestFit="1" customWidth="1"/>
    <col min="9730" max="9730" width="14.140625" style="3" customWidth="1"/>
    <col min="9731" max="9732" width="11.140625" style="3" customWidth="1"/>
    <col min="9733" max="9733" width="13.28515625" style="3" customWidth="1"/>
    <col min="9734" max="9734" width="12.140625" style="3" customWidth="1"/>
    <col min="9735" max="9737" width="9.85546875" style="3" bestFit="1" customWidth="1"/>
    <col min="9738" max="9738" width="10.140625" style="3" customWidth="1"/>
    <col min="9739" max="9739" width="12.140625" style="3" customWidth="1"/>
    <col min="9740" max="9740" width="10.140625" style="3" customWidth="1"/>
    <col min="9741" max="9741" width="12" style="3" customWidth="1"/>
    <col min="9742" max="9976" width="8.85546875" style="3"/>
    <col min="9977" max="9977" width="6.28515625" style="3" customWidth="1"/>
    <col min="9978" max="9978" width="20.5703125" style="3" customWidth="1"/>
    <col min="9979" max="9979" width="30.7109375" style="3" customWidth="1"/>
    <col min="9980" max="9980" width="12" style="3" customWidth="1"/>
    <col min="9981" max="9981" width="13" style="3" customWidth="1"/>
    <col min="9982" max="9982" width="9.85546875" style="3" bestFit="1" customWidth="1"/>
    <col min="9983" max="9984" width="9.5703125" style="3" customWidth="1"/>
    <col min="9985" max="9985" width="9.85546875" style="3" bestFit="1" customWidth="1"/>
    <col min="9986" max="9986" width="14.140625" style="3" customWidth="1"/>
    <col min="9987" max="9988" width="11.140625" style="3" customWidth="1"/>
    <col min="9989" max="9989" width="13.28515625" style="3" customWidth="1"/>
    <col min="9990" max="9990" width="12.140625" style="3" customWidth="1"/>
    <col min="9991" max="9993" width="9.85546875" style="3" bestFit="1" customWidth="1"/>
    <col min="9994" max="9994" width="10.140625" style="3" customWidth="1"/>
    <col min="9995" max="9995" width="12.140625" style="3" customWidth="1"/>
    <col min="9996" max="9996" width="10.140625" style="3" customWidth="1"/>
    <col min="9997" max="9997" width="12" style="3" customWidth="1"/>
    <col min="9998" max="10232" width="8.85546875" style="3"/>
    <col min="10233" max="10233" width="6.28515625" style="3" customWidth="1"/>
    <col min="10234" max="10234" width="20.5703125" style="3" customWidth="1"/>
    <col min="10235" max="10235" width="30.7109375" style="3" customWidth="1"/>
    <col min="10236" max="10236" width="12" style="3" customWidth="1"/>
    <col min="10237" max="10237" width="13" style="3" customWidth="1"/>
    <col min="10238" max="10238" width="9.85546875" style="3" bestFit="1" customWidth="1"/>
    <col min="10239" max="10240" width="9.5703125" style="3" customWidth="1"/>
    <col min="10241" max="10241" width="9.85546875" style="3" bestFit="1" customWidth="1"/>
    <col min="10242" max="10242" width="14.140625" style="3" customWidth="1"/>
    <col min="10243" max="10244" width="11.140625" style="3" customWidth="1"/>
    <col min="10245" max="10245" width="13.28515625" style="3" customWidth="1"/>
    <col min="10246" max="10246" width="12.140625" style="3" customWidth="1"/>
    <col min="10247" max="10249" width="9.85546875" style="3" bestFit="1" customWidth="1"/>
    <col min="10250" max="10250" width="10.140625" style="3" customWidth="1"/>
    <col min="10251" max="10251" width="12.140625" style="3" customWidth="1"/>
    <col min="10252" max="10252" width="10.140625" style="3" customWidth="1"/>
    <col min="10253" max="10253" width="12" style="3" customWidth="1"/>
    <col min="10254" max="10488" width="8.85546875" style="3"/>
    <col min="10489" max="10489" width="6.28515625" style="3" customWidth="1"/>
    <col min="10490" max="10490" width="20.5703125" style="3" customWidth="1"/>
    <col min="10491" max="10491" width="30.7109375" style="3" customWidth="1"/>
    <col min="10492" max="10492" width="12" style="3" customWidth="1"/>
    <col min="10493" max="10493" width="13" style="3" customWidth="1"/>
    <col min="10494" max="10494" width="9.85546875" style="3" bestFit="1" customWidth="1"/>
    <col min="10495" max="10496" width="9.5703125" style="3" customWidth="1"/>
    <col min="10497" max="10497" width="9.85546875" style="3" bestFit="1" customWidth="1"/>
    <col min="10498" max="10498" width="14.140625" style="3" customWidth="1"/>
    <col min="10499" max="10500" width="11.140625" style="3" customWidth="1"/>
    <col min="10501" max="10501" width="13.28515625" style="3" customWidth="1"/>
    <col min="10502" max="10502" width="12.140625" style="3" customWidth="1"/>
    <col min="10503" max="10505" width="9.85546875" style="3" bestFit="1" customWidth="1"/>
    <col min="10506" max="10506" width="10.140625" style="3" customWidth="1"/>
    <col min="10507" max="10507" width="12.140625" style="3" customWidth="1"/>
    <col min="10508" max="10508" width="10.140625" style="3" customWidth="1"/>
    <col min="10509" max="10509" width="12" style="3" customWidth="1"/>
    <col min="10510" max="10744" width="8.85546875" style="3"/>
    <col min="10745" max="10745" width="6.28515625" style="3" customWidth="1"/>
    <col min="10746" max="10746" width="20.5703125" style="3" customWidth="1"/>
    <col min="10747" max="10747" width="30.7109375" style="3" customWidth="1"/>
    <col min="10748" max="10748" width="12" style="3" customWidth="1"/>
    <col min="10749" max="10749" width="13" style="3" customWidth="1"/>
    <col min="10750" max="10750" width="9.85546875" style="3" bestFit="1" customWidth="1"/>
    <col min="10751" max="10752" width="9.5703125" style="3" customWidth="1"/>
    <col min="10753" max="10753" width="9.85546875" style="3" bestFit="1" customWidth="1"/>
    <col min="10754" max="10754" width="14.140625" style="3" customWidth="1"/>
    <col min="10755" max="10756" width="11.140625" style="3" customWidth="1"/>
    <col min="10757" max="10757" width="13.28515625" style="3" customWidth="1"/>
    <col min="10758" max="10758" width="12.140625" style="3" customWidth="1"/>
    <col min="10759" max="10761" width="9.85546875" style="3" bestFit="1" customWidth="1"/>
    <col min="10762" max="10762" width="10.140625" style="3" customWidth="1"/>
    <col min="10763" max="10763" width="12.140625" style="3" customWidth="1"/>
    <col min="10764" max="10764" width="10.140625" style="3" customWidth="1"/>
    <col min="10765" max="10765" width="12" style="3" customWidth="1"/>
    <col min="10766" max="11000" width="8.85546875" style="3"/>
    <col min="11001" max="11001" width="6.28515625" style="3" customWidth="1"/>
    <col min="11002" max="11002" width="20.5703125" style="3" customWidth="1"/>
    <col min="11003" max="11003" width="30.7109375" style="3" customWidth="1"/>
    <col min="11004" max="11004" width="12" style="3" customWidth="1"/>
    <col min="11005" max="11005" width="13" style="3" customWidth="1"/>
    <col min="11006" max="11006" width="9.85546875" style="3" bestFit="1" customWidth="1"/>
    <col min="11007" max="11008" width="9.5703125" style="3" customWidth="1"/>
    <col min="11009" max="11009" width="9.85546875" style="3" bestFit="1" customWidth="1"/>
    <col min="11010" max="11010" width="14.140625" style="3" customWidth="1"/>
    <col min="11011" max="11012" width="11.140625" style="3" customWidth="1"/>
    <col min="11013" max="11013" width="13.28515625" style="3" customWidth="1"/>
    <col min="11014" max="11014" width="12.140625" style="3" customWidth="1"/>
    <col min="11015" max="11017" width="9.85546875" style="3" bestFit="1" customWidth="1"/>
    <col min="11018" max="11018" width="10.140625" style="3" customWidth="1"/>
    <col min="11019" max="11019" width="12.140625" style="3" customWidth="1"/>
    <col min="11020" max="11020" width="10.140625" style="3" customWidth="1"/>
    <col min="11021" max="11021" width="12" style="3" customWidth="1"/>
    <col min="11022" max="11256" width="8.85546875" style="3"/>
    <col min="11257" max="11257" width="6.28515625" style="3" customWidth="1"/>
    <col min="11258" max="11258" width="20.5703125" style="3" customWidth="1"/>
    <col min="11259" max="11259" width="30.7109375" style="3" customWidth="1"/>
    <col min="11260" max="11260" width="12" style="3" customWidth="1"/>
    <col min="11261" max="11261" width="13" style="3" customWidth="1"/>
    <col min="11262" max="11262" width="9.85546875" style="3" bestFit="1" customWidth="1"/>
    <col min="11263" max="11264" width="9.5703125" style="3" customWidth="1"/>
    <col min="11265" max="11265" width="9.85546875" style="3" bestFit="1" customWidth="1"/>
    <col min="11266" max="11266" width="14.140625" style="3" customWidth="1"/>
    <col min="11267" max="11268" width="11.140625" style="3" customWidth="1"/>
    <col min="11269" max="11269" width="13.28515625" style="3" customWidth="1"/>
    <col min="11270" max="11270" width="12.140625" style="3" customWidth="1"/>
    <col min="11271" max="11273" width="9.85546875" style="3" bestFit="1" customWidth="1"/>
    <col min="11274" max="11274" width="10.140625" style="3" customWidth="1"/>
    <col min="11275" max="11275" width="12.140625" style="3" customWidth="1"/>
    <col min="11276" max="11276" width="10.140625" style="3" customWidth="1"/>
    <col min="11277" max="11277" width="12" style="3" customWidth="1"/>
    <col min="11278" max="11512" width="8.85546875" style="3"/>
    <col min="11513" max="11513" width="6.28515625" style="3" customWidth="1"/>
    <col min="11514" max="11514" width="20.5703125" style="3" customWidth="1"/>
    <col min="11515" max="11515" width="30.7109375" style="3" customWidth="1"/>
    <col min="11516" max="11516" width="12" style="3" customWidth="1"/>
    <col min="11517" max="11517" width="13" style="3" customWidth="1"/>
    <col min="11518" max="11518" width="9.85546875" style="3" bestFit="1" customWidth="1"/>
    <col min="11519" max="11520" width="9.5703125" style="3" customWidth="1"/>
    <col min="11521" max="11521" width="9.85546875" style="3" bestFit="1" customWidth="1"/>
    <col min="11522" max="11522" width="14.140625" style="3" customWidth="1"/>
    <col min="11523" max="11524" width="11.140625" style="3" customWidth="1"/>
    <col min="11525" max="11525" width="13.28515625" style="3" customWidth="1"/>
    <col min="11526" max="11526" width="12.140625" style="3" customWidth="1"/>
    <col min="11527" max="11529" width="9.85546875" style="3" bestFit="1" customWidth="1"/>
    <col min="11530" max="11530" width="10.140625" style="3" customWidth="1"/>
    <col min="11531" max="11531" width="12.140625" style="3" customWidth="1"/>
    <col min="11532" max="11532" width="10.140625" style="3" customWidth="1"/>
    <col min="11533" max="11533" width="12" style="3" customWidth="1"/>
    <col min="11534" max="11768" width="8.85546875" style="3"/>
    <col min="11769" max="11769" width="6.28515625" style="3" customWidth="1"/>
    <col min="11770" max="11770" width="20.5703125" style="3" customWidth="1"/>
    <col min="11771" max="11771" width="30.7109375" style="3" customWidth="1"/>
    <col min="11772" max="11772" width="12" style="3" customWidth="1"/>
    <col min="11773" max="11773" width="13" style="3" customWidth="1"/>
    <col min="11774" max="11774" width="9.85546875" style="3" bestFit="1" customWidth="1"/>
    <col min="11775" max="11776" width="9.5703125" style="3" customWidth="1"/>
    <col min="11777" max="11777" width="9.85546875" style="3" bestFit="1" customWidth="1"/>
    <col min="11778" max="11778" width="14.140625" style="3" customWidth="1"/>
    <col min="11779" max="11780" width="11.140625" style="3" customWidth="1"/>
    <col min="11781" max="11781" width="13.28515625" style="3" customWidth="1"/>
    <col min="11782" max="11782" width="12.140625" style="3" customWidth="1"/>
    <col min="11783" max="11785" width="9.85546875" style="3" bestFit="1" customWidth="1"/>
    <col min="11786" max="11786" width="10.140625" style="3" customWidth="1"/>
    <col min="11787" max="11787" width="12.140625" style="3" customWidth="1"/>
    <col min="11788" max="11788" width="10.140625" style="3" customWidth="1"/>
    <col min="11789" max="11789" width="12" style="3" customWidth="1"/>
    <col min="11790" max="12024" width="8.85546875" style="3"/>
    <col min="12025" max="12025" width="6.28515625" style="3" customWidth="1"/>
    <col min="12026" max="12026" width="20.5703125" style="3" customWidth="1"/>
    <col min="12027" max="12027" width="30.7109375" style="3" customWidth="1"/>
    <col min="12028" max="12028" width="12" style="3" customWidth="1"/>
    <col min="12029" max="12029" width="13" style="3" customWidth="1"/>
    <col min="12030" max="12030" width="9.85546875" style="3" bestFit="1" customWidth="1"/>
    <col min="12031" max="12032" width="9.5703125" style="3" customWidth="1"/>
    <col min="12033" max="12033" width="9.85546875" style="3" bestFit="1" customWidth="1"/>
    <col min="12034" max="12034" width="14.140625" style="3" customWidth="1"/>
    <col min="12035" max="12036" width="11.140625" style="3" customWidth="1"/>
    <col min="12037" max="12037" width="13.28515625" style="3" customWidth="1"/>
    <col min="12038" max="12038" width="12.140625" style="3" customWidth="1"/>
    <col min="12039" max="12041" width="9.85546875" style="3" bestFit="1" customWidth="1"/>
    <col min="12042" max="12042" width="10.140625" style="3" customWidth="1"/>
    <col min="12043" max="12043" width="12.140625" style="3" customWidth="1"/>
    <col min="12044" max="12044" width="10.140625" style="3" customWidth="1"/>
    <col min="12045" max="12045" width="12" style="3" customWidth="1"/>
    <col min="12046" max="12280" width="8.85546875" style="3"/>
    <col min="12281" max="12281" width="6.28515625" style="3" customWidth="1"/>
    <col min="12282" max="12282" width="20.5703125" style="3" customWidth="1"/>
    <col min="12283" max="12283" width="30.7109375" style="3" customWidth="1"/>
    <col min="12284" max="12284" width="12" style="3" customWidth="1"/>
    <col min="12285" max="12285" width="13" style="3" customWidth="1"/>
    <col min="12286" max="12286" width="9.85546875" style="3" bestFit="1" customWidth="1"/>
    <col min="12287" max="12288" width="9.5703125" style="3" customWidth="1"/>
    <col min="12289" max="12289" width="9.85546875" style="3" bestFit="1" customWidth="1"/>
    <col min="12290" max="12290" width="14.140625" style="3" customWidth="1"/>
    <col min="12291" max="12292" width="11.140625" style="3" customWidth="1"/>
    <col min="12293" max="12293" width="13.28515625" style="3" customWidth="1"/>
    <col min="12294" max="12294" width="12.140625" style="3" customWidth="1"/>
    <col min="12295" max="12297" width="9.85546875" style="3" bestFit="1" customWidth="1"/>
    <col min="12298" max="12298" width="10.140625" style="3" customWidth="1"/>
    <col min="12299" max="12299" width="12.140625" style="3" customWidth="1"/>
    <col min="12300" max="12300" width="10.140625" style="3" customWidth="1"/>
    <col min="12301" max="12301" width="12" style="3" customWidth="1"/>
    <col min="12302" max="12536" width="8.85546875" style="3"/>
    <col min="12537" max="12537" width="6.28515625" style="3" customWidth="1"/>
    <col min="12538" max="12538" width="20.5703125" style="3" customWidth="1"/>
    <col min="12539" max="12539" width="30.7109375" style="3" customWidth="1"/>
    <col min="12540" max="12540" width="12" style="3" customWidth="1"/>
    <col min="12541" max="12541" width="13" style="3" customWidth="1"/>
    <col min="12542" max="12542" width="9.85546875" style="3" bestFit="1" customWidth="1"/>
    <col min="12543" max="12544" width="9.5703125" style="3" customWidth="1"/>
    <col min="12545" max="12545" width="9.85546875" style="3" bestFit="1" customWidth="1"/>
    <col min="12546" max="12546" width="14.140625" style="3" customWidth="1"/>
    <col min="12547" max="12548" width="11.140625" style="3" customWidth="1"/>
    <col min="12549" max="12549" width="13.28515625" style="3" customWidth="1"/>
    <col min="12550" max="12550" width="12.140625" style="3" customWidth="1"/>
    <col min="12551" max="12553" width="9.85546875" style="3" bestFit="1" customWidth="1"/>
    <col min="12554" max="12554" width="10.140625" style="3" customWidth="1"/>
    <col min="12555" max="12555" width="12.140625" style="3" customWidth="1"/>
    <col min="12556" max="12556" width="10.140625" style="3" customWidth="1"/>
    <col min="12557" max="12557" width="12" style="3" customWidth="1"/>
    <col min="12558" max="12792" width="8.85546875" style="3"/>
    <col min="12793" max="12793" width="6.28515625" style="3" customWidth="1"/>
    <col min="12794" max="12794" width="20.5703125" style="3" customWidth="1"/>
    <col min="12795" max="12795" width="30.7109375" style="3" customWidth="1"/>
    <col min="12796" max="12796" width="12" style="3" customWidth="1"/>
    <col min="12797" max="12797" width="13" style="3" customWidth="1"/>
    <col min="12798" max="12798" width="9.85546875" style="3" bestFit="1" customWidth="1"/>
    <col min="12799" max="12800" width="9.5703125" style="3" customWidth="1"/>
    <col min="12801" max="12801" width="9.85546875" style="3" bestFit="1" customWidth="1"/>
    <col min="12802" max="12802" width="14.140625" style="3" customWidth="1"/>
    <col min="12803" max="12804" width="11.140625" style="3" customWidth="1"/>
    <col min="12805" max="12805" width="13.28515625" style="3" customWidth="1"/>
    <col min="12806" max="12806" width="12.140625" style="3" customWidth="1"/>
    <col min="12807" max="12809" width="9.85546875" style="3" bestFit="1" customWidth="1"/>
    <col min="12810" max="12810" width="10.140625" style="3" customWidth="1"/>
    <col min="12811" max="12811" width="12.140625" style="3" customWidth="1"/>
    <col min="12812" max="12812" width="10.140625" style="3" customWidth="1"/>
    <col min="12813" max="12813" width="12" style="3" customWidth="1"/>
    <col min="12814" max="13048" width="8.85546875" style="3"/>
    <col min="13049" max="13049" width="6.28515625" style="3" customWidth="1"/>
    <col min="13050" max="13050" width="20.5703125" style="3" customWidth="1"/>
    <col min="13051" max="13051" width="30.7109375" style="3" customWidth="1"/>
    <col min="13052" max="13052" width="12" style="3" customWidth="1"/>
    <col min="13053" max="13053" width="13" style="3" customWidth="1"/>
    <col min="13054" max="13054" width="9.85546875" style="3" bestFit="1" customWidth="1"/>
    <col min="13055" max="13056" width="9.5703125" style="3" customWidth="1"/>
    <col min="13057" max="13057" width="9.85546875" style="3" bestFit="1" customWidth="1"/>
    <col min="13058" max="13058" width="14.140625" style="3" customWidth="1"/>
    <col min="13059" max="13060" width="11.140625" style="3" customWidth="1"/>
    <col min="13061" max="13061" width="13.28515625" style="3" customWidth="1"/>
    <col min="13062" max="13062" width="12.140625" style="3" customWidth="1"/>
    <col min="13063" max="13065" width="9.85546875" style="3" bestFit="1" customWidth="1"/>
    <col min="13066" max="13066" width="10.140625" style="3" customWidth="1"/>
    <col min="13067" max="13067" width="12.140625" style="3" customWidth="1"/>
    <col min="13068" max="13068" width="10.140625" style="3" customWidth="1"/>
    <col min="13069" max="13069" width="12" style="3" customWidth="1"/>
    <col min="13070" max="13304" width="8.85546875" style="3"/>
    <col min="13305" max="13305" width="6.28515625" style="3" customWidth="1"/>
    <col min="13306" max="13306" width="20.5703125" style="3" customWidth="1"/>
    <col min="13307" max="13307" width="30.7109375" style="3" customWidth="1"/>
    <col min="13308" max="13308" width="12" style="3" customWidth="1"/>
    <col min="13309" max="13309" width="13" style="3" customWidth="1"/>
    <col min="13310" max="13310" width="9.85546875" style="3" bestFit="1" customWidth="1"/>
    <col min="13311" max="13312" width="9.5703125" style="3" customWidth="1"/>
    <col min="13313" max="13313" width="9.85546875" style="3" bestFit="1" customWidth="1"/>
    <col min="13314" max="13314" width="14.140625" style="3" customWidth="1"/>
    <col min="13315" max="13316" width="11.140625" style="3" customWidth="1"/>
    <col min="13317" max="13317" width="13.28515625" style="3" customWidth="1"/>
    <col min="13318" max="13318" width="12.140625" style="3" customWidth="1"/>
    <col min="13319" max="13321" width="9.85546875" style="3" bestFit="1" customWidth="1"/>
    <col min="13322" max="13322" width="10.140625" style="3" customWidth="1"/>
    <col min="13323" max="13323" width="12.140625" style="3" customWidth="1"/>
    <col min="13324" max="13324" width="10.140625" style="3" customWidth="1"/>
    <col min="13325" max="13325" width="12" style="3" customWidth="1"/>
    <col min="13326" max="13560" width="8.85546875" style="3"/>
    <col min="13561" max="13561" width="6.28515625" style="3" customWidth="1"/>
    <col min="13562" max="13562" width="20.5703125" style="3" customWidth="1"/>
    <col min="13563" max="13563" width="30.7109375" style="3" customWidth="1"/>
    <col min="13564" max="13564" width="12" style="3" customWidth="1"/>
    <col min="13565" max="13565" width="13" style="3" customWidth="1"/>
    <col min="13566" max="13566" width="9.85546875" style="3" bestFit="1" customWidth="1"/>
    <col min="13567" max="13568" width="9.5703125" style="3" customWidth="1"/>
    <col min="13569" max="13569" width="9.85546875" style="3" bestFit="1" customWidth="1"/>
    <col min="13570" max="13570" width="14.140625" style="3" customWidth="1"/>
    <col min="13571" max="13572" width="11.140625" style="3" customWidth="1"/>
    <col min="13573" max="13573" width="13.28515625" style="3" customWidth="1"/>
    <col min="13574" max="13574" width="12.140625" style="3" customWidth="1"/>
    <col min="13575" max="13577" width="9.85546875" style="3" bestFit="1" customWidth="1"/>
    <col min="13578" max="13578" width="10.140625" style="3" customWidth="1"/>
    <col min="13579" max="13579" width="12.140625" style="3" customWidth="1"/>
    <col min="13580" max="13580" width="10.140625" style="3" customWidth="1"/>
    <col min="13581" max="13581" width="12" style="3" customWidth="1"/>
    <col min="13582" max="13816" width="8.85546875" style="3"/>
    <col min="13817" max="13817" width="6.28515625" style="3" customWidth="1"/>
    <col min="13818" max="13818" width="20.5703125" style="3" customWidth="1"/>
    <col min="13819" max="13819" width="30.7109375" style="3" customWidth="1"/>
    <col min="13820" max="13820" width="12" style="3" customWidth="1"/>
    <col min="13821" max="13821" width="13" style="3" customWidth="1"/>
    <col min="13822" max="13822" width="9.85546875" style="3" bestFit="1" customWidth="1"/>
    <col min="13823" max="13824" width="9.5703125" style="3" customWidth="1"/>
    <col min="13825" max="13825" width="9.85546875" style="3" bestFit="1" customWidth="1"/>
    <col min="13826" max="13826" width="14.140625" style="3" customWidth="1"/>
    <col min="13827" max="13828" width="11.140625" style="3" customWidth="1"/>
    <col min="13829" max="13829" width="13.28515625" style="3" customWidth="1"/>
    <col min="13830" max="13830" width="12.140625" style="3" customWidth="1"/>
    <col min="13831" max="13833" width="9.85546875" style="3" bestFit="1" customWidth="1"/>
    <col min="13834" max="13834" width="10.140625" style="3" customWidth="1"/>
    <col min="13835" max="13835" width="12.140625" style="3" customWidth="1"/>
    <col min="13836" max="13836" width="10.140625" style="3" customWidth="1"/>
    <col min="13837" max="13837" width="12" style="3" customWidth="1"/>
    <col min="13838" max="14072" width="8.85546875" style="3"/>
    <col min="14073" max="14073" width="6.28515625" style="3" customWidth="1"/>
    <col min="14074" max="14074" width="20.5703125" style="3" customWidth="1"/>
    <col min="14075" max="14075" width="30.7109375" style="3" customWidth="1"/>
    <col min="14076" max="14076" width="12" style="3" customWidth="1"/>
    <col min="14077" max="14077" width="13" style="3" customWidth="1"/>
    <col min="14078" max="14078" width="9.85546875" style="3" bestFit="1" customWidth="1"/>
    <col min="14079" max="14080" width="9.5703125" style="3" customWidth="1"/>
    <col min="14081" max="14081" width="9.85546875" style="3" bestFit="1" customWidth="1"/>
    <col min="14082" max="14082" width="14.140625" style="3" customWidth="1"/>
    <col min="14083" max="14084" width="11.140625" style="3" customWidth="1"/>
    <col min="14085" max="14085" width="13.28515625" style="3" customWidth="1"/>
    <col min="14086" max="14086" width="12.140625" style="3" customWidth="1"/>
    <col min="14087" max="14089" width="9.85546875" style="3" bestFit="1" customWidth="1"/>
    <col min="14090" max="14090" width="10.140625" style="3" customWidth="1"/>
    <col min="14091" max="14091" width="12.140625" style="3" customWidth="1"/>
    <col min="14092" max="14092" width="10.140625" style="3" customWidth="1"/>
    <col min="14093" max="14093" width="12" style="3" customWidth="1"/>
    <col min="14094" max="14328" width="8.85546875" style="3"/>
    <col min="14329" max="14329" width="6.28515625" style="3" customWidth="1"/>
    <col min="14330" max="14330" width="20.5703125" style="3" customWidth="1"/>
    <col min="14331" max="14331" width="30.7109375" style="3" customWidth="1"/>
    <col min="14332" max="14332" width="12" style="3" customWidth="1"/>
    <col min="14333" max="14333" width="13" style="3" customWidth="1"/>
    <col min="14334" max="14334" width="9.85546875" style="3" bestFit="1" customWidth="1"/>
    <col min="14335" max="14336" width="9.5703125" style="3" customWidth="1"/>
    <col min="14337" max="14337" width="9.85546875" style="3" bestFit="1" customWidth="1"/>
    <col min="14338" max="14338" width="14.140625" style="3" customWidth="1"/>
    <col min="14339" max="14340" width="11.140625" style="3" customWidth="1"/>
    <col min="14341" max="14341" width="13.28515625" style="3" customWidth="1"/>
    <col min="14342" max="14342" width="12.140625" style="3" customWidth="1"/>
    <col min="14343" max="14345" width="9.85546875" style="3" bestFit="1" customWidth="1"/>
    <col min="14346" max="14346" width="10.140625" style="3" customWidth="1"/>
    <col min="14347" max="14347" width="12.140625" style="3" customWidth="1"/>
    <col min="14348" max="14348" width="10.140625" style="3" customWidth="1"/>
    <col min="14349" max="14349" width="12" style="3" customWidth="1"/>
    <col min="14350" max="14584" width="8.85546875" style="3"/>
    <col min="14585" max="14585" width="6.28515625" style="3" customWidth="1"/>
    <col min="14586" max="14586" width="20.5703125" style="3" customWidth="1"/>
    <col min="14587" max="14587" width="30.7109375" style="3" customWidth="1"/>
    <col min="14588" max="14588" width="12" style="3" customWidth="1"/>
    <col min="14589" max="14589" width="13" style="3" customWidth="1"/>
    <col min="14590" max="14590" width="9.85546875" style="3" bestFit="1" customWidth="1"/>
    <col min="14591" max="14592" width="9.5703125" style="3" customWidth="1"/>
    <col min="14593" max="14593" width="9.85546875" style="3" bestFit="1" customWidth="1"/>
    <col min="14594" max="14594" width="14.140625" style="3" customWidth="1"/>
    <col min="14595" max="14596" width="11.140625" style="3" customWidth="1"/>
    <col min="14597" max="14597" width="13.28515625" style="3" customWidth="1"/>
    <col min="14598" max="14598" width="12.140625" style="3" customWidth="1"/>
    <col min="14599" max="14601" width="9.85546875" style="3" bestFit="1" customWidth="1"/>
    <col min="14602" max="14602" width="10.140625" style="3" customWidth="1"/>
    <col min="14603" max="14603" width="12.140625" style="3" customWidth="1"/>
    <col min="14604" max="14604" width="10.140625" style="3" customWidth="1"/>
    <col min="14605" max="14605" width="12" style="3" customWidth="1"/>
    <col min="14606" max="14840" width="8.85546875" style="3"/>
    <col min="14841" max="14841" width="6.28515625" style="3" customWidth="1"/>
    <col min="14842" max="14842" width="20.5703125" style="3" customWidth="1"/>
    <col min="14843" max="14843" width="30.7109375" style="3" customWidth="1"/>
    <col min="14844" max="14844" width="12" style="3" customWidth="1"/>
    <col min="14845" max="14845" width="13" style="3" customWidth="1"/>
    <col min="14846" max="14846" width="9.85546875" style="3" bestFit="1" customWidth="1"/>
    <col min="14847" max="14848" width="9.5703125" style="3" customWidth="1"/>
    <col min="14849" max="14849" width="9.85546875" style="3" bestFit="1" customWidth="1"/>
    <col min="14850" max="14850" width="14.140625" style="3" customWidth="1"/>
    <col min="14851" max="14852" width="11.140625" style="3" customWidth="1"/>
    <col min="14853" max="14853" width="13.28515625" style="3" customWidth="1"/>
    <col min="14854" max="14854" width="12.140625" style="3" customWidth="1"/>
    <col min="14855" max="14857" width="9.85546875" style="3" bestFit="1" customWidth="1"/>
    <col min="14858" max="14858" width="10.140625" style="3" customWidth="1"/>
    <col min="14859" max="14859" width="12.140625" style="3" customWidth="1"/>
    <col min="14860" max="14860" width="10.140625" style="3" customWidth="1"/>
    <col min="14861" max="14861" width="12" style="3" customWidth="1"/>
    <col min="14862" max="15096" width="8.85546875" style="3"/>
    <col min="15097" max="15097" width="6.28515625" style="3" customWidth="1"/>
    <col min="15098" max="15098" width="20.5703125" style="3" customWidth="1"/>
    <col min="15099" max="15099" width="30.7109375" style="3" customWidth="1"/>
    <col min="15100" max="15100" width="12" style="3" customWidth="1"/>
    <col min="15101" max="15101" width="13" style="3" customWidth="1"/>
    <col min="15102" max="15102" width="9.85546875" style="3" bestFit="1" customWidth="1"/>
    <col min="15103" max="15104" width="9.5703125" style="3" customWidth="1"/>
    <col min="15105" max="15105" width="9.85546875" style="3" bestFit="1" customWidth="1"/>
    <col min="15106" max="15106" width="14.140625" style="3" customWidth="1"/>
    <col min="15107" max="15108" width="11.140625" style="3" customWidth="1"/>
    <col min="15109" max="15109" width="13.28515625" style="3" customWidth="1"/>
    <col min="15110" max="15110" width="12.140625" style="3" customWidth="1"/>
    <col min="15111" max="15113" width="9.85546875" style="3" bestFit="1" customWidth="1"/>
    <col min="15114" max="15114" width="10.140625" style="3" customWidth="1"/>
    <col min="15115" max="15115" width="12.140625" style="3" customWidth="1"/>
    <col min="15116" max="15116" width="10.140625" style="3" customWidth="1"/>
    <col min="15117" max="15117" width="12" style="3" customWidth="1"/>
    <col min="15118" max="15352" width="8.85546875" style="3"/>
    <col min="15353" max="15353" width="6.28515625" style="3" customWidth="1"/>
    <col min="15354" max="15354" width="20.5703125" style="3" customWidth="1"/>
    <col min="15355" max="15355" width="30.7109375" style="3" customWidth="1"/>
    <col min="15356" max="15356" width="12" style="3" customWidth="1"/>
    <col min="15357" max="15357" width="13" style="3" customWidth="1"/>
    <col min="15358" max="15358" width="9.85546875" style="3" bestFit="1" customWidth="1"/>
    <col min="15359" max="15360" width="9.5703125" style="3" customWidth="1"/>
    <col min="15361" max="15361" width="9.85546875" style="3" bestFit="1" customWidth="1"/>
    <col min="15362" max="15362" width="14.140625" style="3" customWidth="1"/>
    <col min="15363" max="15364" width="11.140625" style="3" customWidth="1"/>
    <col min="15365" max="15365" width="13.28515625" style="3" customWidth="1"/>
    <col min="15366" max="15366" width="12.140625" style="3" customWidth="1"/>
    <col min="15367" max="15369" width="9.85546875" style="3" bestFit="1" customWidth="1"/>
    <col min="15370" max="15370" width="10.140625" style="3" customWidth="1"/>
    <col min="15371" max="15371" width="12.140625" style="3" customWidth="1"/>
    <col min="15372" max="15372" width="10.140625" style="3" customWidth="1"/>
    <col min="15373" max="15373" width="12" style="3" customWidth="1"/>
    <col min="15374" max="15608" width="8.85546875" style="3"/>
    <col min="15609" max="15609" width="6.28515625" style="3" customWidth="1"/>
    <col min="15610" max="15610" width="20.5703125" style="3" customWidth="1"/>
    <col min="15611" max="15611" width="30.7109375" style="3" customWidth="1"/>
    <col min="15612" max="15612" width="12" style="3" customWidth="1"/>
    <col min="15613" max="15613" width="13" style="3" customWidth="1"/>
    <col min="15614" max="15614" width="9.85546875" style="3" bestFit="1" customWidth="1"/>
    <col min="15615" max="15616" width="9.5703125" style="3" customWidth="1"/>
    <col min="15617" max="15617" width="9.85546875" style="3" bestFit="1" customWidth="1"/>
    <col min="15618" max="15618" width="14.140625" style="3" customWidth="1"/>
    <col min="15619" max="15620" width="11.140625" style="3" customWidth="1"/>
    <col min="15621" max="15621" width="13.28515625" style="3" customWidth="1"/>
    <col min="15622" max="15622" width="12.140625" style="3" customWidth="1"/>
    <col min="15623" max="15625" width="9.85546875" style="3" bestFit="1" customWidth="1"/>
    <col min="15626" max="15626" width="10.140625" style="3" customWidth="1"/>
    <col min="15627" max="15627" width="12.140625" style="3" customWidth="1"/>
    <col min="15628" max="15628" width="10.140625" style="3" customWidth="1"/>
    <col min="15629" max="15629" width="12" style="3" customWidth="1"/>
    <col min="15630" max="15864" width="8.85546875" style="3"/>
    <col min="15865" max="15865" width="6.28515625" style="3" customWidth="1"/>
    <col min="15866" max="15866" width="20.5703125" style="3" customWidth="1"/>
    <col min="15867" max="15867" width="30.7109375" style="3" customWidth="1"/>
    <col min="15868" max="15868" width="12" style="3" customWidth="1"/>
    <col min="15869" max="15869" width="13" style="3" customWidth="1"/>
    <col min="15870" max="15870" width="9.85546875" style="3" bestFit="1" customWidth="1"/>
    <col min="15871" max="15872" width="9.5703125" style="3" customWidth="1"/>
    <col min="15873" max="15873" width="9.85546875" style="3" bestFit="1" customWidth="1"/>
    <col min="15874" max="15874" width="14.140625" style="3" customWidth="1"/>
    <col min="15875" max="15876" width="11.140625" style="3" customWidth="1"/>
    <col min="15877" max="15877" width="13.28515625" style="3" customWidth="1"/>
    <col min="15878" max="15878" width="12.140625" style="3" customWidth="1"/>
    <col min="15879" max="15881" width="9.85546875" style="3" bestFit="1" customWidth="1"/>
    <col min="15882" max="15882" width="10.140625" style="3" customWidth="1"/>
    <col min="15883" max="15883" width="12.140625" style="3" customWidth="1"/>
    <col min="15884" max="15884" width="10.140625" style="3" customWidth="1"/>
    <col min="15885" max="15885" width="12" style="3" customWidth="1"/>
    <col min="15886" max="16120" width="8.85546875" style="3"/>
    <col min="16121" max="16121" width="6.28515625" style="3" customWidth="1"/>
    <col min="16122" max="16122" width="20.5703125" style="3" customWidth="1"/>
    <col min="16123" max="16123" width="30.7109375" style="3" customWidth="1"/>
    <col min="16124" max="16124" width="12" style="3" customWidth="1"/>
    <col min="16125" max="16125" width="13" style="3" customWidth="1"/>
    <col min="16126" max="16126" width="9.85546875" style="3" bestFit="1" customWidth="1"/>
    <col min="16127" max="16128" width="9.5703125" style="3" customWidth="1"/>
    <col min="16129" max="16129" width="9.85546875" style="3" bestFit="1" customWidth="1"/>
    <col min="16130" max="16130" width="14.140625" style="3" customWidth="1"/>
    <col min="16131" max="16132" width="11.140625" style="3" customWidth="1"/>
    <col min="16133" max="16133" width="13.28515625" style="3" customWidth="1"/>
    <col min="16134" max="16134" width="12.140625" style="3" customWidth="1"/>
    <col min="16135" max="16137" width="9.85546875" style="3" bestFit="1" customWidth="1"/>
    <col min="16138" max="16138" width="10.140625" style="3" customWidth="1"/>
    <col min="16139" max="16139" width="12.140625" style="3" customWidth="1"/>
    <col min="16140" max="16140" width="10.140625" style="3" customWidth="1"/>
    <col min="16141" max="16141" width="12" style="3" customWidth="1"/>
    <col min="16142" max="16384" width="8.85546875" style="3"/>
  </cols>
  <sheetData>
    <row r="1" spans="1:52" s="199" customFormat="1" ht="34.5" customHeight="1" thickBot="1">
      <c r="A1" s="434" t="s">
        <v>116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</row>
    <row r="2" spans="1:52" ht="29.25" customHeight="1" thickBot="1">
      <c r="A2" s="520" t="s">
        <v>115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2"/>
      <c r="AA2" s="1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18" customHeight="1">
      <c r="A3" s="562" t="s">
        <v>0</v>
      </c>
      <c r="B3" s="526" t="s">
        <v>1</v>
      </c>
      <c r="C3" s="526" t="s">
        <v>2</v>
      </c>
      <c r="D3" s="528" t="s">
        <v>114</v>
      </c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  <c r="T3" s="528"/>
      <c r="U3" s="528"/>
      <c r="V3" s="528"/>
      <c r="W3" s="528"/>
      <c r="X3" s="528"/>
      <c r="Y3" s="528"/>
      <c r="Z3" s="529"/>
      <c r="AA3" s="508" t="s">
        <v>4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ht="18" customHeight="1">
      <c r="A4" s="563"/>
      <c r="B4" s="478"/>
      <c r="C4" s="478"/>
      <c r="D4" s="200"/>
      <c r="E4" s="478" t="s">
        <v>5</v>
      </c>
      <c r="F4" s="478"/>
      <c r="G4" s="478"/>
      <c r="H4" s="478"/>
      <c r="I4" s="478"/>
      <c r="J4" s="478"/>
      <c r="K4" s="478"/>
      <c r="L4" s="478" t="s">
        <v>107</v>
      </c>
      <c r="M4" s="478"/>
      <c r="N4" s="478"/>
      <c r="O4" s="478"/>
      <c r="P4" s="478"/>
      <c r="Q4" s="478"/>
      <c r="R4" s="478"/>
      <c r="S4" s="478" t="s">
        <v>7</v>
      </c>
      <c r="T4" s="478"/>
      <c r="U4" s="478"/>
      <c r="V4" s="478"/>
      <c r="W4" s="478"/>
      <c r="X4" s="478"/>
      <c r="Y4" s="478"/>
      <c r="Z4" s="220" t="s">
        <v>8</v>
      </c>
      <c r="AA4" s="509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ht="18" customHeight="1" thickBot="1">
      <c r="A5" s="564"/>
      <c r="B5" s="527"/>
      <c r="C5" s="527"/>
      <c r="D5" s="203"/>
      <c r="E5" s="203" t="s">
        <v>9</v>
      </c>
      <c r="F5" s="203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203" t="s">
        <v>9</v>
      </c>
      <c r="M5" s="203" t="s">
        <v>10</v>
      </c>
      <c r="N5" s="7" t="s">
        <v>11</v>
      </c>
      <c r="O5" s="7" t="s">
        <v>12</v>
      </c>
      <c r="P5" s="7" t="s">
        <v>13</v>
      </c>
      <c r="Q5" s="7" t="s">
        <v>14</v>
      </c>
      <c r="R5" s="7" t="s">
        <v>15</v>
      </c>
      <c r="S5" s="203" t="s">
        <v>9</v>
      </c>
      <c r="T5" s="203" t="s">
        <v>10</v>
      </c>
      <c r="U5" s="7" t="s">
        <v>11</v>
      </c>
      <c r="V5" s="7" t="s">
        <v>12</v>
      </c>
      <c r="W5" s="7" t="s">
        <v>13</v>
      </c>
      <c r="X5" s="7" t="s">
        <v>14</v>
      </c>
      <c r="Y5" s="7" t="s">
        <v>15</v>
      </c>
      <c r="Z5" s="8" t="s">
        <v>16</v>
      </c>
      <c r="AA5" s="509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ht="18" customHeight="1" thickBot="1">
      <c r="A6" s="224">
        <v>1</v>
      </c>
      <c r="B6" s="202">
        <v>2</v>
      </c>
      <c r="C6" s="202">
        <v>3</v>
      </c>
      <c r="D6" s="11">
        <v>4</v>
      </c>
      <c r="E6" s="511">
        <v>5</v>
      </c>
      <c r="F6" s="512"/>
      <c r="G6" s="512"/>
      <c r="H6" s="512"/>
      <c r="I6" s="512"/>
      <c r="J6" s="512"/>
      <c r="K6" s="513"/>
      <c r="L6" s="515">
        <v>6</v>
      </c>
      <c r="M6" s="512"/>
      <c r="N6" s="512"/>
      <c r="O6" s="512"/>
      <c r="P6" s="512"/>
      <c r="Q6" s="512"/>
      <c r="R6" s="516"/>
      <c r="S6" s="511">
        <v>7</v>
      </c>
      <c r="T6" s="512"/>
      <c r="U6" s="512"/>
      <c r="V6" s="512"/>
      <c r="W6" s="512"/>
      <c r="X6" s="512"/>
      <c r="Y6" s="516"/>
      <c r="Z6" s="12" t="s">
        <v>17</v>
      </c>
      <c r="AA6" s="510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16.5" customHeight="1" thickBot="1">
      <c r="A7" s="223"/>
      <c r="B7" s="517" t="s">
        <v>18</v>
      </c>
      <c r="C7" s="518"/>
      <c r="D7" s="519"/>
      <c r="E7" s="14"/>
      <c r="F7" s="15"/>
      <c r="G7" s="15"/>
      <c r="H7" s="15"/>
      <c r="I7" s="15"/>
      <c r="J7" s="15"/>
      <c r="K7" s="16"/>
      <c r="L7" s="17"/>
      <c r="M7" s="15"/>
      <c r="N7" s="15"/>
      <c r="O7" s="15"/>
      <c r="P7" s="15"/>
      <c r="Q7" s="15"/>
      <c r="R7" s="18"/>
      <c r="S7" s="19"/>
      <c r="T7" s="15"/>
      <c r="U7" s="15"/>
      <c r="V7" s="15"/>
      <c r="W7" s="15"/>
      <c r="X7" s="20"/>
      <c r="Y7" s="21"/>
      <c r="Z7" s="22"/>
      <c r="AA7" s="23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s="2" customFormat="1" ht="23.25" customHeight="1">
      <c r="A8" s="552">
        <v>1</v>
      </c>
      <c r="B8" s="549" t="s">
        <v>19</v>
      </c>
      <c r="C8" s="472" t="s">
        <v>20</v>
      </c>
      <c r="D8" s="24" t="s">
        <v>106</v>
      </c>
      <c r="E8" s="25">
        <v>0</v>
      </c>
      <c r="F8" s="26">
        <v>0</v>
      </c>
      <c r="G8" s="26">
        <v>0</v>
      </c>
      <c r="H8" s="26">
        <v>0</v>
      </c>
      <c r="I8" s="26">
        <v>0</v>
      </c>
      <c r="J8" s="30">
        <v>0</v>
      </c>
      <c r="K8" s="28">
        <f t="shared" ref="K8:K39" si="0">SUM(E8:J8)</f>
        <v>0</v>
      </c>
      <c r="L8" s="29">
        <v>0</v>
      </c>
      <c r="M8" s="26">
        <v>0</v>
      </c>
      <c r="N8" s="26">
        <v>0</v>
      </c>
      <c r="O8" s="26">
        <v>0</v>
      </c>
      <c r="P8" s="26">
        <v>0</v>
      </c>
      <c r="Q8" s="30">
        <v>0</v>
      </c>
      <c r="R8" s="28">
        <f t="shared" ref="R8:R39" si="1">SUM(L8:Q8)</f>
        <v>0</v>
      </c>
      <c r="S8" s="31">
        <f t="shared" ref="S8:S39" si="2">E8-L8</f>
        <v>0</v>
      </c>
      <c r="T8" s="32">
        <f t="shared" ref="T8:T39" si="3">F8-M8</f>
        <v>0</v>
      </c>
      <c r="U8" s="32">
        <f t="shared" ref="U8:U39" si="4">G8-N8</f>
        <v>0</v>
      </c>
      <c r="V8" s="32">
        <f t="shared" ref="V8:V39" si="5">H8-O8</f>
        <v>0</v>
      </c>
      <c r="W8" s="32">
        <f t="shared" ref="W8:W39" si="6">I8-P8</f>
        <v>0</v>
      </c>
      <c r="X8" s="33">
        <f t="shared" ref="X8:X39" si="7">J8-Q8</f>
        <v>0</v>
      </c>
      <c r="Y8" s="34">
        <f t="shared" ref="Y8:Y39" si="8">SUM(S8:X8)</f>
        <v>0</v>
      </c>
      <c r="Z8" s="35">
        <f>K8+K9+K10</f>
        <v>0</v>
      </c>
      <c r="AA8" s="475" t="e">
        <f>Z10/Z8*100</f>
        <v>#DIV/0!</v>
      </c>
    </row>
    <row r="9" spans="1:52" s="2" customFormat="1" ht="23.25" customHeight="1">
      <c r="A9" s="553"/>
      <c r="B9" s="550"/>
      <c r="C9" s="473"/>
      <c r="D9" s="36" t="s">
        <v>105</v>
      </c>
      <c r="E9" s="37">
        <v>0</v>
      </c>
      <c r="F9" s="38">
        <v>0</v>
      </c>
      <c r="G9" s="38">
        <v>0</v>
      </c>
      <c r="H9" s="38">
        <v>0</v>
      </c>
      <c r="I9" s="38">
        <v>0</v>
      </c>
      <c r="J9" s="42">
        <v>0</v>
      </c>
      <c r="K9" s="40">
        <f t="shared" si="0"/>
        <v>0</v>
      </c>
      <c r="L9" s="41">
        <v>0</v>
      </c>
      <c r="M9" s="38">
        <v>0</v>
      </c>
      <c r="N9" s="38">
        <v>0</v>
      </c>
      <c r="O9" s="38">
        <v>0</v>
      </c>
      <c r="P9" s="38">
        <v>0</v>
      </c>
      <c r="Q9" s="42">
        <v>0</v>
      </c>
      <c r="R9" s="40">
        <f t="shared" si="1"/>
        <v>0</v>
      </c>
      <c r="S9" s="43">
        <f t="shared" si="2"/>
        <v>0</v>
      </c>
      <c r="T9" s="44">
        <f t="shared" si="3"/>
        <v>0</v>
      </c>
      <c r="U9" s="44">
        <f t="shared" si="4"/>
        <v>0</v>
      </c>
      <c r="V9" s="44">
        <f t="shared" si="5"/>
        <v>0</v>
      </c>
      <c r="W9" s="44">
        <f t="shared" si="6"/>
        <v>0</v>
      </c>
      <c r="X9" s="45">
        <f t="shared" si="7"/>
        <v>0</v>
      </c>
      <c r="Y9" s="46">
        <f t="shared" si="8"/>
        <v>0</v>
      </c>
      <c r="Z9" s="47">
        <f>R8+R9+R10</f>
        <v>0</v>
      </c>
      <c r="AA9" s="476"/>
    </row>
    <row r="10" spans="1:52" s="2" customFormat="1" ht="23.25" customHeight="1" thickBot="1">
      <c r="A10" s="553"/>
      <c r="B10" s="550"/>
      <c r="C10" s="474"/>
      <c r="D10" s="48" t="s">
        <v>104</v>
      </c>
      <c r="E10" s="49">
        <v>0</v>
      </c>
      <c r="F10" s="50">
        <v>0</v>
      </c>
      <c r="G10" s="50">
        <v>0</v>
      </c>
      <c r="H10" s="50">
        <v>0</v>
      </c>
      <c r="I10" s="50">
        <v>0</v>
      </c>
      <c r="J10" s="54">
        <v>0</v>
      </c>
      <c r="K10" s="52">
        <f t="shared" si="0"/>
        <v>0</v>
      </c>
      <c r="L10" s="53">
        <v>0</v>
      </c>
      <c r="M10" s="50">
        <v>0</v>
      </c>
      <c r="N10" s="50">
        <v>0</v>
      </c>
      <c r="O10" s="50">
        <v>0</v>
      </c>
      <c r="P10" s="50">
        <v>0</v>
      </c>
      <c r="Q10" s="54">
        <v>0</v>
      </c>
      <c r="R10" s="52">
        <f t="shared" si="1"/>
        <v>0</v>
      </c>
      <c r="S10" s="55">
        <f t="shared" si="2"/>
        <v>0</v>
      </c>
      <c r="T10" s="56">
        <f t="shared" si="3"/>
        <v>0</v>
      </c>
      <c r="U10" s="56">
        <f t="shared" si="4"/>
        <v>0</v>
      </c>
      <c r="V10" s="56">
        <f t="shared" si="5"/>
        <v>0</v>
      </c>
      <c r="W10" s="56">
        <f t="shared" si="6"/>
        <v>0</v>
      </c>
      <c r="X10" s="57">
        <f t="shared" si="7"/>
        <v>0</v>
      </c>
      <c r="Y10" s="58">
        <f t="shared" si="8"/>
        <v>0</v>
      </c>
      <c r="Z10" s="59">
        <f>Y8+Y9+Y10</f>
        <v>0</v>
      </c>
      <c r="AA10" s="477"/>
    </row>
    <row r="11" spans="1:52" s="2" customFormat="1" ht="23.25" customHeight="1">
      <c r="A11" s="552">
        <v>2</v>
      </c>
      <c r="B11" s="550"/>
      <c r="C11" s="499" t="s">
        <v>24</v>
      </c>
      <c r="D11" s="60" t="s">
        <v>106</v>
      </c>
      <c r="E11" s="25">
        <v>0</v>
      </c>
      <c r="F11" s="26">
        <v>0</v>
      </c>
      <c r="G11" s="26">
        <v>0</v>
      </c>
      <c r="H11" s="26">
        <v>0</v>
      </c>
      <c r="I11" s="26">
        <v>0</v>
      </c>
      <c r="J11" s="30">
        <v>0</v>
      </c>
      <c r="K11" s="64">
        <f t="shared" si="0"/>
        <v>0</v>
      </c>
      <c r="L11" s="29">
        <v>0</v>
      </c>
      <c r="M11" s="26">
        <v>0</v>
      </c>
      <c r="N11" s="26">
        <v>0</v>
      </c>
      <c r="O11" s="26">
        <v>0</v>
      </c>
      <c r="P11" s="26">
        <v>0</v>
      </c>
      <c r="Q11" s="30">
        <v>0</v>
      </c>
      <c r="R11" s="67">
        <f t="shared" si="1"/>
        <v>0</v>
      </c>
      <c r="S11" s="68">
        <f t="shared" si="2"/>
        <v>0</v>
      </c>
      <c r="T11" s="69">
        <f t="shared" si="3"/>
        <v>0</v>
      </c>
      <c r="U11" s="69">
        <f t="shared" si="4"/>
        <v>0</v>
      </c>
      <c r="V11" s="69">
        <f t="shared" si="5"/>
        <v>0</v>
      </c>
      <c r="W11" s="69">
        <f t="shared" si="6"/>
        <v>0</v>
      </c>
      <c r="X11" s="69">
        <f t="shared" si="7"/>
        <v>0</v>
      </c>
      <c r="Y11" s="70">
        <f t="shared" si="8"/>
        <v>0</v>
      </c>
      <c r="Z11" s="71">
        <f>K11+K12+K13</f>
        <v>0</v>
      </c>
      <c r="AA11" s="502" t="e">
        <f>Z13/Z11*100</f>
        <v>#DIV/0!</v>
      </c>
    </row>
    <row r="12" spans="1:52" s="2" customFormat="1" ht="23.25" customHeight="1">
      <c r="A12" s="553"/>
      <c r="B12" s="550"/>
      <c r="C12" s="499"/>
      <c r="D12" s="36" t="s">
        <v>105</v>
      </c>
      <c r="E12" s="37">
        <v>0</v>
      </c>
      <c r="F12" s="38">
        <v>0</v>
      </c>
      <c r="G12" s="38">
        <v>0</v>
      </c>
      <c r="H12" s="38">
        <v>0</v>
      </c>
      <c r="I12" s="38">
        <v>0</v>
      </c>
      <c r="J12" s="42">
        <v>0</v>
      </c>
      <c r="K12" s="40">
        <f t="shared" si="0"/>
        <v>0</v>
      </c>
      <c r="L12" s="41">
        <v>0</v>
      </c>
      <c r="M12" s="38">
        <v>0</v>
      </c>
      <c r="N12" s="38">
        <v>0</v>
      </c>
      <c r="O12" s="38">
        <v>0</v>
      </c>
      <c r="P12" s="38">
        <v>0</v>
      </c>
      <c r="Q12" s="42">
        <v>0</v>
      </c>
      <c r="R12" s="72">
        <f t="shared" si="1"/>
        <v>0</v>
      </c>
      <c r="S12" s="43">
        <f t="shared" si="2"/>
        <v>0</v>
      </c>
      <c r="T12" s="44">
        <f t="shared" si="3"/>
        <v>0</v>
      </c>
      <c r="U12" s="44">
        <f t="shared" si="4"/>
        <v>0</v>
      </c>
      <c r="V12" s="44">
        <f t="shared" si="5"/>
        <v>0</v>
      </c>
      <c r="W12" s="44">
        <f t="shared" si="6"/>
        <v>0</v>
      </c>
      <c r="X12" s="44">
        <f t="shared" si="7"/>
        <v>0</v>
      </c>
      <c r="Y12" s="73">
        <f t="shared" si="8"/>
        <v>0</v>
      </c>
      <c r="Z12" s="74">
        <f>R11+R12+R13</f>
        <v>0</v>
      </c>
      <c r="AA12" s="502"/>
    </row>
    <row r="13" spans="1:52" s="2" customFormat="1" ht="23.25" customHeight="1" thickBot="1">
      <c r="A13" s="553"/>
      <c r="B13" s="550"/>
      <c r="C13" s="499"/>
      <c r="D13" s="75" t="s">
        <v>104</v>
      </c>
      <c r="E13" s="49">
        <v>0</v>
      </c>
      <c r="F13" s="50">
        <v>0</v>
      </c>
      <c r="G13" s="50">
        <v>0</v>
      </c>
      <c r="H13" s="50">
        <v>0</v>
      </c>
      <c r="I13" s="50">
        <v>0</v>
      </c>
      <c r="J13" s="54">
        <v>0</v>
      </c>
      <c r="K13" s="72">
        <f t="shared" si="0"/>
        <v>0</v>
      </c>
      <c r="L13" s="53">
        <v>0</v>
      </c>
      <c r="M13" s="50">
        <v>0</v>
      </c>
      <c r="N13" s="50">
        <v>0</v>
      </c>
      <c r="O13" s="50">
        <v>0</v>
      </c>
      <c r="P13" s="50">
        <v>0</v>
      </c>
      <c r="Q13" s="54">
        <v>0</v>
      </c>
      <c r="R13" s="72">
        <f t="shared" si="1"/>
        <v>0</v>
      </c>
      <c r="S13" s="76">
        <f t="shared" si="2"/>
        <v>0</v>
      </c>
      <c r="T13" s="77">
        <f t="shared" si="3"/>
        <v>0</v>
      </c>
      <c r="U13" s="77">
        <f t="shared" si="4"/>
        <v>0</v>
      </c>
      <c r="V13" s="77">
        <f t="shared" si="5"/>
        <v>0</v>
      </c>
      <c r="W13" s="77">
        <f t="shared" si="6"/>
        <v>0</v>
      </c>
      <c r="X13" s="77">
        <f t="shared" si="7"/>
        <v>0</v>
      </c>
      <c r="Y13" s="73">
        <f t="shared" si="8"/>
        <v>0</v>
      </c>
      <c r="Z13" s="78">
        <f>Y11+Y12+Y13</f>
        <v>0</v>
      </c>
      <c r="AA13" s="502"/>
    </row>
    <row r="14" spans="1:52" s="2" customFormat="1" ht="23.25" customHeight="1">
      <c r="A14" s="552">
        <v>3</v>
      </c>
      <c r="B14" s="550"/>
      <c r="C14" s="498" t="s">
        <v>25</v>
      </c>
      <c r="D14" s="24" t="s">
        <v>106</v>
      </c>
      <c r="E14" s="26">
        <v>14</v>
      </c>
      <c r="F14" s="26">
        <v>1</v>
      </c>
      <c r="G14" s="26">
        <v>0</v>
      </c>
      <c r="H14" s="26">
        <v>1</v>
      </c>
      <c r="I14" s="26">
        <v>0</v>
      </c>
      <c r="J14" s="26">
        <v>0</v>
      </c>
      <c r="K14" s="28">
        <f t="shared" si="0"/>
        <v>16</v>
      </c>
      <c r="L14" s="26">
        <v>11</v>
      </c>
      <c r="M14" s="26">
        <v>1</v>
      </c>
      <c r="N14" s="26">
        <v>0</v>
      </c>
      <c r="O14" s="26">
        <v>4</v>
      </c>
      <c r="P14" s="26">
        <v>0</v>
      </c>
      <c r="Q14" s="30">
        <v>0</v>
      </c>
      <c r="R14" s="79">
        <f t="shared" si="1"/>
        <v>16</v>
      </c>
      <c r="S14" s="31">
        <f t="shared" si="2"/>
        <v>3</v>
      </c>
      <c r="T14" s="32">
        <f t="shared" si="3"/>
        <v>0</v>
      </c>
      <c r="U14" s="32">
        <f t="shared" si="4"/>
        <v>0</v>
      </c>
      <c r="V14" s="32">
        <f t="shared" si="5"/>
        <v>-3</v>
      </c>
      <c r="W14" s="32">
        <f t="shared" si="6"/>
        <v>0</v>
      </c>
      <c r="X14" s="32">
        <f t="shared" si="7"/>
        <v>0</v>
      </c>
      <c r="Y14" s="80">
        <f t="shared" si="8"/>
        <v>0</v>
      </c>
      <c r="Z14" s="81">
        <f>K14+K15+K16</f>
        <v>104</v>
      </c>
      <c r="AA14" s="501">
        <f>Z16/Z14*100</f>
        <v>1.9230769230769231</v>
      </c>
    </row>
    <row r="15" spans="1:52" s="2" customFormat="1" ht="23.25" customHeight="1">
      <c r="A15" s="553"/>
      <c r="B15" s="550"/>
      <c r="C15" s="499"/>
      <c r="D15" s="36" t="s">
        <v>105</v>
      </c>
      <c r="E15" s="38">
        <v>11</v>
      </c>
      <c r="F15" s="38">
        <v>2</v>
      </c>
      <c r="G15" s="38">
        <v>1</v>
      </c>
      <c r="H15" s="38">
        <v>4</v>
      </c>
      <c r="I15" s="38">
        <v>1</v>
      </c>
      <c r="J15" s="38">
        <v>0</v>
      </c>
      <c r="K15" s="40">
        <f t="shared" si="0"/>
        <v>19</v>
      </c>
      <c r="L15" s="38">
        <v>10</v>
      </c>
      <c r="M15" s="38">
        <v>2</v>
      </c>
      <c r="N15" s="38">
        <v>1</v>
      </c>
      <c r="O15" s="38">
        <v>5</v>
      </c>
      <c r="P15" s="38">
        <v>1</v>
      </c>
      <c r="Q15" s="42">
        <v>0</v>
      </c>
      <c r="R15" s="72">
        <f t="shared" si="1"/>
        <v>19</v>
      </c>
      <c r="S15" s="43">
        <f t="shared" si="2"/>
        <v>1</v>
      </c>
      <c r="T15" s="44">
        <f t="shared" si="3"/>
        <v>0</v>
      </c>
      <c r="U15" s="44">
        <f t="shared" si="4"/>
        <v>0</v>
      </c>
      <c r="V15" s="44">
        <f t="shared" si="5"/>
        <v>-1</v>
      </c>
      <c r="W15" s="44">
        <f t="shared" si="6"/>
        <v>0</v>
      </c>
      <c r="X15" s="44">
        <f t="shared" si="7"/>
        <v>0</v>
      </c>
      <c r="Y15" s="73">
        <f t="shared" si="8"/>
        <v>0</v>
      </c>
      <c r="Z15" s="74">
        <f>R14+R15+R16</f>
        <v>102</v>
      </c>
      <c r="AA15" s="502"/>
    </row>
    <row r="16" spans="1:52" s="2" customFormat="1" ht="23.25" customHeight="1" thickBot="1">
      <c r="A16" s="554"/>
      <c r="B16" s="551"/>
      <c r="C16" s="500"/>
      <c r="D16" s="48" t="s">
        <v>104</v>
      </c>
      <c r="E16" s="50">
        <v>32</v>
      </c>
      <c r="F16" s="50">
        <v>11</v>
      </c>
      <c r="G16" s="50">
        <v>4</v>
      </c>
      <c r="H16" s="50">
        <v>17</v>
      </c>
      <c r="I16" s="50">
        <v>4</v>
      </c>
      <c r="J16" s="50">
        <v>1</v>
      </c>
      <c r="K16" s="52">
        <f t="shared" si="0"/>
        <v>69</v>
      </c>
      <c r="L16" s="50">
        <v>27</v>
      </c>
      <c r="M16" s="50">
        <v>10</v>
      </c>
      <c r="N16" s="50">
        <v>4</v>
      </c>
      <c r="O16" s="50">
        <v>20</v>
      </c>
      <c r="P16" s="50">
        <v>5</v>
      </c>
      <c r="Q16" s="54">
        <v>1</v>
      </c>
      <c r="R16" s="52">
        <f t="shared" si="1"/>
        <v>67</v>
      </c>
      <c r="S16" s="55">
        <f t="shared" si="2"/>
        <v>5</v>
      </c>
      <c r="T16" s="56">
        <f t="shared" si="3"/>
        <v>1</v>
      </c>
      <c r="U16" s="56">
        <f t="shared" si="4"/>
        <v>0</v>
      </c>
      <c r="V16" s="56">
        <f t="shared" si="5"/>
        <v>-3</v>
      </c>
      <c r="W16" s="56">
        <f t="shared" si="6"/>
        <v>-1</v>
      </c>
      <c r="X16" s="56">
        <f t="shared" si="7"/>
        <v>0</v>
      </c>
      <c r="Y16" s="58">
        <f t="shared" si="8"/>
        <v>2</v>
      </c>
      <c r="Z16" s="82">
        <f>Y14+Y15+Y16</f>
        <v>2</v>
      </c>
      <c r="AA16" s="503"/>
    </row>
    <row r="17" spans="1:52" s="2" customFormat="1" ht="23.25" customHeight="1">
      <c r="A17" s="553">
        <v>4</v>
      </c>
      <c r="B17" s="549" t="s">
        <v>26</v>
      </c>
      <c r="C17" s="484" t="s">
        <v>27</v>
      </c>
      <c r="D17" s="60" t="s">
        <v>106</v>
      </c>
      <c r="E17" s="62">
        <v>23</v>
      </c>
      <c r="F17" s="62">
        <v>0</v>
      </c>
      <c r="G17" s="62">
        <v>0</v>
      </c>
      <c r="H17" s="62">
        <v>1</v>
      </c>
      <c r="I17" s="62">
        <v>0</v>
      </c>
      <c r="J17" s="62">
        <v>1</v>
      </c>
      <c r="K17" s="64">
        <f t="shared" si="0"/>
        <v>25</v>
      </c>
      <c r="L17" s="62">
        <v>17</v>
      </c>
      <c r="M17" s="62">
        <v>0</v>
      </c>
      <c r="N17" s="62">
        <v>0</v>
      </c>
      <c r="O17" s="62">
        <v>0</v>
      </c>
      <c r="P17" s="62">
        <v>0</v>
      </c>
      <c r="Q17" s="66">
        <v>1</v>
      </c>
      <c r="R17" s="67">
        <f t="shared" si="1"/>
        <v>18</v>
      </c>
      <c r="S17" s="68">
        <f t="shared" si="2"/>
        <v>6</v>
      </c>
      <c r="T17" s="69">
        <f t="shared" si="3"/>
        <v>0</v>
      </c>
      <c r="U17" s="69">
        <f t="shared" si="4"/>
        <v>0</v>
      </c>
      <c r="V17" s="69">
        <f t="shared" si="5"/>
        <v>1</v>
      </c>
      <c r="W17" s="69">
        <f t="shared" si="6"/>
        <v>0</v>
      </c>
      <c r="X17" s="69">
        <f t="shared" si="7"/>
        <v>0</v>
      </c>
      <c r="Y17" s="70">
        <f t="shared" si="8"/>
        <v>7</v>
      </c>
      <c r="Z17" s="71">
        <f>K17+K18+K19</f>
        <v>155</v>
      </c>
      <c r="AA17" s="502">
        <f>Z19/Z17*100</f>
        <v>21.935483870967744</v>
      </c>
    </row>
    <row r="18" spans="1:52" s="2" customFormat="1" ht="23.25" customHeight="1">
      <c r="A18" s="553"/>
      <c r="B18" s="550"/>
      <c r="C18" s="473"/>
      <c r="D18" s="36" t="s">
        <v>105</v>
      </c>
      <c r="E18" s="38">
        <v>29</v>
      </c>
      <c r="F18" s="38">
        <v>3</v>
      </c>
      <c r="G18" s="38">
        <v>1</v>
      </c>
      <c r="H18" s="38">
        <v>5</v>
      </c>
      <c r="I18" s="38">
        <v>1</v>
      </c>
      <c r="J18" s="38">
        <v>1</v>
      </c>
      <c r="K18" s="40">
        <f t="shared" si="0"/>
        <v>40</v>
      </c>
      <c r="L18" s="38">
        <v>20</v>
      </c>
      <c r="M18" s="38">
        <v>2</v>
      </c>
      <c r="N18" s="38">
        <v>1</v>
      </c>
      <c r="O18" s="38">
        <v>5</v>
      </c>
      <c r="P18" s="38">
        <v>1</v>
      </c>
      <c r="Q18" s="42">
        <v>1</v>
      </c>
      <c r="R18" s="72">
        <f t="shared" si="1"/>
        <v>30</v>
      </c>
      <c r="S18" s="43">
        <f t="shared" si="2"/>
        <v>9</v>
      </c>
      <c r="T18" s="44">
        <f t="shared" si="3"/>
        <v>1</v>
      </c>
      <c r="U18" s="44">
        <f t="shared" si="4"/>
        <v>0</v>
      </c>
      <c r="V18" s="44">
        <f t="shared" si="5"/>
        <v>0</v>
      </c>
      <c r="W18" s="44">
        <f t="shared" si="6"/>
        <v>0</v>
      </c>
      <c r="X18" s="44">
        <f t="shared" si="7"/>
        <v>0</v>
      </c>
      <c r="Y18" s="73">
        <f t="shared" si="8"/>
        <v>10</v>
      </c>
      <c r="Z18" s="74">
        <f>R17+R18+R19</f>
        <v>121</v>
      </c>
      <c r="AA18" s="502"/>
    </row>
    <row r="19" spans="1:52" s="2" customFormat="1" ht="23.25" customHeight="1" thickBot="1">
      <c r="A19" s="554"/>
      <c r="B19" s="550"/>
      <c r="C19" s="497"/>
      <c r="D19" s="75" t="s">
        <v>104</v>
      </c>
      <c r="E19" s="85">
        <v>62</v>
      </c>
      <c r="F19" s="85">
        <v>7</v>
      </c>
      <c r="G19" s="85">
        <v>2</v>
      </c>
      <c r="H19" s="85">
        <v>13</v>
      </c>
      <c r="I19" s="85">
        <v>4</v>
      </c>
      <c r="J19" s="85">
        <v>2</v>
      </c>
      <c r="K19" s="72">
        <f t="shared" si="0"/>
        <v>90</v>
      </c>
      <c r="L19" s="85">
        <v>54</v>
      </c>
      <c r="M19" s="85">
        <v>4</v>
      </c>
      <c r="N19" s="85">
        <v>2</v>
      </c>
      <c r="O19" s="85">
        <v>10</v>
      </c>
      <c r="P19" s="85">
        <v>2</v>
      </c>
      <c r="Q19" s="88">
        <v>1</v>
      </c>
      <c r="R19" s="72">
        <f t="shared" si="1"/>
        <v>73</v>
      </c>
      <c r="S19" s="76">
        <f t="shared" si="2"/>
        <v>8</v>
      </c>
      <c r="T19" s="77">
        <f t="shared" si="3"/>
        <v>3</v>
      </c>
      <c r="U19" s="77">
        <f t="shared" si="4"/>
        <v>0</v>
      </c>
      <c r="V19" s="77">
        <f t="shared" si="5"/>
        <v>3</v>
      </c>
      <c r="W19" s="77">
        <f t="shared" si="6"/>
        <v>2</v>
      </c>
      <c r="X19" s="77">
        <f t="shared" si="7"/>
        <v>1</v>
      </c>
      <c r="Y19" s="73">
        <f t="shared" si="8"/>
        <v>17</v>
      </c>
      <c r="Z19" s="78">
        <f>Y17+Y18+Y19</f>
        <v>34</v>
      </c>
      <c r="AA19" s="502"/>
    </row>
    <row r="20" spans="1:52" s="2" customFormat="1" ht="23.25" customHeight="1">
      <c r="A20" s="552">
        <v>5</v>
      </c>
      <c r="B20" s="550"/>
      <c r="C20" s="472" t="s">
        <v>28</v>
      </c>
      <c r="D20" s="24" t="s">
        <v>106</v>
      </c>
      <c r="E20" s="90">
        <v>15</v>
      </c>
      <c r="F20" s="90">
        <v>0</v>
      </c>
      <c r="G20" s="90">
        <v>0</v>
      </c>
      <c r="H20" s="90">
        <v>1</v>
      </c>
      <c r="I20" s="90">
        <v>0</v>
      </c>
      <c r="J20" s="90">
        <v>0</v>
      </c>
      <c r="K20" s="28">
        <f t="shared" si="0"/>
        <v>16</v>
      </c>
      <c r="L20" s="26">
        <v>4</v>
      </c>
      <c r="M20" s="26">
        <v>0</v>
      </c>
      <c r="N20" s="26">
        <v>0</v>
      </c>
      <c r="O20" s="26">
        <v>0</v>
      </c>
      <c r="P20" s="26">
        <v>0</v>
      </c>
      <c r="Q20" s="30">
        <v>0</v>
      </c>
      <c r="R20" s="79">
        <f t="shared" si="1"/>
        <v>4</v>
      </c>
      <c r="S20" s="31">
        <f t="shared" si="2"/>
        <v>11</v>
      </c>
      <c r="T20" s="32">
        <f t="shared" si="3"/>
        <v>0</v>
      </c>
      <c r="U20" s="32">
        <f t="shared" si="4"/>
        <v>0</v>
      </c>
      <c r="V20" s="32">
        <f t="shared" si="5"/>
        <v>1</v>
      </c>
      <c r="W20" s="32">
        <f t="shared" si="6"/>
        <v>0</v>
      </c>
      <c r="X20" s="32">
        <f t="shared" si="7"/>
        <v>0</v>
      </c>
      <c r="Y20" s="80">
        <f t="shared" si="8"/>
        <v>12</v>
      </c>
      <c r="Z20" s="81">
        <f>K20+K21+K22</f>
        <v>72</v>
      </c>
      <c r="AA20" s="475">
        <f>Z22/Z20*100</f>
        <v>62.5</v>
      </c>
    </row>
    <row r="21" spans="1:52" s="2" customFormat="1" ht="23.25" customHeight="1">
      <c r="A21" s="553"/>
      <c r="B21" s="550"/>
      <c r="C21" s="473"/>
      <c r="D21" s="36" t="s">
        <v>105</v>
      </c>
      <c r="E21" s="93">
        <v>20</v>
      </c>
      <c r="F21" s="93">
        <v>0</v>
      </c>
      <c r="G21" s="93">
        <v>0</v>
      </c>
      <c r="H21" s="93">
        <v>1</v>
      </c>
      <c r="I21" s="93">
        <v>0</v>
      </c>
      <c r="J21" s="93">
        <v>0</v>
      </c>
      <c r="K21" s="40">
        <f t="shared" si="0"/>
        <v>21</v>
      </c>
      <c r="L21" s="38">
        <v>10</v>
      </c>
      <c r="M21" s="38">
        <v>0</v>
      </c>
      <c r="N21" s="38">
        <v>0</v>
      </c>
      <c r="O21" s="38">
        <v>1</v>
      </c>
      <c r="P21" s="38">
        <v>0</v>
      </c>
      <c r="Q21" s="42">
        <v>0</v>
      </c>
      <c r="R21" s="40">
        <f t="shared" si="1"/>
        <v>11</v>
      </c>
      <c r="S21" s="43">
        <f t="shared" si="2"/>
        <v>10</v>
      </c>
      <c r="T21" s="44">
        <f t="shared" si="3"/>
        <v>0</v>
      </c>
      <c r="U21" s="44">
        <f t="shared" si="4"/>
        <v>0</v>
      </c>
      <c r="V21" s="44">
        <f t="shared" si="5"/>
        <v>0</v>
      </c>
      <c r="W21" s="44">
        <f t="shared" si="6"/>
        <v>0</v>
      </c>
      <c r="X21" s="44">
        <f t="shared" si="7"/>
        <v>0</v>
      </c>
      <c r="Y21" s="73">
        <f t="shared" si="8"/>
        <v>10</v>
      </c>
      <c r="Z21" s="74">
        <f>R20+R21+R22</f>
        <v>27</v>
      </c>
      <c r="AA21" s="476"/>
    </row>
    <row r="22" spans="1:52" s="2" customFormat="1" ht="23.25" customHeight="1" thickBot="1">
      <c r="A22" s="553"/>
      <c r="B22" s="547"/>
      <c r="C22" s="474"/>
      <c r="D22" s="48" t="s">
        <v>104</v>
      </c>
      <c r="E22" s="96">
        <v>29</v>
      </c>
      <c r="F22" s="96">
        <v>1</v>
      </c>
      <c r="G22" s="96">
        <v>0</v>
      </c>
      <c r="H22" s="96">
        <v>5</v>
      </c>
      <c r="I22" s="96">
        <v>0</v>
      </c>
      <c r="J22" s="96">
        <v>0</v>
      </c>
      <c r="K22" s="52">
        <f t="shared" si="0"/>
        <v>35</v>
      </c>
      <c r="L22" s="50">
        <v>7</v>
      </c>
      <c r="M22" s="50">
        <v>0</v>
      </c>
      <c r="N22" s="50">
        <v>0</v>
      </c>
      <c r="O22" s="50">
        <v>5</v>
      </c>
      <c r="P22" s="50">
        <v>0</v>
      </c>
      <c r="Q22" s="54">
        <v>0</v>
      </c>
      <c r="R22" s="52">
        <f t="shared" si="1"/>
        <v>12</v>
      </c>
      <c r="S22" s="55">
        <f t="shared" si="2"/>
        <v>22</v>
      </c>
      <c r="T22" s="56">
        <f t="shared" si="3"/>
        <v>1</v>
      </c>
      <c r="U22" s="56">
        <f t="shared" si="4"/>
        <v>0</v>
      </c>
      <c r="V22" s="56">
        <f t="shared" si="5"/>
        <v>0</v>
      </c>
      <c r="W22" s="56">
        <f t="shared" si="6"/>
        <v>0</v>
      </c>
      <c r="X22" s="56">
        <f t="shared" si="7"/>
        <v>0</v>
      </c>
      <c r="Y22" s="58">
        <f t="shared" si="8"/>
        <v>23</v>
      </c>
      <c r="Z22" s="82">
        <f>Y20+Y21+Y22</f>
        <v>45</v>
      </c>
      <c r="AA22" s="477"/>
    </row>
    <row r="23" spans="1:52" s="99" customFormat="1" ht="23.25" customHeight="1">
      <c r="A23" s="552">
        <v>6</v>
      </c>
      <c r="B23" s="479" t="s">
        <v>29</v>
      </c>
      <c r="C23" s="484" t="s">
        <v>30</v>
      </c>
      <c r="D23" s="60" t="s">
        <v>106</v>
      </c>
      <c r="E23" s="26">
        <v>42</v>
      </c>
      <c r="F23" s="26">
        <v>0</v>
      </c>
      <c r="G23" s="26">
        <v>0</v>
      </c>
      <c r="H23" s="26">
        <v>1</v>
      </c>
      <c r="I23" s="26">
        <v>0</v>
      </c>
      <c r="J23" s="26">
        <v>0</v>
      </c>
      <c r="K23" s="64">
        <f t="shared" si="0"/>
        <v>43</v>
      </c>
      <c r="L23" s="65">
        <v>18</v>
      </c>
      <c r="M23" s="62">
        <v>1</v>
      </c>
      <c r="N23" s="62">
        <v>2</v>
      </c>
      <c r="O23" s="62">
        <v>3</v>
      </c>
      <c r="P23" s="62">
        <v>0</v>
      </c>
      <c r="Q23" s="66">
        <v>0</v>
      </c>
      <c r="R23" s="64">
        <f t="shared" si="1"/>
        <v>24</v>
      </c>
      <c r="S23" s="68">
        <f t="shared" si="2"/>
        <v>24</v>
      </c>
      <c r="T23" s="69">
        <f t="shared" si="3"/>
        <v>-1</v>
      </c>
      <c r="U23" s="69">
        <f t="shared" si="4"/>
        <v>-2</v>
      </c>
      <c r="V23" s="69">
        <f t="shared" si="5"/>
        <v>-2</v>
      </c>
      <c r="W23" s="69">
        <f t="shared" si="6"/>
        <v>0</v>
      </c>
      <c r="X23" s="100">
        <f t="shared" si="7"/>
        <v>0</v>
      </c>
      <c r="Y23" s="70">
        <f t="shared" si="8"/>
        <v>19</v>
      </c>
      <c r="Z23" s="101">
        <f>K23+K24+K25</f>
        <v>501</v>
      </c>
      <c r="AA23" s="476">
        <f>Z25/Z23*100</f>
        <v>47.105788423153697</v>
      </c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</row>
    <row r="24" spans="1:52" s="99" customFormat="1" ht="23.25" customHeight="1">
      <c r="A24" s="553"/>
      <c r="B24" s="479"/>
      <c r="C24" s="473"/>
      <c r="D24" s="36" t="s">
        <v>105</v>
      </c>
      <c r="E24" s="38">
        <v>58</v>
      </c>
      <c r="F24" s="38">
        <v>3</v>
      </c>
      <c r="G24" s="38">
        <v>3</v>
      </c>
      <c r="H24" s="38">
        <v>1</v>
      </c>
      <c r="I24" s="38">
        <v>0</v>
      </c>
      <c r="J24" s="38">
        <v>0</v>
      </c>
      <c r="K24" s="40">
        <f t="shared" si="0"/>
        <v>65</v>
      </c>
      <c r="L24" s="41">
        <v>9</v>
      </c>
      <c r="M24" s="38">
        <v>1</v>
      </c>
      <c r="N24" s="38">
        <v>3</v>
      </c>
      <c r="O24" s="38">
        <v>6</v>
      </c>
      <c r="P24" s="38">
        <v>0</v>
      </c>
      <c r="Q24" s="42">
        <v>0</v>
      </c>
      <c r="R24" s="40">
        <f t="shared" si="1"/>
        <v>19</v>
      </c>
      <c r="S24" s="43">
        <f t="shared" si="2"/>
        <v>49</v>
      </c>
      <c r="T24" s="44">
        <f t="shared" si="3"/>
        <v>2</v>
      </c>
      <c r="U24" s="44">
        <f t="shared" si="4"/>
        <v>0</v>
      </c>
      <c r="V24" s="44">
        <f t="shared" si="5"/>
        <v>-5</v>
      </c>
      <c r="W24" s="44">
        <f t="shared" si="6"/>
        <v>0</v>
      </c>
      <c r="X24" s="45">
        <f t="shared" si="7"/>
        <v>0</v>
      </c>
      <c r="Y24" s="73">
        <f t="shared" si="8"/>
        <v>46</v>
      </c>
      <c r="Z24" s="47">
        <f>R23+R24+R25</f>
        <v>265</v>
      </c>
      <c r="AA24" s="476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</row>
    <row r="25" spans="1:52" s="99" customFormat="1" ht="23.25" customHeight="1" thickBot="1">
      <c r="A25" s="553"/>
      <c r="B25" s="479"/>
      <c r="C25" s="473"/>
      <c r="D25" s="75" t="s">
        <v>104</v>
      </c>
      <c r="E25" s="50">
        <v>249</v>
      </c>
      <c r="F25" s="50">
        <v>43</v>
      </c>
      <c r="G25" s="50">
        <v>54</v>
      </c>
      <c r="H25" s="50">
        <v>39</v>
      </c>
      <c r="I25" s="50">
        <v>0</v>
      </c>
      <c r="J25" s="50">
        <v>8</v>
      </c>
      <c r="K25" s="40">
        <f t="shared" si="0"/>
        <v>393</v>
      </c>
      <c r="L25" s="53">
        <v>82</v>
      </c>
      <c r="M25" s="50">
        <v>31</v>
      </c>
      <c r="N25" s="50">
        <v>36</v>
      </c>
      <c r="O25" s="50">
        <v>69</v>
      </c>
      <c r="P25" s="50">
        <v>0</v>
      </c>
      <c r="Q25" s="54">
        <v>4</v>
      </c>
      <c r="R25" s="52">
        <f t="shared" si="1"/>
        <v>222</v>
      </c>
      <c r="S25" s="55">
        <f t="shared" si="2"/>
        <v>167</v>
      </c>
      <c r="T25" s="56">
        <f t="shared" si="3"/>
        <v>12</v>
      </c>
      <c r="U25" s="56">
        <f t="shared" si="4"/>
        <v>18</v>
      </c>
      <c r="V25" s="56">
        <f t="shared" si="5"/>
        <v>-30</v>
      </c>
      <c r="W25" s="56">
        <f t="shared" si="6"/>
        <v>0</v>
      </c>
      <c r="X25" s="57">
        <f t="shared" si="7"/>
        <v>4</v>
      </c>
      <c r="Y25" s="73">
        <f t="shared" si="8"/>
        <v>171</v>
      </c>
      <c r="Z25" s="59">
        <f>Y23+Y24+Y25</f>
        <v>236</v>
      </c>
      <c r="AA25" s="477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</row>
    <row r="26" spans="1:52" s="102" customFormat="1" ht="23.25" customHeight="1">
      <c r="A26" s="552">
        <v>7</v>
      </c>
      <c r="B26" s="496" t="s">
        <v>31</v>
      </c>
      <c r="C26" s="472" t="s">
        <v>32</v>
      </c>
      <c r="D26" s="24" t="s">
        <v>106</v>
      </c>
      <c r="E26" s="61">
        <v>119</v>
      </c>
      <c r="F26" s="62">
        <v>23</v>
      </c>
      <c r="G26" s="62">
        <v>12</v>
      </c>
      <c r="H26" s="62">
        <v>42</v>
      </c>
      <c r="I26" s="62">
        <v>3</v>
      </c>
      <c r="J26" s="66">
        <v>6</v>
      </c>
      <c r="K26" s="40">
        <f t="shared" si="0"/>
        <v>205</v>
      </c>
      <c r="L26" s="65">
        <v>40</v>
      </c>
      <c r="M26" s="62">
        <v>12</v>
      </c>
      <c r="N26" s="62">
        <v>4</v>
      </c>
      <c r="O26" s="62">
        <v>8</v>
      </c>
      <c r="P26" s="62">
        <v>0</v>
      </c>
      <c r="Q26" s="66">
        <v>3</v>
      </c>
      <c r="R26" s="64">
        <f t="shared" si="1"/>
        <v>67</v>
      </c>
      <c r="S26" s="68">
        <f t="shared" si="2"/>
        <v>79</v>
      </c>
      <c r="T26" s="69">
        <f t="shared" si="3"/>
        <v>11</v>
      </c>
      <c r="U26" s="69">
        <f t="shared" si="4"/>
        <v>8</v>
      </c>
      <c r="V26" s="69">
        <f t="shared" si="5"/>
        <v>34</v>
      </c>
      <c r="W26" s="69">
        <f t="shared" si="6"/>
        <v>3</v>
      </c>
      <c r="X26" s="100">
        <f t="shared" si="7"/>
        <v>3</v>
      </c>
      <c r="Y26" s="73">
        <f t="shared" si="8"/>
        <v>138</v>
      </c>
      <c r="Z26" s="101">
        <f>K26+K27+K28</f>
        <v>3280</v>
      </c>
      <c r="AA26" s="476">
        <f>Z28/Z26*100</f>
        <v>71.920731707317074</v>
      </c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</row>
    <row r="27" spans="1:52" s="98" customFormat="1" ht="23.25" customHeight="1">
      <c r="A27" s="553"/>
      <c r="B27" s="481"/>
      <c r="C27" s="473"/>
      <c r="D27" s="36" t="s">
        <v>105</v>
      </c>
      <c r="E27" s="37">
        <v>399</v>
      </c>
      <c r="F27" s="38">
        <v>88</v>
      </c>
      <c r="G27" s="38">
        <v>44</v>
      </c>
      <c r="H27" s="38">
        <v>43</v>
      </c>
      <c r="I27" s="38">
        <v>10</v>
      </c>
      <c r="J27" s="42">
        <v>6</v>
      </c>
      <c r="K27" s="40">
        <f t="shared" si="0"/>
        <v>590</v>
      </c>
      <c r="L27" s="41">
        <v>180</v>
      </c>
      <c r="M27" s="38">
        <v>55</v>
      </c>
      <c r="N27" s="38">
        <v>15</v>
      </c>
      <c r="O27" s="38">
        <v>14</v>
      </c>
      <c r="P27" s="38">
        <v>0</v>
      </c>
      <c r="Q27" s="42">
        <v>3</v>
      </c>
      <c r="R27" s="40">
        <f t="shared" si="1"/>
        <v>267</v>
      </c>
      <c r="S27" s="43">
        <f t="shared" si="2"/>
        <v>219</v>
      </c>
      <c r="T27" s="44">
        <f t="shared" si="3"/>
        <v>33</v>
      </c>
      <c r="U27" s="44">
        <f t="shared" si="4"/>
        <v>29</v>
      </c>
      <c r="V27" s="44">
        <f t="shared" si="5"/>
        <v>29</v>
      </c>
      <c r="W27" s="44">
        <f t="shared" si="6"/>
        <v>10</v>
      </c>
      <c r="X27" s="45">
        <f t="shared" si="7"/>
        <v>3</v>
      </c>
      <c r="Y27" s="73">
        <f t="shared" si="8"/>
        <v>323</v>
      </c>
      <c r="Z27" s="47">
        <f>R26+R27+R28</f>
        <v>921</v>
      </c>
      <c r="AA27" s="476"/>
    </row>
    <row r="28" spans="1:52" s="105" customFormat="1" ht="23.25" customHeight="1" thickBot="1">
      <c r="A28" s="553"/>
      <c r="B28" s="481"/>
      <c r="C28" s="474"/>
      <c r="D28" s="48" t="s">
        <v>104</v>
      </c>
      <c r="E28" s="84">
        <v>1321</v>
      </c>
      <c r="F28" s="85">
        <v>373</v>
      </c>
      <c r="G28" s="85">
        <v>186</v>
      </c>
      <c r="H28" s="85">
        <v>487</v>
      </c>
      <c r="I28" s="85">
        <v>88</v>
      </c>
      <c r="J28" s="88">
        <v>30</v>
      </c>
      <c r="K28" s="40">
        <f t="shared" si="0"/>
        <v>2485</v>
      </c>
      <c r="L28" s="87">
        <v>310</v>
      </c>
      <c r="M28" s="85">
        <v>125</v>
      </c>
      <c r="N28" s="85">
        <v>17</v>
      </c>
      <c r="O28" s="85">
        <v>114</v>
      </c>
      <c r="P28" s="85">
        <v>0</v>
      </c>
      <c r="Q28" s="88">
        <v>21</v>
      </c>
      <c r="R28" s="72">
        <f t="shared" si="1"/>
        <v>587</v>
      </c>
      <c r="S28" s="76">
        <f t="shared" si="2"/>
        <v>1011</v>
      </c>
      <c r="T28" s="77">
        <f t="shared" si="3"/>
        <v>248</v>
      </c>
      <c r="U28" s="77">
        <f t="shared" si="4"/>
        <v>169</v>
      </c>
      <c r="V28" s="77">
        <f t="shared" si="5"/>
        <v>373</v>
      </c>
      <c r="W28" s="77">
        <f t="shared" si="6"/>
        <v>88</v>
      </c>
      <c r="X28" s="103">
        <f t="shared" si="7"/>
        <v>9</v>
      </c>
      <c r="Y28" s="73">
        <f t="shared" si="8"/>
        <v>1898</v>
      </c>
      <c r="Z28" s="104">
        <f>Y26+Y27+Y28</f>
        <v>2359</v>
      </c>
      <c r="AA28" s="476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</row>
    <row r="29" spans="1:52" ht="23.25" customHeight="1">
      <c r="A29" s="552">
        <v>8</v>
      </c>
      <c r="B29" s="481"/>
      <c r="C29" s="473" t="s">
        <v>33</v>
      </c>
      <c r="D29" s="60" t="s">
        <v>106</v>
      </c>
      <c r="E29" s="25">
        <v>96</v>
      </c>
      <c r="F29" s="26">
        <v>0</v>
      </c>
      <c r="G29" s="26">
        <v>0</v>
      </c>
      <c r="H29" s="26">
        <v>0</v>
      </c>
      <c r="I29" s="26">
        <v>0</v>
      </c>
      <c r="J29" s="30">
        <v>1</v>
      </c>
      <c r="K29" s="40">
        <f t="shared" si="0"/>
        <v>97</v>
      </c>
      <c r="L29" s="29">
        <v>66</v>
      </c>
      <c r="M29" s="26">
        <v>0</v>
      </c>
      <c r="N29" s="26">
        <v>0</v>
      </c>
      <c r="O29" s="26">
        <v>0</v>
      </c>
      <c r="P29" s="26">
        <v>0</v>
      </c>
      <c r="Q29" s="30">
        <v>1</v>
      </c>
      <c r="R29" s="28">
        <f t="shared" si="1"/>
        <v>67</v>
      </c>
      <c r="S29" s="31">
        <f t="shared" si="2"/>
        <v>30</v>
      </c>
      <c r="T29" s="32">
        <f t="shared" si="3"/>
        <v>0</v>
      </c>
      <c r="U29" s="32">
        <f t="shared" si="4"/>
        <v>0</v>
      </c>
      <c r="V29" s="32">
        <f t="shared" si="5"/>
        <v>0</v>
      </c>
      <c r="W29" s="32">
        <f t="shared" si="6"/>
        <v>0</v>
      </c>
      <c r="X29" s="33">
        <f t="shared" si="7"/>
        <v>0</v>
      </c>
      <c r="Y29" s="73">
        <f t="shared" si="8"/>
        <v>30</v>
      </c>
      <c r="Z29" s="35">
        <f>K29+K30+K31</f>
        <v>1388</v>
      </c>
      <c r="AA29" s="475">
        <f>Z31/Z29*100</f>
        <v>25.720461095100866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ht="23.25" customHeight="1">
      <c r="A30" s="553"/>
      <c r="B30" s="481"/>
      <c r="C30" s="473"/>
      <c r="D30" s="36" t="s">
        <v>105</v>
      </c>
      <c r="E30" s="37">
        <v>299</v>
      </c>
      <c r="F30" s="38">
        <v>0</v>
      </c>
      <c r="G30" s="38">
        <v>0</v>
      </c>
      <c r="H30" s="38">
        <v>0</v>
      </c>
      <c r="I30" s="38">
        <v>0</v>
      </c>
      <c r="J30" s="42">
        <v>0</v>
      </c>
      <c r="K30" s="40">
        <f t="shared" si="0"/>
        <v>299</v>
      </c>
      <c r="L30" s="41">
        <v>225</v>
      </c>
      <c r="M30" s="38">
        <v>0</v>
      </c>
      <c r="N30" s="38">
        <v>0</v>
      </c>
      <c r="O30" s="38">
        <v>0</v>
      </c>
      <c r="P30" s="38">
        <v>0</v>
      </c>
      <c r="Q30" s="42">
        <v>0</v>
      </c>
      <c r="R30" s="40">
        <f t="shared" si="1"/>
        <v>225</v>
      </c>
      <c r="S30" s="43">
        <f t="shared" si="2"/>
        <v>74</v>
      </c>
      <c r="T30" s="44">
        <f t="shared" si="3"/>
        <v>0</v>
      </c>
      <c r="U30" s="44">
        <f t="shared" si="4"/>
        <v>0</v>
      </c>
      <c r="V30" s="44">
        <f t="shared" si="5"/>
        <v>0</v>
      </c>
      <c r="W30" s="44">
        <f t="shared" si="6"/>
        <v>0</v>
      </c>
      <c r="X30" s="45">
        <f t="shared" si="7"/>
        <v>0</v>
      </c>
      <c r="Y30" s="73">
        <f t="shared" si="8"/>
        <v>74</v>
      </c>
      <c r="Z30" s="47">
        <f>R29+R30+R31</f>
        <v>1031</v>
      </c>
      <c r="AA30" s="476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ht="23.25" customHeight="1" thickBot="1">
      <c r="A31" s="553"/>
      <c r="B31" s="481"/>
      <c r="C31" s="497"/>
      <c r="D31" s="75" t="s">
        <v>104</v>
      </c>
      <c r="E31" s="84">
        <v>978</v>
      </c>
      <c r="F31" s="85">
        <v>0</v>
      </c>
      <c r="G31" s="85">
        <v>0</v>
      </c>
      <c r="H31" s="85">
        <v>0</v>
      </c>
      <c r="I31" s="85">
        <v>0</v>
      </c>
      <c r="J31" s="88">
        <v>14</v>
      </c>
      <c r="K31" s="72">
        <f t="shared" si="0"/>
        <v>992</v>
      </c>
      <c r="L31" s="87">
        <v>729</v>
      </c>
      <c r="M31" s="85">
        <v>0</v>
      </c>
      <c r="N31" s="85">
        <v>0</v>
      </c>
      <c r="O31" s="85">
        <v>0</v>
      </c>
      <c r="P31" s="85">
        <v>0</v>
      </c>
      <c r="Q31" s="88">
        <v>10</v>
      </c>
      <c r="R31" s="72">
        <f t="shared" si="1"/>
        <v>739</v>
      </c>
      <c r="S31" s="76">
        <f t="shared" si="2"/>
        <v>249</v>
      </c>
      <c r="T31" s="77">
        <f t="shared" si="3"/>
        <v>0</v>
      </c>
      <c r="U31" s="77">
        <f t="shared" si="4"/>
        <v>0</v>
      </c>
      <c r="V31" s="77">
        <f t="shared" si="5"/>
        <v>0</v>
      </c>
      <c r="W31" s="77">
        <f t="shared" si="6"/>
        <v>0</v>
      </c>
      <c r="X31" s="103">
        <f t="shared" si="7"/>
        <v>4</v>
      </c>
      <c r="Y31" s="73">
        <f t="shared" si="8"/>
        <v>253</v>
      </c>
      <c r="Z31" s="104">
        <f>Y29+Y30+Y31</f>
        <v>357</v>
      </c>
      <c r="AA31" s="476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s="106" customFormat="1" ht="23.25" customHeight="1">
      <c r="A32" s="552">
        <v>9</v>
      </c>
      <c r="B32" s="481"/>
      <c r="C32" s="472" t="s">
        <v>34</v>
      </c>
      <c r="D32" s="24" t="s">
        <v>106</v>
      </c>
      <c r="E32" s="25">
        <v>64</v>
      </c>
      <c r="F32" s="26">
        <v>13</v>
      </c>
      <c r="G32" s="26">
        <v>7</v>
      </c>
      <c r="H32" s="26">
        <v>19</v>
      </c>
      <c r="I32" s="26">
        <v>0</v>
      </c>
      <c r="J32" s="30">
        <v>1</v>
      </c>
      <c r="K32" s="28">
        <f t="shared" si="0"/>
        <v>104</v>
      </c>
      <c r="L32" s="29">
        <v>40</v>
      </c>
      <c r="M32" s="26">
        <v>7</v>
      </c>
      <c r="N32" s="26">
        <v>8</v>
      </c>
      <c r="O32" s="26">
        <v>9</v>
      </c>
      <c r="P32" s="26">
        <v>0</v>
      </c>
      <c r="Q32" s="30">
        <v>2</v>
      </c>
      <c r="R32" s="28">
        <f t="shared" si="1"/>
        <v>66</v>
      </c>
      <c r="S32" s="31">
        <f t="shared" si="2"/>
        <v>24</v>
      </c>
      <c r="T32" s="32">
        <f t="shared" si="3"/>
        <v>6</v>
      </c>
      <c r="U32" s="32">
        <f t="shared" si="4"/>
        <v>-1</v>
      </c>
      <c r="V32" s="32">
        <f t="shared" si="5"/>
        <v>10</v>
      </c>
      <c r="W32" s="32">
        <f t="shared" si="6"/>
        <v>0</v>
      </c>
      <c r="X32" s="33">
        <f t="shared" si="7"/>
        <v>-1</v>
      </c>
      <c r="Y32" s="80">
        <f t="shared" si="8"/>
        <v>38</v>
      </c>
      <c r="Z32" s="35">
        <f>K32+K33+K34</f>
        <v>1565</v>
      </c>
      <c r="AA32" s="475">
        <f>Z34/Z32*100</f>
        <v>45.495207667731627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s="2" customFormat="1" ht="23.25" customHeight="1">
      <c r="A33" s="553"/>
      <c r="B33" s="481"/>
      <c r="C33" s="473"/>
      <c r="D33" s="36" t="s">
        <v>105</v>
      </c>
      <c r="E33" s="37">
        <v>170</v>
      </c>
      <c r="F33" s="38">
        <v>37</v>
      </c>
      <c r="G33" s="38">
        <v>18</v>
      </c>
      <c r="H33" s="38">
        <v>30</v>
      </c>
      <c r="I33" s="38">
        <v>0</v>
      </c>
      <c r="J33" s="42">
        <v>4</v>
      </c>
      <c r="K33" s="40">
        <f t="shared" si="0"/>
        <v>259</v>
      </c>
      <c r="L33" s="41">
        <v>136</v>
      </c>
      <c r="M33" s="38">
        <v>24</v>
      </c>
      <c r="N33" s="38">
        <v>13</v>
      </c>
      <c r="O33" s="38">
        <v>9</v>
      </c>
      <c r="P33" s="38">
        <v>0</v>
      </c>
      <c r="Q33" s="42">
        <v>4</v>
      </c>
      <c r="R33" s="40">
        <f t="shared" si="1"/>
        <v>186</v>
      </c>
      <c r="S33" s="43">
        <f t="shared" si="2"/>
        <v>34</v>
      </c>
      <c r="T33" s="44">
        <f t="shared" si="3"/>
        <v>13</v>
      </c>
      <c r="U33" s="44">
        <f t="shared" si="4"/>
        <v>5</v>
      </c>
      <c r="V33" s="44">
        <f t="shared" si="5"/>
        <v>21</v>
      </c>
      <c r="W33" s="44">
        <f t="shared" si="6"/>
        <v>0</v>
      </c>
      <c r="X33" s="45">
        <f t="shared" si="7"/>
        <v>0</v>
      </c>
      <c r="Y33" s="73">
        <f t="shared" si="8"/>
        <v>73</v>
      </c>
      <c r="Z33" s="47">
        <f>R32+R33+R34</f>
        <v>853</v>
      </c>
      <c r="AA33" s="476"/>
    </row>
    <row r="34" spans="1:52" s="107" customFormat="1" ht="23.25" customHeight="1" thickBot="1">
      <c r="A34" s="553"/>
      <c r="B34" s="481"/>
      <c r="C34" s="474"/>
      <c r="D34" s="48" t="s">
        <v>104</v>
      </c>
      <c r="E34" s="49">
        <v>543</v>
      </c>
      <c r="F34" s="50">
        <v>324</v>
      </c>
      <c r="G34" s="50">
        <v>76</v>
      </c>
      <c r="H34" s="50">
        <v>230</v>
      </c>
      <c r="I34" s="50">
        <v>0</v>
      </c>
      <c r="J34" s="54">
        <v>29</v>
      </c>
      <c r="K34" s="52">
        <f t="shared" si="0"/>
        <v>1202</v>
      </c>
      <c r="L34" s="53">
        <v>289</v>
      </c>
      <c r="M34" s="50">
        <v>177</v>
      </c>
      <c r="N34" s="50">
        <v>38</v>
      </c>
      <c r="O34" s="50">
        <v>84</v>
      </c>
      <c r="P34" s="50">
        <v>0</v>
      </c>
      <c r="Q34" s="54">
        <v>13</v>
      </c>
      <c r="R34" s="52">
        <f t="shared" si="1"/>
        <v>601</v>
      </c>
      <c r="S34" s="55">
        <f t="shared" si="2"/>
        <v>254</v>
      </c>
      <c r="T34" s="56">
        <f t="shared" si="3"/>
        <v>147</v>
      </c>
      <c r="U34" s="56">
        <f t="shared" si="4"/>
        <v>38</v>
      </c>
      <c r="V34" s="56">
        <f t="shared" si="5"/>
        <v>146</v>
      </c>
      <c r="W34" s="56">
        <f t="shared" si="6"/>
        <v>0</v>
      </c>
      <c r="X34" s="57">
        <f t="shared" si="7"/>
        <v>16</v>
      </c>
      <c r="Y34" s="58">
        <f t="shared" si="8"/>
        <v>601</v>
      </c>
      <c r="Z34" s="59">
        <f>Y32+Y33+Y34</f>
        <v>712</v>
      </c>
      <c r="AA34" s="477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s="2" customFormat="1" ht="23.25" customHeight="1">
      <c r="A35" s="552">
        <v>10</v>
      </c>
      <c r="B35" s="481"/>
      <c r="C35" s="498" t="s">
        <v>35</v>
      </c>
      <c r="D35" s="215" t="s">
        <v>106</v>
      </c>
      <c r="E35" s="26">
        <v>13</v>
      </c>
      <c r="F35" s="26">
        <v>1</v>
      </c>
      <c r="G35" s="26">
        <v>0</v>
      </c>
      <c r="H35" s="26">
        <v>1</v>
      </c>
      <c r="I35" s="26">
        <v>0</v>
      </c>
      <c r="J35" s="26">
        <v>0</v>
      </c>
      <c r="K35" s="64">
        <f t="shared" si="0"/>
        <v>15</v>
      </c>
      <c r="L35" s="62">
        <v>10</v>
      </c>
      <c r="M35" s="62">
        <v>1</v>
      </c>
      <c r="N35" s="62">
        <v>0</v>
      </c>
      <c r="O35" s="62">
        <v>1</v>
      </c>
      <c r="P35" s="62">
        <v>0</v>
      </c>
      <c r="Q35" s="66">
        <v>0</v>
      </c>
      <c r="R35" s="64">
        <f t="shared" si="1"/>
        <v>12</v>
      </c>
      <c r="S35" s="68">
        <f t="shared" si="2"/>
        <v>3</v>
      </c>
      <c r="T35" s="69">
        <f t="shared" si="3"/>
        <v>0</v>
      </c>
      <c r="U35" s="69">
        <f t="shared" si="4"/>
        <v>0</v>
      </c>
      <c r="V35" s="69">
        <f t="shared" si="5"/>
        <v>0</v>
      </c>
      <c r="W35" s="69">
        <f t="shared" si="6"/>
        <v>0</v>
      </c>
      <c r="X35" s="69">
        <f t="shared" si="7"/>
        <v>0</v>
      </c>
      <c r="Y35" s="108">
        <f t="shared" si="8"/>
        <v>3</v>
      </c>
      <c r="Z35" s="71">
        <f>K35+K36+K37</f>
        <v>136</v>
      </c>
      <c r="AA35" s="502">
        <f>Z37/Z35*100</f>
        <v>16.176470588235293</v>
      </c>
    </row>
    <row r="36" spans="1:52" s="2" customFormat="1" ht="23.25" customHeight="1">
      <c r="A36" s="553"/>
      <c r="B36" s="481"/>
      <c r="C36" s="499"/>
      <c r="D36" s="217" t="s">
        <v>105</v>
      </c>
      <c r="E36" s="38">
        <v>29</v>
      </c>
      <c r="F36" s="38">
        <v>3</v>
      </c>
      <c r="G36" s="38">
        <v>1</v>
      </c>
      <c r="H36" s="38">
        <v>0</v>
      </c>
      <c r="I36" s="38">
        <v>0</v>
      </c>
      <c r="J36" s="38">
        <v>0</v>
      </c>
      <c r="K36" s="40">
        <f t="shared" si="0"/>
        <v>33</v>
      </c>
      <c r="L36" s="62">
        <v>27</v>
      </c>
      <c r="M36" s="62">
        <v>2</v>
      </c>
      <c r="N36" s="62">
        <v>0</v>
      </c>
      <c r="O36" s="62">
        <v>0</v>
      </c>
      <c r="P36" s="62">
        <v>0</v>
      </c>
      <c r="Q36" s="66">
        <v>0</v>
      </c>
      <c r="R36" s="40">
        <f t="shared" si="1"/>
        <v>29</v>
      </c>
      <c r="S36" s="43">
        <f t="shared" si="2"/>
        <v>2</v>
      </c>
      <c r="T36" s="44">
        <f t="shared" si="3"/>
        <v>1</v>
      </c>
      <c r="U36" s="44">
        <f t="shared" si="4"/>
        <v>1</v>
      </c>
      <c r="V36" s="44">
        <f t="shared" si="5"/>
        <v>0</v>
      </c>
      <c r="W36" s="44">
        <f t="shared" si="6"/>
        <v>0</v>
      </c>
      <c r="X36" s="44">
        <f t="shared" si="7"/>
        <v>0</v>
      </c>
      <c r="Y36" s="109">
        <f t="shared" si="8"/>
        <v>4</v>
      </c>
      <c r="Z36" s="74">
        <f>R35+R36+R37</f>
        <v>114</v>
      </c>
      <c r="AA36" s="502"/>
    </row>
    <row r="37" spans="1:52" s="2" customFormat="1" ht="23.25" customHeight="1" thickBot="1">
      <c r="A37" s="554"/>
      <c r="B37" s="481"/>
      <c r="C37" s="500"/>
      <c r="D37" s="219" t="s">
        <v>104</v>
      </c>
      <c r="E37" s="50">
        <v>60</v>
      </c>
      <c r="F37" s="50">
        <v>7</v>
      </c>
      <c r="G37" s="50">
        <v>4</v>
      </c>
      <c r="H37" s="50">
        <v>13</v>
      </c>
      <c r="I37" s="50">
        <v>1</v>
      </c>
      <c r="J37" s="50">
        <v>3</v>
      </c>
      <c r="K37" s="72">
        <f t="shared" si="0"/>
        <v>88</v>
      </c>
      <c r="L37" s="62">
        <v>49</v>
      </c>
      <c r="M37" s="62">
        <v>9</v>
      </c>
      <c r="N37" s="62">
        <v>3</v>
      </c>
      <c r="O37" s="62">
        <v>10</v>
      </c>
      <c r="P37" s="62">
        <v>0</v>
      </c>
      <c r="Q37" s="66">
        <v>2</v>
      </c>
      <c r="R37" s="72">
        <f t="shared" si="1"/>
        <v>73</v>
      </c>
      <c r="S37" s="76">
        <f t="shared" si="2"/>
        <v>11</v>
      </c>
      <c r="T37" s="77">
        <f t="shared" si="3"/>
        <v>-2</v>
      </c>
      <c r="U37" s="77">
        <f t="shared" si="4"/>
        <v>1</v>
      </c>
      <c r="V37" s="77">
        <f t="shared" si="5"/>
        <v>3</v>
      </c>
      <c r="W37" s="77">
        <f t="shared" si="6"/>
        <v>1</v>
      </c>
      <c r="X37" s="77">
        <f t="shared" si="7"/>
        <v>1</v>
      </c>
      <c r="Y37" s="110">
        <f t="shared" si="8"/>
        <v>15</v>
      </c>
      <c r="Z37" s="78">
        <f>Y35+Y36+Y37</f>
        <v>22</v>
      </c>
      <c r="AA37" s="502"/>
    </row>
    <row r="38" spans="1:52" s="2" customFormat="1" ht="23.25" customHeight="1">
      <c r="A38" s="553">
        <v>11</v>
      </c>
      <c r="B38" s="481"/>
      <c r="C38" s="498" t="s">
        <v>36</v>
      </c>
      <c r="D38" s="218" t="s">
        <v>106</v>
      </c>
      <c r="E38" s="26">
        <v>9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8">
        <f t="shared" si="0"/>
        <v>9</v>
      </c>
      <c r="L38" s="26">
        <v>3</v>
      </c>
      <c r="M38" s="26">
        <v>1</v>
      </c>
      <c r="N38" s="26">
        <v>0</v>
      </c>
      <c r="O38" s="26">
        <v>0</v>
      </c>
      <c r="P38" s="26">
        <v>0</v>
      </c>
      <c r="Q38" s="30">
        <v>0</v>
      </c>
      <c r="R38" s="28">
        <f t="shared" si="1"/>
        <v>4</v>
      </c>
      <c r="S38" s="31">
        <f t="shared" si="2"/>
        <v>6</v>
      </c>
      <c r="T38" s="32">
        <f t="shared" si="3"/>
        <v>-1</v>
      </c>
      <c r="U38" s="32">
        <f t="shared" si="4"/>
        <v>0</v>
      </c>
      <c r="V38" s="32">
        <f t="shared" si="5"/>
        <v>0</v>
      </c>
      <c r="W38" s="32">
        <f t="shared" si="6"/>
        <v>0</v>
      </c>
      <c r="X38" s="32">
        <f t="shared" si="7"/>
        <v>0</v>
      </c>
      <c r="Y38" s="111">
        <f t="shared" si="8"/>
        <v>5</v>
      </c>
      <c r="Z38" s="81">
        <f>K38+K39+K40</f>
        <v>292</v>
      </c>
      <c r="AA38" s="501">
        <f>Z40/Z38*100</f>
        <v>34.93150684931507</v>
      </c>
    </row>
    <row r="39" spans="1:52" s="2" customFormat="1" ht="23.25" customHeight="1">
      <c r="A39" s="553"/>
      <c r="B39" s="481"/>
      <c r="C39" s="499"/>
      <c r="D39" s="217" t="s">
        <v>105</v>
      </c>
      <c r="E39" s="38">
        <v>53</v>
      </c>
      <c r="F39" s="38">
        <v>7</v>
      </c>
      <c r="G39" s="38">
        <v>6</v>
      </c>
      <c r="H39" s="38">
        <v>4</v>
      </c>
      <c r="I39" s="38">
        <v>1</v>
      </c>
      <c r="J39" s="38">
        <v>3</v>
      </c>
      <c r="K39" s="40">
        <f t="shared" si="0"/>
        <v>74</v>
      </c>
      <c r="L39" s="38">
        <v>40</v>
      </c>
      <c r="M39" s="38">
        <v>10</v>
      </c>
      <c r="N39" s="38">
        <v>2</v>
      </c>
      <c r="O39" s="38">
        <v>0</v>
      </c>
      <c r="P39" s="38">
        <v>0</v>
      </c>
      <c r="Q39" s="42">
        <v>1</v>
      </c>
      <c r="R39" s="40">
        <f t="shared" si="1"/>
        <v>53</v>
      </c>
      <c r="S39" s="43">
        <f t="shared" si="2"/>
        <v>13</v>
      </c>
      <c r="T39" s="44">
        <f t="shared" si="3"/>
        <v>-3</v>
      </c>
      <c r="U39" s="44">
        <f t="shared" si="4"/>
        <v>4</v>
      </c>
      <c r="V39" s="44">
        <f t="shared" si="5"/>
        <v>4</v>
      </c>
      <c r="W39" s="44">
        <f t="shared" si="6"/>
        <v>1</v>
      </c>
      <c r="X39" s="44">
        <f t="shared" si="7"/>
        <v>2</v>
      </c>
      <c r="Y39" s="109">
        <f t="shared" si="8"/>
        <v>21</v>
      </c>
      <c r="Z39" s="74">
        <f>R38+R39+R40</f>
        <v>190</v>
      </c>
      <c r="AA39" s="502"/>
    </row>
    <row r="40" spans="1:52" s="2" customFormat="1" ht="23.25" customHeight="1" thickBot="1">
      <c r="A40" s="554"/>
      <c r="B40" s="483"/>
      <c r="C40" s="500"/>
      <c r="D40" s="216" t="s">
        <v>104</v>
      </c>
      <c r="E40" s="50">
        <v>87</v>
      </c>
      <c r="F40" s="50">
        <v>29</v>
      </c>
      <c r="G40" s="50">
        <v>17</v>
      </c>
      <c r="H40" s="50">
        <v>49</v>
      </c>
      <c r="I40" s="50">
        <v>18</v>
      </c>
      <c r="J40" s="50">
        <v>9</v>
      </c>
      <c r="K40" s="52">
        <f t="shared" ref="K40:K71" si="9">SUM(E40:J40)</f>
        <v>209</v>
      </c>
      <c r="L40" s="50">
        <v>82</v>
      </c>
      <c r="M40" s="50">
        <v>21</v>
      </c>
      <c r="N40" s="50">
        <v>4</v>
      </c>
      <c r="O40" s="50">
        <v>20</v>
      </c>
      <c r="P40" s="50">
        <v>1</v>
      </c>
      <c r="Q40" s="54">
        <v>5</v>
      </c>
      <c r="R40" s="52">
        <f t="shared" ref="R40:R71" si="10">SUM(L40:Q40)</f>
        <v>133</v>
      </c>
      <c r="S40" s="55">
        <f t="shared" ref="S40:S71" si="11">E40-L40</f>
        <v>5</v>
      </c>
      <c r="T40" s="56">
        <f t="shared" ref="T40:T71" si="12">F40-M40</f>
        <v>8</v>
      </c>
      <c r="U40" s="56">
        <f t="shared" ref="U40:U71" si="13">G40-N40</f>
        <v>13</v>
      </c>
      <c r="V40" s="56">
        <f t="shared" ref="V40:V71" si="14">H40-O40</f>
        <v>29</v>
      </c>
      <c r="W40" s="56">
        <f t="shared" ref="W40:W71" si="15">I40-P40</f>
        <v>17</v>
      </c>
      <c r="X40" s="56">
        <f t="shared" ref="X40:X71" si="16">J40-Q40</f>
        <v>4</v>
      </c>
      <c r="Y40" s="112">
        <f t="shared" ref="Y40:Y71" si="17">SUM(S40:X40)</f>
        <v>76</v>
      </c>
      <c r="Z40" s="82">
        <f>Y38+Y39+Y40</f>
        <v>102</v>
      </c>
      <c r="AA40" s="503"/>
    </row>
    <row r="41" spans="1:52" s="2" customFormat="1" ht="23.25" customHeight="1">
      <c r="A41" s="552">
        <v>12</v>
      </c>
      <c r="B41" s="532" t="s">
        <v>37</v>
      </c>
      <c r="C41" s="484" t="s">
        <v>38</v>
      </c>
      <c r="D41" s="215" t="s">
        <v>106</v>
      </c>
      <c r="E41" s="114">
        <v>19</v>
      </c>
      <c r="F41" s="114">
        <v>1</v>
      </c>
      <c r="G41" s="114">
        <v>0</v>
      </c>
      <c r="H41" s="114">
        <v>0</v>
      </c>
      <c r="I41" s="114">
        <v>0</v>
      </c>
      <c r="J41" s="114">
        <v>1</v>
      </c>
      <c r="K41" s="64">
        <f t="shared" si="9"/>
        <v>21</v>
      </c>
      <c r="L41" s="65">
        <v>7</v>
      </c>
      <c r="M41" s="62">
        <v>1</v>
      </c>
      <c r="N41" s="62">
        <v>0</v>
      </c>
      <c r="O41" s="62">
        <v>0</v>
      </c>
      <c r="P41" s="62">
        <v>0</v>
      </c>
      <c r="Q41" s="66">
        <v>0</v>
      </c>
      <c r="R41" s="64">
        <f t="shared" si="10"/>
        <v>8</v>
      </c>
      <c r="S41" s="68">
        <f t="shared" si="11"/>
        <v>12</v>
      </c>
      <c r="T41" s="69">
        <f t="shared" si="12"/>
        <v>0</v>
      </c>
      <c r="U41" s="69">
        <f t="shared" si="13"/>
        <v>0</v>
      </c>
      <c r="V41" s="69">
        <f t="shared" si="14"/>
        <v>0</v>
      </c>
      <c r="W41" s="69">
        <f t="shared" si="15"/>
        <v>0</v>
      </c>
      <c r="X41" s="100">
        <f t="shared" si="16"/>
        <v>1</v>
      </c>
      <c r="Y41" s="70">
        <f t="shared" si="17"/>
        <v>13</v>
      </c>
      <c r="Z41" s="101">
        <f>K41+K42+K43</f>
        <v>134</v>
      </c>
      <c r="AA41" s="476">
        <f>Z43/Z41*100</f>
        <v>82.089552238805979</v>
      </c>
    </row>
    <row r="42" spans="1:52" s="2" customFormat="1" ht="23.25" customHeight="1">
      <c r="A42" s="553"/>
      <c r="B42" s="532"/>
      <c r="C42" s="473"/>
      <c r="D42" s="36" t="s">
        <v>105</v>
      </c>
      <c r="E42" s="92">
        <v>20</v>
      </c>
      <c r="F42" s="93">
        <v>3</v>
      </c>
      <c r="G42" s="93">
        <v>1</v>
      </c>
      <c r="H42" s="93">
        <v>8</v>
      </c>
      <c r="I42" s="93">
        <v>0</v>
      </c>
      <c r="J42" s="214">
        <v>1</v>
      </c>
      <c r="K42" s="40">
        <f t="shared" si="9"/>
        <v>33</v>
      </c>
      <c r="L42" s="41">
        <v>6</v>
      </c>
      <c r="M42" s="38">
        <v>2</v>
      </c>
      <c r="N42" s="38">
        <v>1</v>
      </c>
      <c r="O42" s="38">
        <v>3</v>
      </c>
      <c r="P42" s="38">
        <v>0</v>
      </c>
      <c r="Q42" s="42">
        <v>0</v>
      </c>
      <c r="R42" s="40">
        <f t="shared" si="10"/>
        <v>12</v>
      </c>
      <c r="S42" s="43">
        <f t="shared" si="11"/>
        <v>14</v>
      </c>
      <c r="T42" s="44">
        <f t="shared" si="12"/>
        <v>1</v>
      </c>
      <c r="U42" s="44">
        <f t="shared" si="13"/>
        <v>0</v>
      </c>
      <c r="V42" s="44">
        <f t="shared" si="14"/>
        <v>5</v>
      </c>
      <c r="W42" s="44">
        <f t="shared" si="15"/>
        <v>0</v>
      </c>
      <c r="X42" s="45">
        <f t="shared" si="16"/>
        <v>1</v>
      </c>
      <c r="Y42" s="73">
        <f t="shared" si="17"/>
        <v>21</v>
      </c>
      <c r="Z42" s="47">
        <f>R41+R42+R43</f>
        <v>24</v>
      </c>
      <c r="AA42" s="476"/>
    </row>
    <row r="43" spans="1:52" s="2" customFormat="1" ht="23.25" customHeight="1" thickBot="1">
      <c r="A43" s="554"/>
      <c r="B43" s="541"/>
      <c r="C43" s="474"/>
      <c r="D43" s="48" t="s">
        <v>104</v>
      </c>
      <c r="E43" s="95">
        <v>46</v>
      </c>
      <c r="F43" s="96">
        <v>10</v>
      </c>
      <c r="G43" s="96">
        <v>4</v>
      </c>
      <c r="H43" s="96">
        <v>16</v>
      </c>
      <c r="I43" s="96">
        <v>1</v>
      </c>
      <c r="J43" s="213">
        <v>3</v>
      </c>
      <c r="K43" s="52">
        <f t="shared" si="9"/>
        <v>80</v>
      </c>
      <c r="L43" s="53">
        <v>3</v>
      </c>
      <c r="M43" s="50">
        <v>0</v>
      </c>
      <c r="N43" s="50">
        <v>1</v>
      </c>
      <c r="O43" s="50">
        <v>0</v>
      </c>
      <c r="P43" s="50">
        <v>0</v>
      </c>
      <c r="Q43" s="54">
        <v>0</v>
      </c>
      <c r="R43" s="52">
        <f t="shared" si="10"/>
        <v>4</v>
      </c>
      <c r="S43" s="55">
        <f t="shared" si="11"/>
        <v>43</v>
      </c>
      <c r="T43" s="56">
        <f t="shared" si="12"/>
        <v>10</v>
      </c>
      <c r="U43" s="56">
        <f t="shared" si="13"/>
        <v>3</v>
      </c>
      <c r="V43" s="56">
        <f t="shared" si="14"/>
        <v>16</v>
      </c>
      <c r="W43" s="56">
        <f t="shared" si="15"/>
        <v>1</v>
      </c>
      <c r="X43" s="57">
        <f t="shared" si="16"/>
        <v>3</v>
      </c>
      <c r="Y43" s="58">
        <f t="shared" si="17"/>
        <v>76</v>
      </c>
      <c r="Z43" s="59">
        <f>Y41+Y42+Y43</f>
        <v>110</v>
      </c>
      <c r="AA43" s="477"/>
    </row>
    <row r="44" spans="1:52" s="2" customFormat="1" ht="23.25" customHeight="1">
      <c r="A44" s="553">
        <v>13</v>
      </c>
      <c r="B44" s="547" t="s">
        <v>39</v>
      </c>
      <c r="C44" s="484" t="s">
        <v>40</v>
      </c>
      <c r="D44" s="60" t="s">
        <v>106</v>
      </c>
      <c r="E44" s="61">
        <v>20</v>
      </c>
      <c r="F44" s="62">
        <v>0</v>
      </c>
      <c r="G44" s="62">
        <v>0</v>
      </c>
      <c r="H44" s="62">
        <v>2</v>
      </c>
      <c r="I44" s="62">
        <v>0</v>
      </c>
      <c r="J44" s="66">
        <v>0</v>
      </c>
      <c r="K44" s="64">
        <f t="shared" si="9"/>
        <v>22</v>
      </c>
      <c r="L44" s="65">
        <v>11</v>
      </c>
      <c r="M44" s="62">
        <v>0</v>
      </c>
      <c r="N44" s="62">
        <v>0</v>
      </c>
      <c r="O44" s="62">
        <v>0</v>
      </c>
      <c r="P44" s="62">
        <v>0</v>
      </c>
      <c r="Q44" s="66">
        <v>0</v>
      </c>
      <c r="R44" s="64">
        <f t="shared" si="10"/>
        <v>11</v>
      </c>
      <c r="S44" s="68">
        <f t="shared" si="11"/>
        <v>9</v>
      </c>
      <c r="T44" s="69">
        <f t="shared" si="12"/>
        <v>0</v>
      </c>
      <c r="U44" s="69">
        <f t="shared" si="13"/>
        <v>0</v>
      </c>
      <c r="V44" s="69">
        <f t="shared" si="14"/>
        <v>2</v>
      </c>
      <c r="W44" s="69">
        <f t="shared" si="15"/>
        <v>0</v>
      </c>
      <c r="X44" s="100">
        <f t="shared" si="16"/>
        <v>0</v>
      </c>
      <c r="Y44" s="116">
        <f t="shared" si="17"/>
        <v>11</v>
      </c>
      <c r="Z44" s="101">
        <f>K44+K45+K46</f>
        <v>142</v>
      </c>
      <c r="AA44" s="476">
        <f>Z46/Z44*100</f>
        <v>49.295774647887328</v>
      </c>
    </row>
    <row r="45" spans="1:52" s="2" customFormat="1" ht="23.25" customHeight="1">
      <c r="A45" s="553"/>
      <c r="B45" s="532"/>
      <c r="C45" s="473"/>
      <c r="D45" s="36" t="s">
        <v>105</v>
      </c>
      <c r="E45" s="37">
        <v>28</v>
      </c>
      <c r="F45" s="38">
        <v>1</v>
      </c>
      <c r="G45" s="38">
        <v>0</v>
      </c>
      <c r="H45" s="38">
        <v>4</v>
      </c>
      <c r="I45" s="38">
        <v>0</v>
      </c>
      <c r="J45" s="42">
        <v>2</v>
      </c>
      <c r="K45" s="40">
        <f t="shared" si="9"/>
        <v>35</v>
      </c>
      <c r="L45" s="41">
        <v>14</v>
      </c>
      <c r="M45" s="38">
        <v>0</v>
      </c>
      <c r="N45" s="38">
        <v>0</v>
      </c>
      <c r="O45" s="38">
        <v>1</v>
      </c>
      <c r="P45" s="38">
        <v>0</v>
      </c>
      <c r="Q45" s="42">
        <v>0</v>
      </c>
      <c r="R45" s="40">
        <f t="shared" si="10"/>
        <v>15</v>
      </c>
      <c r="S45" s="43">
        <f t="shared" si="11"/>
        <v>14</v>
      </c>
      <c r="T45" s="44">
        <f t="shared" si="12"/>
        <v>1</v>
      </c>
      <c r="U45" s="44">
        <f t="shared" si="13"/>
        <v>0</v>
      </c>
      <c r="V45" s="44">
        <f t="shared" si="14"/>
        <v>3</v>
      </c>
      <c r="W45" s="44">
        <f t="shared" si="15"/>
        <v>0</v>
      </c>
      <c r="X45" s="45">
        <f t="shared" si="16"/>
        <v>2</v>
      </c>
      <c r="Y45" s="46">
        <f t="shared" si="17"/>
        <v>20</v>
      </c>
      <c r="Z45" s="47">
        <f>R44+R45+R46</f>
        <v>72</v>
      </c>
      <c r="AA45" s="476"/>
    </row>
    <row r="46" spans="1:52" s="2" customFormat="1" ht="23.25" customHeight="1" thickBot="1">
      <c r="A46" s="553"/>
      <c r="B46" s="541"/>
      <c r="C46" s="474"/>
      <c r="D46" s="48" t="s">
        <v>104</v>
      </c>
      <c r="E46" s="84">
        <v>67</v>
      </c>
      <c r="F46" s="85">
        <v>5</v>
      </c>
      <c r="G46" s="85">
        <v>0</v>
      </c>
      <c r="H46" s="85">
        <v>7</v>
      </c>
      <c r="I46" s="85">
        <v>2</v>
      </c>
      <c r="J46" s="88">
        <v>4</v>
      </c>
      <c r="K46" s="72">
        <f t="shared" si="9"/>
        <v>85</v>
      </c>
      <c r="L46" s="87">
        <v>37</v>
      </c>
      <c r="M46" s="85">
        <v>3</v>
      </c>
      <c r="N46" s="85">
        <v>0</v>
      </c>
      <c r="O46" s="85">
        <v>6</v>
      </c>
      <c r="P46" s="85">
        <v>0</v>
      </c>
      <c r="Q46" s="88">
        <v>0</v>
      </c>
      <c r="R46" s="72">
        <f t="shared" si="10"/>
        <v>46</v>
      </c>
      <c r="S46" s="76">
        <f t="shared" si="11"/>
        <v>30</v>
      </c>
      <c r="T46" s="77">
        <f t="shared" si="12"/>
        <v>2</v>
      </c>
      <c r="U46" s="77">
        <f t="shared" si="13"/>
        <v>0</v>
      </c>
      <c r="V46" s="77">
        <f t="shared" si="14"/>
        <v>1</v>
      </c>
      <c r="W46" s="77">
        <f t="shared" si="15"/>
        <v>2</v>
      </c>
      <c r="X46" s="103">
        <f t="shared" si="16"/>
        <v>4</v>
      </c>
      <c r="Y46" s="73">
        <f t="shared" si="17"/>
        <v>39</v>
      </c>
      <c r="Z46" s="104">
        <f>Y44+Y45+Y46</f>
        <v>70</v>
      </c>
      <c r="AA46" s="476"/>
    </row>
    <row r="47" spans="1:52" s="2" customFormat="1" ht="23.25" customHeight="1">
      <c r="A47" s="552">
        <v>14</v>
      </c>
      <c r="B47" s="532" t="s">
        <v>41</v>
      </c>
      <c r="C47" s="473" t="s">
        <v>42</v>
      </c>
      <c r="D47" s="60" t="s">
        <v>106</v>
      </c>
      <c r="E47" s="25">
        <v>20</v>
      </c>
      <c r="F47" s="26">
        <v>0</v>
      </c>
      <c r="G47" s="26">
        <v>0</v>
      </c>
      <c r="H47" s="26">
        <v>0</v>
      </c>
      <c r="I47" s="26">
        <v>0</v>
      </c>
      <c r="J47" s="30">
        <v>1</v>
      </c>
      <c r="K47" s="28">
        <f t="shared" si="9"/>
        <v>21</v>
      </c>
      <c r="L47" s="29">
        <v>13</v>
      </c>
      <c r="M47" s="26">
        <v>0</v>
      </c>
      <c r="N47" s="26">
        <v>0</v>
      </c>
      <c r="O47" s="26">
        <v>0</v>
      </c>
      <c r="P47" s="26">
        <v>0</v>
      </c>
      <c r="Q47" s="30">
        <v>0</v>
      </c>
      <c r="R47" s="28">
        <f t="shared" si="10"/>
        <v>13</v>
      </c>
      <c r="S47" s="31">
        <f t="shared" si="11"/>
        <v>7</v>
      </c>
      <c r="T47" s="32">
        <f t="shared" si="12"/>
        <v>0</v>
      </c>
      <c r="U47" s="32">
        <f t="shared" si="13"/>
        <v>0</v>
      </c>
      <c r="V47" s="32">
        <f t="shared" si="14"/>
        <v>0</v>
      </c>
      <c r="W47" s="32">
        <f t="shared" si="15"/>
        <v>0</v>
      </c>
      <c r="X47" s="33">
        <f t="shared" si="16"/>
        <v>1</v>
      </c>
      <c r="Y47" s="34">
        <f t="shared" si="17"/>
        <v>8</v>
      </c>
      <c r="Z47" s="35">
        <f>K47+K48+K49</f>
        <v>128</v>
      </c>
      <c r="AA47" s="475">
        <f>Z49/Z47*100</f>
        <v>46.875</v>
      </c>
    </row>
    <row r="48" spans="1:52" s="2" customFormat="1" ht="23.25" customHeight="1">
      <c r="A48" s="553"/>
      <c r="B48" s="532"/>
      <c r="C48" s="473"/>
      <c r="D48" s="36" t="s">
        <v>105</v>
      </c>
      <c r="E48" s="37">
        <v>29</v>
      </c>
      <c r="F48" s="38">
        <v>0</v>
      </c>
      <c r="G48" s="38">
        <v>0</v>
      </c>
      <c r="H48" s="38">
        <v>2</v>
      </c>
      <c r="I48" s="38">
        <v>0</v>
      </c>
      <c r="J48" s="42">
        <v>1</v>
      </c>
      <c r="K48" s="40">
        <f t="shared" si="9"/>
        <v>32</v>
      </c>
      <c r="L48" s="41">
        <v>12</v>
      </c>
      <c r="M48" s="38">
        <v>0</v>
      </c>
      <c r="N48" s="38">
        <v>0</v>
      </c>
      <c r="O48" s="38">
        <v>2</v>
      </c>
      <c r="P48" s="38">
        <v>0</v>
      </c>
      <c r="Q48" s="42">
        <v>0</v>
      </c>
      <c r="R48" s="40">
        <f t="shared" si="10"/>
        <v>14</v>
      </c>
      <c r="S48" s="43">
        <f t="shared" si="11"/>
        <v>17</v>
      </c>
      <c r="T48" s="44">
        <f t="shared" si="12"/>
        <v>0</v>
      </c>
      <c r="U48" s="44">
        <f t="shared" si="13"/>
        <v>0</v>
      </c>
      <c r="V48" s="44">
        <f t="shared" si="14"/>
        <v>0</v>
      </c>
      <c r="W48" s="44">
        <f t="shared" si="15"/>
        <v>0</v>
      </c>
      <c r="X48" s="45">
        <f t="shared" si="16"/>
        <v>1</v>
      </c>
      <c r="Y48" s="46">
        <f t="shared" si="17"/>
        <v>18</v>
      </c>
      <c r="Z48" s="47">
        <f>R47+R48+R49</f>
        <v>68</v>
      </c>
      <c r="AA48" s="476"/>
    </row>
    <row r="49" spans="1:27" s="2" customFormat="1" ht="23.25" customHeight="1" thickBot="1">
      <c r="A49" s="553"/>
      <c r="B49" s="548"/>
      <c r="C49" s="497"/>
      <c r="D49" s="75" t="s">
        <v>104</v>
      </c>
      <c r="E49" s="49">
        <v>55</v>
      </c>
      <c r="F49" s="50">
        <v>10</v>
      </c>
      <c r="G49" s="50">
        <v>2</v>
      </c>
      <c r="H49" s="50">
        <v>5</v>
      </c>
      <c r="I49" s="50">
        <v>0</v>
      </c>
      <c r="J49" s="54">
        <v>3</v>
      </c>
      <c r="K49" s="52">
        <f t="shared" si="9"/>
        <v>75</v>
      </c>
      <c r="L49" s="53">
        <v>29</v>
      </c>
      <c r="M49" s="50">
        <v>5</v>
      </c>
      <c r="N49" s="50">
        <v>2</v>
      </c>
      <c r="O49" s="50">
        <v>4</v>
      </c>
      <c r="P49" s="50">
        <v>0</v>
      </c>
      <c r="Q49" s="54">
        <v>1</v>
      </c>
      <c r="R49" s="52">
        <f t="shared" si="10"/>
        <v>41</v>
      </c>
      <c r="S49" s="55">
        <f t="shared" si="11"/>
        <v>26</v>
      </c>
      <c r="T49" s="56">
        <f t="shared" si="12"/>
        <v>5</v>
      </c>
      <c r="U49" s="56">
        <f t="shared" si="13"/>
        <v>0</v>
      </c>
      <c r="V49" s="56">
        <f t="shared" si="14"/>
        <v>1</v>
      </c>
      <c r="W49" s="56">
        <f t="shared" si="15"/>
        <v>0</v>
      </c>
      <c r="X49" s="57">
        <f t="shared" si="16"/>
        <v>2</v>
      </c>
      <c r="Y49" s="58">
        <f t="shared" si="17"/>
        <v>34</v>
      </c>
      <c r="Z49" s="59">
        <f>Y47+Y48+Y49</f>
        <v>60</v>
      </c>
      <c r="AA49" s="477"/>
    </row>
    <row r="50" spans="1:27" s="2" customFormat="1" ht="23.25" customHeight="1">
      <c r="A50" s="552">
        <v>15</v>
      </c>
      <c r="B50" s="485" t="s">
        <v>43</v>
      </c>
      <c r="C50" s="472" t="s">
        <v>44</v>
      </c>
      <c r="D50" s="208" t="s">
        <v>106</v>
      </c>
      <c r="E50" s="61">
        <v>20</v>
      </c>
      <c r="F50" s="62">
        <v>0</v>
      </c>
      <c r="G50" s="62">
        <v>0</v>
      </c>
      <c r="H50" s="62">
        <v>0</v>
      </c>
      <c r="I50" s="62">
        <v>0</v>
      </c>
      <c r="J50" s="66">
        <v>1</v>
      </c>
      <c r="K50" s="64">
        <f t="shared" si="9"/>
        <v>21</v>
      </c>
      <c r="L50" s="65">
        <v>13</v>
      </c>
      <c r="M50" s="62">
        <v>0</v>
      </c>
      <c r="N50" s="62">
        <v>0</v>
      </c>
      <c r="O50" s="62">
        <v>0</v>
      </c>
      <c r="P50" s="62">
        <v>0</v>
      </c>
      <c r="Q50" s="66">
        <v>0</v>
      </c>
      <c r="R50" s="64">
        <f t="shared" si="10"/>
        <v>13</v>
      </c>
      <c r="S50" s="68">
        <f t="shared" si="11"/>
        <v>7</v>
      </c>
      <c r="T50" s="69">
        <f t="shared" si="12"/>
        <v>0</v>
      </c>
      <c r="U50" s="69">
        <f t="shared" si="13"/>
        <v>0</v>
      </c>
      <c r="V50" s="69">
        <f t="shared" si="14"/>
        <v>0</v>
      </c>
      <c r="W50" s="69">
        <f t="shared" si="15"/>
        <v>0</v>
      </c>
      <c r="X50" s="100">
        <f t="shared" si="16"/>
        <v>1</v>
      </c>
      <c r="Y50" s="116">
        <f t="shared" si="17"/>
        <v>8</v>
      </c>
      <c r="Z50" s="101">
        <f>K50+K51+K52</f>
        <v>119</v>
      </c>
      <c r="AA50" s="476">
        <f>Z52/Z50*100</f>
        <v>31.932773109243694</v>
      </c>
    </row>
    <row r="51" spans="1:27" s="2" customFormat="1" ht="23.25" customHeight="1">
      <c r="A51" s="553"/>
      <c r="B51" s="486"/>
      <c r="C51" s="473"/>
      <c r="D51" s="207" t="s">
        <v>105</v>
      </c>
      <c r="E51" s="37">
        <v>27</v>
      </c>
      <c r="F51" s="38">
        <v>1</v>
      </c>
      <c r="G51" s="38">
        <v>0</v>
      </c>
      <c r="H51" s="38">
        <v>4</v>
      </c>
      <c r="I51" s="38">
        <v>0</v>
      </c>
      <c r="J51" s="42">
        <v>1</v>
      </c>
      <c r="K51" s="40">
        <f t="shared" si="9"/>
        <v>33</v>
      </c>
      <c r="L51" s="41">
        <v>20</v>
      </c>
      <c r="M51" s="38">
        <v>1</v>
      </c>
      <c r="N51" s="38">
        <v>0</v>
      </c>
      <c r="O51" s="38">
        <v>1</v>
      </c>
      <c r="P51" s="38">
        <v>0</v>
      </c>
      <c r="Q51" s="42">
        <v>0</v>
      </c>
      <c r="R51" s="40">
        <f t="shared" si="10"/>
        <v>22</v>
      </c>
      <c r="S51" s="43">
        <f t="shared" si="11"/>
        <v>7</v>
      </c>
      <c r="T51" s="44">
        <f t="shared" si="12"/>
        <v>0</v>
      </c>
      <c r="U51" s="44">
        <f t="shared" si="13"/>
        <v>0</v>
      </c>
      <c r="V51" s="44">
        <f t="shared" si="14"/>
        <v>3</v>
      </c>
      <c r="W51" s="44">
        <f t="shared" si="15"/>
        <v>0</v>
      </c>
      <c r="X51" s="45">
        <f t="shared" si="16"/>
        <v>1</v>
      </c>
      <c r="Y51" s="46">
        <f t="shared" si="17"/>
        <v>11</v>
      </c>
      <c r="Z51" s="47">
        <f>R50+R51+R52</f>
        <v>81</v>
      </c>
      <c r="AA51" s="476"/>
    </row>
    <row r="52" spans="1:27" s="2" customFormat="1" ht="23.25" customHeight="1" thickBot="1">
      <c r="A52" s="553"/>
      <c r="B52" s="486"/>
      <c r="C52" s="474"/>
      <c r="D52" s="206" t="s">
        <v>104</v>
      </c>
      <c r="E52" s="84">
        <v>50</v>
      </c>
      <c r="F52" s="85">
        <v>2</v>
      </c>
      <c r="G52" s="85">
        <v>1</v>
      </c>
      <c r="H52" s="85">
        <v>8</v>
      </c>
      <c r="I52" s="85">
        <v>1</v>
      </c>
      <c r="J52" s="88">
        <v>3</v>
      </c>
      <c r="K52" s="72">
        <f t="shared" si="9"/>
        <v>65</v>
      </c>
      <c r="L52" s="87">
        <v>37</v>
      </c>
      <c r="M52" s="85">
        <v>1</v>
      </c>
      <c r="N52" s="85">
        <v>1</v>
      </c>
      <c r="O52" s="85">
        <v>7</v>
      </c>
      <c r="P52" s="85">
        <v>0</v>
      </c>
      <c r="Q52" s="88">
        <v>0</v>
      </c>
      <c r="R52" s="40">
        <f t="shared" si="10"/>
        <v>46</v>
      </c>
      <c r="S52" s="76">
        <f t="shared" si="11"/>
        <v>13</v>
      </c>
      <c r="T52" s="77">
        <f t="shared" si="12"/>
        <v>1</v>
      </c>
      <c r="U52" s="77">
        <f t="shared" si="13"/>
        <v>0</v>
      </c>
      <c r="V52" s="77">
        <f t="shared" si="14"/>
        <v>1</v>
      </c>
      <c r="W52" s="77">
        <f t="shared" si="15"/>
        <v>1</v>
      </c>
      <c r="X52" s="103">
        <f t="shared" si="16"/>
        <v>3</v>
      </c>
      <c r="Y52" s="73">
        <f t="shared" si="17"/>
        <v>19</v>
      </c>
      <c r="Z52" s="104">
        <f>Y50+Y51+Y52</f>
        <v>38</v>
      </c>
      <c r="AA52" s="476"/>
    </row>
    <row r="53" spans="1:27" s="2" customFormat="1" ht="23.25" customHeight="1">
      <c r="A53" s="552">
        <v>16</v>
      </c>
      <c r="B53" s="486"/>
      <c r="C53" s="494" t="s">
        <v>45</v>
      </c>
      <c r="D53" s="212" t="s">
        <v>106</v>
      </c>
      <c r="E53" s="25">
        <v>21</v>
      </c>
      <c r="F53" s="26">
        <v>0</v>
      </c>
      <c r="G53" s="26">
        <v>0</v>
      </c>
      <c r="H53" s="26">
        <v>0</v>
      </c>
      <c r="I53" s="26">
        <v>0</v>
      </c>
      <c r="J53" s="27">
        <v>0</v>
      </c>
      <c r="K53" s="28">
        <f t="shared" si="9"/>
        <v>21</v>
      </c>
      <c r="L53" s="29">
        <v>16</v>
      </c>
      <c r="M53" s="26">
        <v>0</v>
      </c>
      <c r="N53" s="26">
        <v>0</v>
      </c>
      <c r="O53" s="26">
        <v>0</v>
      </c>
      <c r="P53" s="26">
        <v>0</v>
      </c>
      <c r="Q53" s="30">
        <v>0</v>
      </c>
      <c r="R53" s="28">
        <f t="shared" si="10"/>
        <v>16</v>
      </c>
      <c r="S53" s="31">
        <f t="shared" si="11"/>
        <v>5</v>
      </c>
      <c r="T53" s="32">
        <f t="shared" si="12"/>
        <v>0</v>
      </c>
      <c r="U53" s="32">
        <f t="shared" si="13"/>
        <v>0</v>
      </c>
      <c r="V53" s="32">
        <f t="shared" si="14"/>
        <v>0</v>
      </c>
      <c r="W53" s="32">
        <f t="shared" si="15"/>
        <v>0</v>
      </c>
      <c r="X53" s="33">
        <f t="shared" si="16"/>
        <v>0</v>
      </c>
      <c r="Y53" s="34">
        <f t="shared" si="17"/>
        <v>5</v>
      </c>
      <c r="Z53" s="35">
        <f>K53+K54+K55</f>
        <v>114</v>
      </c>
      <c r="AA53" s="475">
        <f>Z55/Z53*100</f>
        <v>25.438596491228072</v>
      </c>
    </row>
    <row r="54" spans="1:27" s="2" customFormat="1" ht="23.25" customHeight="1">
      <c r="A54" s="553"/>
      <c r="B54" s="486"/>
      <c r="C54" s="494"/>
      <c r="D54" s="207" t="s">
        <v>105</v>
      </c>
      <c r="E54" s="37">
        <v>26</v>
      </c>
      <c r="F54" s="38">
        <v>0</v>
      </c>
      <c r="G54" s="38">
        <v>0</v>
      </c>
      <c r="H54" s="38">
        <v>4</v>
      </c>
      <c r="I54" s="38">
        <v>0</v>
      </c>
      <c r="J54" s="39">
        <v>0</v>
      </c>
      <c r="K54" s="40">
        <f t="shared" si="9"/>
        <v>30</v>
      </c>
      <c r="L54" s="41">
        <v>20</v>
      </c>
      <c r="M54" s="38">
        <v>0</v>
      </c>
      <c r="N54" s="38">
        <v>0</v>
      </c>
      <c r="O54" s="38">
        <v>2</v>
      </c>
      <c r="P54" s="38">
        <v>0</v>
      </c>
      <c r="Q54" s="42">
        <v>0</v>
      </c>
      <c r="R54" s="40">
        <f t="shared" si="10"/>
        <v>22</v>
      </c>
      <c r="S54" s="43">
        <f t="shared" si="11"/>
        <v>6</v>
      </c>
      <c r="T54" s="44">
        <f t="shared" si="12"/>
        <v>0</v>
      </c>
      <c r="U54" s="44">
        <f t="shared" si="13"/>
        <v>0</v>
      </c>
      <c r="V54" s="44">
        <f t="shared" si="14"/>
        <v>2</v>
      </c>
      <c r="W54" s="44">
        <f t="shared" si="15"/>
        <v>0</v>
      </c>
      <c r="X54" s="45">
        <f t="shared" si="16"/>
        <v>0</v>
      </c>
      <c r="Y54" s="46">
        <f t="shared" si="17"/>
        <v>8</v>
      </c>
      <c r="Z54" s="47">
        <f>R53+R54+R55</f>
        <v>85</v>
      </c>
      <c r="AA54" s="476"/>
    </row>
    <row r="55" spans="1:27" s="2" customFormat="1" ht="23.25" customHeight="1" thickBot="1">
      <c r="A55" s="554"/>
      <c r="B55" s="487"/>
      <c r="C55" s="495"/>
      <c r="D55" s="206" t="s">
        <v>104</v>
      </c>
      <c r="E55" s="49">
        <v>49</v>
      </c>
      <c r="F55" s="50">
        <v>4</v>
      </c>
      <c r="G55" s="50">
        <v>1</v>
      </c>
      <c r="H55" s="50">
        <v>9</v>
      </c>
      <c r="I55" s="50">
        <v>0</v>
      </c>
      <c r="J55" s="51">
        <v>0</v>
      </c>
      <c r="K55" s="52">
        <f t="shared" si="9"/>
        <v>63</v>
      </c>
      <c r="L55" s="53">
        <v>37</v>
      </c>
      <c r="M55" s="50">
        <v>1</v>
      </c>
      <c r="N55" s="50">
        <v>1</v>
      </c>
      <c r="O55" s="50">
        <v>8</v>
      </c>
      <c r="P55" s="50">
        <v>0</v>
      </c>
      <c r="Q55" s="54">
        <v>0</v>
      </c>
      <c r="R55" s="52">
        <f t="shared" si="10"/>
        <v>47</v>
      </c>
      <c r="S55" s="55">
        <f t="shared" si="11"/>
        <v>12</v>
      </c>
      <c r="T55" s="56">
        <f t="shared" si="12"/>
        <v>3</v>
      </c>
      <c r="U55" s="56">
        <f t="shared" si="13"/>
        <v>0</v>
      </c>
      <c r="V55" s="56">
        <f t="shared" si="14"/>
        <v>1</v>
      </c>
      <c r="W55" s="56">
        <f t="shared" si="15"/>
        <v>0</v>
      </c>
      <c r="X55" s="57">
        <f t="shared" si="16"/>
        <v>0</v>
      </c>
      <c r="Y55" s="58">
        <f t="shared" si="17"/>
        <v>16</v>
      </c>
      <c r="Z55" s="59">
        <f>Y53+Y54+Y55</f>
        <v>29</v>
      </c>
      <c r="AA55" s="477"/>
    </row>
    <row r="56" spans="1:27" s="2" customFormat="1" ht="23.25" customHeight="1">
      <c r="A56" s="553">
        <v>17</v>
      </c>
      <c r="B56" s="547" t="s">
        <v>46</v>
      </c>
      <c r="C56" s="484" t="s">
        <v>47</v>
      </c>
      <c r="D56" s="60" t="s">
        <v>106</v>
      </c>
      <c r="E56" s="61">
        <v>18</v>
      </c>
      <c r="F56" s="62">
        <v>1</v>
      </c>
      <c r="G56" s="62">
        <v>0</v>
      </c>
      <c r="H56" s="62">
        <v>1</v>
      </c>
      <c r="I56" s="62">
        <v>0</v>
      </c>
      <c r="J56" s="66">
        <v>1</v>
      </c>
      <c r="K56" s="64">
        <f t="shared" si="9"/>
        <v>21</v>
      </c>
      <c r="L56" s="65">
        <v>13</v>
      </c>
      <c r="M56" s="62">
        <v>1</v>
      </c>
      <c r="N56" s="62">
        <v>0</v>
      </c>
      <c r="O56" s="62">
        <v>1</v>
      </c>
      <c r="P56" s="62">
        <v>0</v>
      </c>
      <c r="Q56" s="66">
        <v>0</v>
      </c>
      <c r="R56" s="64">
        <f t="shared" si="10"/>
        <v>15</v>
      </c>
      <c r="S56" s="68">
        <f t="shared" si="11"/>
        <v>5</v>
      </c>
      <c r="T56" s="69">
        <f t="shared" si="12"/>
        <v>0</v>
      </c>
      <c r="U56" s="69">
        <f t="shared" si="13"/>
        <v>0</v>
      </c>
      <c r="V56" s="69">
        <f t="shared" si="14"/>
        <v>0</v>
      </c>
      <c r="W56" s="69">
        <f t="shared" si="15"/>
        <v>0</v>
      </c>
      <c r="X56" s="100">
        <f t="shared" si="16"/>
        <v>1</v>
      </c>
      <c r="Y56" s="116">
        <f t="shared" si="17"/>
        <v>6</v>
      </c>
      <c r="Z56" s="101">
        <f>K56+K57+K58</f>
        <v>154</v>
      </c>
      <c r="AA56" s="476">
        <f>Z58/Z56*100</f>
        <v>25.97402597402597</v>
      </c>
    </row>
    <row r="57" spans="1:27" s="2" customFormat="1" ht="23.25" customHeight="1">
      <c r="A57" s="553"/>
      <c r="B57" s="532"/>
      <c r="C57" s="473"/>
      <c r="D57" s="36" t="s">
        <v>105</v>
      </c>
      <c r="E57" s="37">
        <v>29</v>
      </c>
      <c r="F57" s="38">
        <v>0</v>
      </c>
      <c r="G57" s="38">
        <v>0</v>
      </c>
      <c r="H57" s="38">
        <v>5</v>
      </c>
      <c r="I57" s="38">
        <v>0</v>
      </c>
      <c r="J57" s="42">
        <v>2</v>
      </c>
      <c r="K57" s="40">
        <f t="shared" si="9"/>
        <v>36</v>
      </c>
      <c r="L57" s="41">
        <v>22</v>
      </c>
      <c r="M57" s="38">
        <v>0</v>
      </c>
      <c r="N57" s="38">
        <v>0</v>
      </c>
      <c r="O57" s="38">
        <v>4</v>
      </c>
      <c r="P57" s="38">
        <v>0</v>
      </c>
      <c r="Q57" s="42">
        <v>0</v>
      </c>
      <c r="R57" s="40">
        <f t="shared" si="10"/>
        <v>26</v>
      </c>
      <c r="S57" s="43">
        <f t="shared" si="11"/>
        <v>7</v>
      </c>
      <c r="T57" s="44">
        <f t="shared" si="12"/>
        <v>0</v>
      </c>
      <c r="U57" s="44">
        <f t="shared" si="13"/>
        <v>0</v>
      </c>
      <c r="V57" s="44">
        <f t="shared" si="14"/>
        <v>1</v>
      </c>
      <c r="W57" s="44">
        <f t="shared" si="15"/>
        <v>0</v>
      </c>
      <c r="X57" s="45">
        <f t="shared" si="16"/>
        <v>2</v>
      </c>
      <c r="Y57" s="46">
        <f t="shared" si="17"/>
        <v>10</v>
      </c>
      <c r="Z57" s="47">
        <f>R56+R57+R58</f>
        <v>114</v>
      </c>
      <c r="AA57" s="476"/>
    </row>
    <row r="58" spans="1:27" s="2" customFormat="1" ht="23.25" customHeight="1" thickBot="1">
      <c r="A58" s="553"/>
      <c r="B58" s="541"/>
      <c r="C58" s="474"/>
      <c r="D58" s="48" t="s">
        <v>104</v>
      </c>
      <c r="E58" s="84">
        <v>60</v>
      </c>
      <c r="F58" s="85">
        <v>9</v>
      </c>
      <c r="G58" s="85">
        <v>4</v>
      </c>
      <c r="H58" s="85">
        <v>18</v>
      </c>
      <c r="I58" s="85">
        <v>3</v>
      </c>
      <c r="J58" s="88">
        <v>3</v>
      </c>
      <c r="K58" s="72">
        <f t="shared" si="9"/>
        <v>97</v>
      </c>
      <c r="L58" s="87">
        <v>50</v>
      </c>
      <c r="M58" s="85">
        <v>6</v>
      </c>
      <c r="N58" s="85">
        <v>3</v>
      </c>
      <c r="O58" s="85">
        <v>11</v>
      </c>
      <c r="P58" s="85">
        <v>1</v>
      </c>
      <c r="Q58" s="88">
        <v>2</v>
      </c>
      <c r="R58" s="72">
        <f t="shared" si="10"/>
        <v>73</v>
      </c>
      <c r="S58" s="76">
        <f t="shared" si="11"/>
        <v>10</v>
      </c>
      <c r="T58" s="77">
        <f t="shared" si="12"/>
        <v>3</v>
      </c>
      <c r="U58" s="77">
        <f t="shared" si="13"/>
        <v>1</v>
      </c>
      <c r="V58" s="77">
        <f t="shared" si="14"/>
        <v>7</v>
      </c>
      <c r="W58" s="77">
        <f t="shared" si="15"/>
        <v>2</v>
      </c>
      <c r="X58" s="103">
        <f t="shared" si="16"/>
        <v>1</v>
      </c>
      <c r="Y58" s="73">
        <f t="shared" si="17"/>
        <v>24</v>
      </c>
      <c r="Z58" s="104">
        <f>Y56+Y57+Y58</f>
        <v>40</v>
      </c>
      <c r="AA58" s="476"/>
    </row>
    <row r="59" spans="1:27" s="2" customFormat="1" ht="23.25" customHeight="1">
      <c r="A59" s="552">
        <v>18</v>
      </c>
      <c r="B59" s="540" t="s">
        <v>48</v>
      </c>
      <c r="C59" s="472" t="s">
        <v>49</v>
      </c>
      <c r="D59" s="24" t="s">
        <v>106</v>
      </c>
      <c r="E59" s="117">
        <v>20</v>
      </c>
      <c r="F59" s="32">
        <v>0</v>
      </c>
      <c r="G59" s="32">
        <v>0</v>
      </c>
      <c r="H59" s="32">
        <v>1</v>
      </c>
      <c r="I59" s="32">
        <v>0</v>
      </c>
      <c r="J59" s="33">
        <v>0</v>
      </c>
      <c r="K59" s="28">
        <f t="shared" si="9"/>
        <v>21</v>
      </c>
      <c r="L59" s="29">
        <v>13</v>
      </c>
      <c r="M59" s="26">
        <v>0</v>
      </c>
      <c r="N59" s="26">
        <v>0</v>
      </c>
      <c r="O59" s="26">
        <v>0</v>
      </c>
      <c r="P59" s="26">
        <v>0</v>
      </c>
      <c r="Q59" s="30">
        <v>0</v>
      </c>
      <c r="R59" s="28">
        <f t="shared" si="10"/>
        <v>13</v>
      </c>
      <c r="S59" s="31">
        <f t="shared" si="11"/>
        <v>7</v>
      </c>
      <c r="T59" s="32">
        <f t="shared" si="12"/>
        <v>0</v>
      </c>
      <c r="U59" s="32">
        <f t="shared" si="13"/>
        <v>0</v>
      </c>
      <c r="V59" s="32">
        <f t="shared" si="14"/>
        <v>1</v>
      </c>
      <c r="W59" s="32">
        <f t="shared" si="15"/>
        <v>0</v>
      </c>
      <c r="X59" s="33">
        <f t="shared" si="16"/>
        <v>0</v>
      </c>
      <c r="Y59" s="34">
        <f t="shared" si="17"/>
        <v>8</v>
      </c>
      <c r="Z59" s="35">
        <f>K59+K60+K61</f>
        <v>134</v>
      </c>
      <c r="AA59" s="475">
        <f>Z61/Z59*100</f>
        <v>62.68656716417911</v>
      </c>
    </row>
    <row r="60" spans="1:27" s="2" customFormat="1" ht="23.25" customHeight="1">
      <c r="A60" s="553"/>
      <c r="B60" s="532"/>
      <c r="C60" s="473"/>
      <c r="D60" s="36" t="s">
        <v>105</v>
      </c>
      <c r="E60" s="119">
        <v>32</v>
      </c>
      <c r="F60" s="44">
        <v>1</v>
      </c>
      <c r="G60" s="44">
        <v>0</v>
      </c>
      <c r="H60" s="44">
        <v>1</v>
      </c>
      <c r="I60" s="44">
        <v>0</v>
      </c>
      <c r="J60" s="45">
        <v>1</v>
      </c>
      <c r="K60" s="40">
        <f t="shared" si="9"/>
        <v>35</v>
      </c>
      <c r="L60" s="41">
        <v>12</v>
      </c>
      <c r="M60" s="38">
        <v>0</v>
      </c>
      <c r="N60" s="38">
        <v>0</v>
      </c>
      <c r="O60" s="38">
        <v>0</v>
      </c>
      <c r="P60" s="38">
        <v>0</v>
      </c>
      <c r="Q60" s="42">
        <v>0</v>
      </c>
      <c r="R60" s="40">
        <f t="shared" si="10"/>
        <v>12</v>
      </c>
      <c r="S60" s="43">
        <f t="shared" si="11"/>
        <v>20</v>
      </c>
      <c r="T60" s="44">
        <f t="shared" si="12"/>
        <v>1</v>
      </c>
      <c r="U60" s="44">
        <f t="shared" si="13"/>
        <v>0</v>
      </c>
      <c r="V60" s="44">
        <f t="shared" si="14"/>
        <v>1</v>
      </c>
      <c r="W60" s="44">
        <f t="shared" si="15"/>
        <v>0</v>
      </c>
      <c r="X60" s="45">
        <f t="shared" si="16"/>
        <v>1</v>
      </c>
      <c r="Y60" s="46">
        <f t="shared" si="17"/>
        <v>23</v>
      </c>
      <c r="Z60" s="47">
        <f>R59+R60+R61</f>
        <v>50</v>
      </c>
      <c r="AA60" s="476"/>
    </row>
    <row r="61" spans="1:27" s="2" customFormat="1" ht="23.25" customHeight="1" thickBot="1">
      <c r="A61" s="553"/>
      <c r="B61" s="541"/>
      <c r="C61" s="474"/>
      <c r="D61" s="48" t="s">
        <v>104</v>
      </c>
      <c r="E61" s="121">
        <v>55</v>
      </c>
      <c r="F61" s="56">
        <v>6</v>
      </c>
      <c r="G61" s="56">
        <v>1</v>
      </c>
      <c r="H61" s="56">
        <v>11</v>
      </c>
      <c r="I61" s="56">
        <v>2</v>
      </c>
      <c r="J61" s="57">
        <v>3</v>
      </c>
      <c r="K61" s="52">
        <f t="shared" si="9"/>
        <v>78</v>
      </c>
      <c r="L61" s="53">
        <v>22</v>
      </c>
      <c r="M61" s="50">
        <v>2</v>
      </c>
      <c r="N61" s="50">
        <v>0</v>
      </c>
      <c r="O61" s="50">
        <v>1</v>
      </c>
      <c r="P61" s="50">
        <v>0</v>
      </c>
      <c r="Q61" s="54">
        <v>0</v>
      </c>
      <c r="R61" s="52">
        <f t="shared" si="10"/>
        <v>25</v>
      </c>
      <c r="S61" s="55">
        <f t="shared" si="11"/>
        <v>33</v>
      </c>
      <c r="T61" s="56">
        <f t="shared" si="12"/>
        <v>4</v>
      </c>
      <c r="U61" s="56">
        <f t="shared" si="13"/>
        <v>1</v>
      </c>
      <c r="V61" s="56">
        <f t="shared" si="14"/>
        <v>10</v>
      </c>
      <c r="W61" s="56">
        <f t="shared" si="15"/>
        <v>2</v>
      </c>
      <c r="X61" s="57">
        <f t="shared" si="16"/>
        <v>3</v>
      </c>
      <c r="Y61" s="58">
        <f t="shared" si="17"/>
        <v>53</v>
      </c>
      <c r="Z61" s="59">
        <f>Y59+Y60+Y61</f>
        <v>84</v>
      </c>
      <c r="AA61" s="477"/>
    </row>
    <row r="62" spans="1:27" s="2" customFormat="1" ht="23.25" customHeight="1">
      <c r="A62" s="552">
        <v>19</v>
      </c>
      <c r="B62" s="542" t="s">
        <v>50</v>
      </c>
      <c r="C62" s="472" t="s">
        <v>51</v>
      </c>
      <c r="D62" s="24" t="s">
        <v>106</v>
      </c>
      <c r="E62" s="61">
        <v>22</v>
      </c>
      <c r="F62" s="62">
        <v>0</v>
      </c>
      <c r="G62" s="62">
        <v>0</v>
      </c>
      <c r="H62" s="62">
        <v>0</v>
      </c>
      <c r="I62" s="62">
        <v>0</v>
      </c>
      <c r="J62" s="66">
        <v>1</v>
      </c>
      <c r="K62" s="64">
        <f t="shared" si="9"/>
        <v>23</v>
      </c>
      <c r="L62" s="65">
        <v>18</v>
      </c>
      <c r="M62" s="62">
        <v>0</v>
      </c>
      <c r="N62" s="62">
        <v>0</v>
      </c>
      <c r="O62" s="62">
        <v>0</v>
      </c>
      <c r="P62" s="62">
        <v>0</v>
      </c>
      <c r="Q62" s="66">
        <v>0</v>
      </c>
      <c r="R62" s="64">
        <f t="shared" si="10"/>
        <v>18</v>
      </c>
      <c r="S62" s="68">
        <f t="shared" si="11"/>
        <v>4</v>
      </c>
      <c r="T62" s="69">
        <f t="shared" si="12"/>
        <v>0</v>
      </c>
      <c r="U62" s="69">
        <f t="shared" si="13"/>
        <v>0</v>
      </c>
      <c r="V62" s="69">
        <f t="shared" si="14"/>
        <v>0</v>
      </c>
      <c r="W62" s="69">
        <f t="shared" si="15"/>
        <v>0</v>
      </c>
      <c r="X62" s="100">
        <f t="shared" si="16"/>
        <v>1</v>
      </c>
      <c r="Y62" s="116">
        <f t="shared" si="17"/>
        <v>5</v>
      </c>
      <c r="Z62" s="101">
        <f>K62+K63+K64</f>
        <v>138</v>
      </c>
      <c r="AA62" s="476">
        <f>Z64/Z62*100</f>
        <v>24.637681159420293</v>
      </c>
    </row>
    <row r="63" spans="1:27" s="2" customFormat="1" ht="23.25" customHeight="1">
      <c r="A63" s="553"/>
      <c r="B63" s="543"/>
      <c r="C63" s="473"/>
      <c r="D63" s="36" t="s">
        <v>105</v>
      </c>
      <c r="E63" s="37">
        <v>25</v>
      </c>
      <c r="F63" s="38">
        <v>1</v>
      </c>
      <c r="G63" s="38">
        <v>0</v>
      </c>
      <c r="H63" s="38">
        <v>3</v>
      </c>
      <c r="I63" s="38">
        <v>0</v>
      </c>
      <c r="J63" s="42">
        <v>2</v>
      </c>
      <c r="K63" s="40">
        <f t="shared" si="9"/>
        <v>31</v>
      </c>
      <c r="L63" s="41">
        <v>21</v>
      </c>
      <c r="M63" s="38">
        <v>1</v>
      </c>
      <c r="N63" s="38">
        <v>0</v>
      </c>
      <c r="O63" s="38">
        <v>2</v>
      </c>
      <c r="P63" s="38">
        <v>0</v>
      </c>
      <c r="Q63" s="42">
        <v>0</v>
      </c>
      <c r="R63" s="40">
        <f t="shared" si="10"/>
        <v>24</v>
      </c>
      <c r="S63" s="43">
        <f t="shared" si="11"/>
        <v>4</v>
      </c>
      <c r="T63" s="44">
        <f t="shared" si="12"/>
        <v>0</v>
      </c>
      <c r="U63" s="44">
        <f t="shared" si="13"/>
        <v>0</v>
      </c>
      <c r="V63" s="44">
        <f t="shared" si="14"/>
        <v>1</v>
      </c>
      <c r="W63" s="44">
        <f t="shared" si="15"/>
        <v>0</v>
      </c>
      <c r="X63" s="45">
        <f t="shared" si="16"/>
        <v>2</v>
      </c>
      <c r="Y63" s="46">
        <f t="shared" si="17"/>
        <v>7</v>
      </c>
      <c r="Z63" s="47">
        <f>R62+R63+R64</f>
        <v>104</v>
      </c>
      <c r="AA63" s="476"/>
    </row>
    <row r="64" spans="1:27" s="2" customFormat="1" ht="23.25" customHeight="1" thickBot="1">
      <c r="A64" s="553"/>
      <c r="B64" s="544"/>
      <c r="C64" s="474"/>
      <c r="D64" s="75" t="s">
        <v>104</v>
      </c>
      <c r="E64" s="84">
        <v>58</v>
      </c>
      <c r="F64" s="85">
        <v>8</v>
      </c>
      <c r="G64" s="85">
        <v>1</v>
      </c>
      <c r="H64" s="85">
        <v>12</v>
      </c>
      <c r="I64" s="85">
        <v>1</v>
      </c>
      <c r="J64" s="88">
        <v>4</v>
      </c>
      <c r="K64" s="72">
        <f t="shared" si="9"/>
        <v>84</v>
      </c>
      <c r="L64" s="87">
        <v>44</v>
      </c>
      <c r="M64" s="85">
        <v>5</v>
      </c>
      <c r="N64" s="85">
        <v>1</v>
      </c>
      <c r="O64" s="85">
        <v>10</v>
      </c>
      <c r="P64" s="85">
        <v>1</v>
      </c>
      <c r="Q64" s="88">
        <v>1</v>
      </c>
      <c r="R64" s="72">
        <f t="shared" si="10"/>
        <v>62</v>
      </c>
      <c r="S64" s="76">
        <f t="shared" si="11"/>
        <v>14</v>
      </c>
      <c r="T64" s="77">
        <f t="shared" si="12"/>
        <v>3</v>
      </c>
      <c r="U64" s="77">
        <f t="shared" si="13"/>
        <v>0</v>
      </c>
      <c r="V64" s="77">
        <f t="shared" si="14"/>
        <v>2</v>
      </c>
      <c r="W64" s="77">
        <f t="shared" si="15"/>
        <v>0</v>
      </c>
      <c r="X64" s="103">
        <f t="shared" si="16"/>
        <v>3</v>
      </c>
      <c r="Y64" s="73">
        <f t="shared" si="17"/>
        <v>22</v>
      </c>
      <c r="Z64" s="104">
        <f>Y62+Y63+Y64</f>
        <v>34</v>
      </c>
      <c r="AA64" s="476"/>
    </row>
    <row r="65" spans="1:52" ht="23.25" customHeight="1">
      <c r="A65" s="552">
        <v>20</v>
      </c>
      <c r="B65" s="486" t="s">
        <v>52</v>
      </c>
      <c r="C65" s="494" t="s">
        <v>53</v>
      </c>
      <c r="D65" s="24" t="s">
        <v>106</v>
      </c>
      <c r="E65" s="25">
        <v>39</v>
      </c>
      <c r="F65" s="26">
        <v>0</v>
      </c>
      <c r="G65" s="26">
        <v>0</v>
      </c>
      <c r="H65" s="26">
        <v>3</v>
      </c>
      <c r="I65" s="26">
        <v>0</v>
      </c>
      <c r="J65" s="27">
        <v>0</v>
      </c>
      <c r="K65" s="28">
        <f t="shared" si="9"/>
        <v>42</v>
      </c>
      <c r="L65" s="29">
        <v>15</v>
      </c>
      <c r="M65" s="26">
        <v>0</v>
      </c>
      <c r="N65" s="26">
        <v>0</v>
      </c>
      <c r="O65" s="26">
        <v>3</v>
      </c>
      <c r="P65" s="26">
        <v>0</v>
      </c>
      <c r="Q65" s="30">
        <v>0</v>
      </c>
      <c r="R65" s="28">
        <f t="shared" si="10"/>
        <v>18</v>
      </c>
      <c r="S65" s="31">
        <f t="shared" si="11"/>
        <v>24</v>
      </c>
      <c r="T65" s="32">
        <f t="shared" si="12"/>
        <v>0</v>
      </c>
      <c r="U65" s="32">
        <f t="shared" si="13"/>
        <v>0</v>
      </c>
      <c r="V65" s="32">
        <f t="shared" si="14"/>
        <v>0</v>
      </c>
      <c r="W65" s="32">
        <f t="shared" si="15"/>
        <v>0</v>
      </c>
      <c r="X65" s="33">
        <f t="shared" si="16"/>
        <v>0</v>
      </c>
      <c r="Y65" s="34">
        <f t="shared" si="17"/>
        <v>24</v>
      </c>
      <c r="Z65" s="35">
        <f>K65+K66+K67</f>
        <v>801</v>
      </c>
      <c r="AA65" s="475">
        <f>Z67/Z65*100</f>
        <v>45.443196004993759</v>
      </c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ht="23.25" customHeight="1">
      <c r="A66" s="553"/>
      <c r="B66" s="486"/>
      <c r="C66" s="494"/>
      <c r="D66" s="36" t="s">
        <v>105</v>
      </c>
      <c r="E66" s="37">
        <v>125</v>
      </c>
      <c r="F66" s="38">
        <v>1</v>
      </c>
      <c r="G66" s="38">
        <v>0</v>
      </c>
      <c r="H66" s="38">
        <v>4</v>
      </c>
      <c r="I66" s="38">
        <v>0</v>
      </c>
      <c r="J66" s="39">
        <v>0</v>
      </c>
      <c r="K66" s="40">
        <f t="shared" si="9"/>
        <v>130</v>
      </c>
      <c r="L66" s="41">
        <v>22</v>
      </c>
      <c r="M66" s="38">
        <v>1</v>
      </c>
      <c r="N66" s="38">
        <v>0</v>
      </c>
      <c r="O66" s="38">
        <v>3</v>
      </c>
      <c r="P66" s="38">
        <v>0</v>
      </c>
      <c r="Q66" s="42">
        <v>0</v>
      </c>
      <c r="R66" s="40">
        <f t="shared" si="10"/>
        <v>26</v>
      </c>
      <c r="S66" s="43">
        <f t="shared" si="11"/>
        <v>103</v>
      </c>
      <c r="T66" s="44">
        <f t="shared" si="12"/>
        <v>0</v>
      </c>
      <c r="U66" s="44">
        <f t="shared" si="13"/>
        <v>0</v>
      </c>
      <c r="V66" s="44">
        <f t="shared" si="14"/>
        <v>1</v>
      </c>
      <c r="W66" s="44">
        <f t="shared" si="15"/>
        <v>0</v>
      </c>
      <c r="X66" s="45">
        <f t="shared" si="16"/>
        <v>0</v>
      </c>
      <c r="Y66" s="46">
        <f t="shared" si="17"/>
        <v>104</v>
      </c>
      <c r="Z66" s="47">
        <f>R65+R66+R67</f>
        <v>437</v>
      </c>
      <c r="AA66" s="476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ht="23.25" customHeight="1" thickBot="1">
      <c r="A67" s="553"/>
      <c r="B67" s="486"/>
      <c r="C67" s="494"/>
      <c r="D67" s="48" t="s">
        <v>104</v>
      </c>
      <c r="E67" s="49">
        <v>306</v>
      </c>
      <c r="F67" s="50">
        <v>140</v>
      </c>
      <c r="G67" s="50">
        <v>67</v>
      </c>
      <c r="H67" s="50">
        <v>82</v>
      </c>
      <c r="I67" s="50">
        <v>28</v>
      </c>
      <c r="J67" s="51">
        <v>6</v>
      </c>
      <c r="K67" s="52">
        <f t="shared" si="9"/>
        <v>629</v>
      </c>
      <c r="L67" s="53">
        <v>239</v>
      </c>
      <c r="M67" s="50">
        <v>109</v>
      </c>
      <c r="N67" s="50">
        <v>27</v>
      </c>
      <c r="O67" s="50">
        <v>15</v>
      </c>
      <c r="P67" s="50">
        <v>0</v>
      </c>
      <c r="Q67" s="54">
        <v>3</v>
      </c>
      <c r="R67" s="52">
        <f t="shared" si="10"/>
        <v>393</v>
      </c>
      <c r="S67" s="55">
        <f t="shared" si="11"/>
        <v>67</v>
      </c>
      <c r="T67" s="56">
        <f t="shared" si="12"/>
        <v>31</v>
      </c>
      <c r="U67" s="56">
        <f t="shared" si="13"/>
        <v>40</v>
      </c>
      <c r="V67" s="56">
        <f t="shared" si="14"/>
        <v>67</v>
      </c>
      <c r="W67" s="56">
        <f t="shared" si="15"/>
        <v>28</v>
      </c>
      <c r="X67" s="57">
        <f t="shared" si="16"/>
        <v>3</v>
      </c>
      <c r="Y67" s="58">
        <f t="shared" si="17"/>
        <v>236</v>
      </c>
      <c r="Z67" s="59">
        <f>Y65+Y66+Y67</f>
        <v>364</v>
      </c>
      <c r="AA67" s="477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s="102" customFormat="1" ht="23.25" customHeight="1">
      <c r="A68" s="552">
        <v>21</v>
      </c>
      <c r="B68" s="486"/>
      <c r="C68" s="472" t="s">
        <v>54</v>
      </c>
      <c r="D68" s="60" t="s">
        <v>106</v>
      </c>
      <c r="E68" s="61">
        <v>19</v>
      </c>
      <c r="F68" s="62">
        <v>0</v>
      </c>
      <c r="G68" s="62">
        <v>0</v>
      </c>
      <c r="H68" s="62">
        <v>1</v>
      </c>
      <c r="I68" s="62">
        <v>2</v>
      </c>
      <c r="J68" s="66">
        <v>0</v>
      </c>
      <c r="K68" s="64">
        <f t="shared" si="9"/>
        <v>22</v>
      </c>
      <c r="L68" s="65">
        <v>17</v>
      </c>
      <c r="M68" s="62">
        <v>0</v>
      </c>
      <c r="N68" s="62">
        <v>0</v>
      </c>
      <c r="O68" s="62">
        <v>0</v>
      </c>
      <c r="P68" s="62">
        <v>0</v>
      </c>
      <c r="Q68" s="66">
        <v>0</v>
      </c>
      <c r="R68" s="64">
        <f t="shared" si="10"/>
        <v>17</v>
      </c>
      <c r="S68" s="68">
        <f t="shared" si="11"/>
        <v>2</v>
      </c>
      <c r="T68" s="69">
        <f t="shared" si="12"/>
        <v>0</v>
      </c>
      <c r="U68" s="69">
        <f t="shared" si="13"/>
        <v>0</v>
      </c>
      <c r="V68" s="69">
        <f t="shared" si="14"/>
        <v>1</v>
      </c>
      <c r="W68" s="69">
        <f t="shared" si="15"/>
        <v>2</v>
      </c>
      <c r="X68" s="100">
        <f t="shared" si="16"/>
        <v>0</v>
      </c>
      <c r="Y68" s="116">
        <f t="shared" si="17"/>
        <v>5</v>
      </c>
      <c r="Z68" s="101">
        <f>K68+K69+K70</f>
        <v>154</v>
      </c>
      <c r="AA68" s="476">
        <f>Z70/Z68*100</f>
        <v>21.428571428571427</v>
      </c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</row>
    <row r="69" spans="1:52" s="98" customFormat="1" ht="23.25" customHeight="1">
      <c r="A69" s="553"/>
      <c r="B69" s="486"/>
      <c r="C69" s="473"/>
      <c r="D69" s="36" t="s">
        <v>105</v>
      </c>
      <c r="E69" s="37">
        <v>29</v>
      </c>
      <c r="F69" s="38">
        <v>1</v>
      </c>
      <c r="G69" s="38">
        <v>0</v>
      </c>
      <c r="H69" s="38">
        <v>4</v>
      </c>
      <c r="I69" s="38">
        <v>4</v>
      </c>
      <c r="J69" s="42">
        <v>2</v>
      </c>
      <c r="K69" s="40">
        <f t="shared" si="9"/>
        <v>40</v>
      </c>
      <c r="L69" s="41">
        <v>26</v>
      </c>
      <c r="M69" s="38">
        <v>0</v>
      </c>
      <c r="N69" s="38">
        <v>0</v>
      </c>
      <c r="O69" s="38">
        <v>3</v>
      </c>
      <c r="P69" s="38">
        <v>0</v>
      </c>
      <c r="Q69" s="42">
        <v>1</v>
      </c>
      <c r="R69" s="40">
        <f t="shared" si="10"/>
        <v>30</v>
      </c>
      <c r="S69" s="43">
        <f t="shared" si="11"/>
        <v>3</v>
      </c>
      <c r="T69" s="44">
        <f t="shared" si="12"/>
        <v>1</v>
      </c>
      <c r="U69" s="44">
        <f t="shared" si="13"/>
        <v>0</v>
      </c>
      <c r="V69" s="44">
        <f t="shared" si="14"/>
        <v>1</v>
      </c>
      <c r="W69" s="44">
        <f t="shared" si="15"/>
        <v>4</v>
      </c>
      <c r="X69" s="45">
        <f t="shared" si="16"/>
        <v>1</v>
      </c>
      <c r="Y69" s="46">
        <f t="shared" si="17"/>
        <v>10</v>
      </c>
      <c r="Z69" s="47">
        <f>R68+R69+R70</f>
        <v>121</v>
      </c>
      <c r="AA69" s="476"/>
    </row>
    <row r="70" spans="1:52" s="105" customFormat="1" ht="23.25" customHeight="1" thickBot="1">
      <c r="A70" s="553"/>
      <c r="B70" s="486"/>
      <c r="C70" s="474"/>
      <c r="D70" s="48" t="s">
        <v>104</v>
      </c>
      <c r="E70" s="84">
        <v>45</v>
      </c>
      <c r="F70" s="85">
        <v>9</v>
      </c>
      <c r="G70" s="85">
        <v>14</v>
      </c>
      <c r="H70" s="85">
        <v>12</v>
      </c>
      <c r="I70" s="85">
        <v>9</v>
      </c>
      <c r="J70" s="88">
        <v>3</v>
      </c>
      <c r="K70" s="72">
        <f t="shared" si="9"/>
        <v>92</v>
      </c>
      <c r="L70" s="87">
        <v>43</v>
      </c>
      <c r="M70" s="85">
        <v>6</v>
      </c>
      <c r="N70" s="85">
        <v>12</v>
      </c>
      <c r="O70" s="85">
        <v>12</v>
      </c>
      <c r="P70" s="85">
        <v>0</v>
      </c>
      <c r="Q70" s="88">
        <v>1</v>
      </c>
      <c r="R70" s="72">
        <f t="shared" si="10"/>
        <v>74</v>
      </c>
      <c r="S70" s="76">
        <f t="shared" si="11"/>
        <v>2</v>
      </c>
      <c r="T70" s="77">
        <f t="shared" si="12"/>
        <v>3</v>
      </c>
      <c r="U70" s="77">
        <f t="shared" si="13"/>
        <v>2</v>
      </c>
      <c r="V70" s="77">
        <f t="shared" si="14"/>
        <v>0</v>
      </c>
      <c r="W70" s="77">
        <f t="shared" si="15"/>
        <v>9</v>
      </c>
      <c r="X70" s="103">
        <f t="shared" si="16"/>
        <v>2</v>
      </c>
      <c r="Y70" s="73">
        <f t="shared" si="17"/>
        <v>18</v>
      </c>
      <c r="Z70" s="104">
        <f>Y68+Y69+Y70</f>
        <v>33</v>
      </c>
      <c r="AA70" s="476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</row>
    <row r="71" spans="1:52" s="99" customFormat="1" ht="23.25" customHeight="1">
      <c r="A71" s="552">
        <v>22</v>
      </c>
      <c r="B71" s="486" t="s">
        <v>55</v>
      </c>
      <c r="C71" s="473" t="s">
        <v>56</v>
      </c>
      <c r="D71" s="24" t="s">
        <v>106</v>
      </c>
      <c r="E71" s="25">
        <v>25</v>
      </c>
      <c r="F71" s="26">
        <v>2</v>
      </c>
      <c r="G71" s="26">
        <v>1</v>
      </c>
      <c r="H71" s="26">
        <v>5</v>
      </c>
      <c r="I71" s="26">
        <v>0</v>
      </c>
      <c r="J71" s="30">
        <v>0</v>
      </c>
      <c r="K71" s="28">
        <f t="shared" si="9"/>
        <v>33</v>
      </c>
      <c r="L71" s="29">
        <v>10</v>
      </c>
      <c r="M71" s="26">
        <v>3</v>
      </c>
      <c r="N71" s="26">
        <v>1</v>
      </c>
      <c r="O71" s="26">
        <v>5</v>
      </c>
      <c r="P71" s="26">
        <v>0</v>
      </c>
      <c r="Q71" s="30">
        <v>0</v>
      </c>
      <c r="R71" s="28">
        <f t="shared" si="10"/>
        <v>19</v>
      </c>
      <c r="S71" s="31">
        <f t="shared" si="11"/>
        <v>15</v>
      </c>
      <c r="T71" s="32">
        <f t="shared" si="12"/>
        <v>-1</v>
      </c>
      <c r="U71" s="32">
        <f t="shared" si="13"/>
        <v>0</v>
      </c>
      <c r="V71" s="32">
        <f t="shared" si="14"/>
        <v>0</v>
      </c>
      <c r="W71" s="32">
        <f t="shared" si="15"/>
        <v>0</v>
      </c>
      <c r="X71" s="33">
        <f t="shared" si="16"/>
        <v>0</v>
      </c>
      <c r="Y71" s="34">
        <f t="shared" si="17"/>
        <v>14</v>
      </c>
      <c r="Z71" s="35">
        <f>K71+K72+K73</f>
        <v>126</v>
      </c>
      <c r="AA71" s="475">
        <f>Z73/Z71*100</f>
        <v>25.396825396825395</v>
      </c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</row>
    <row r="72" spans="1:52" s="99" customFormat="1" ht="23.25" customHeight="1">
      <c r="A72" s="553"/>
      <c r="B72" s="486"/>
      <c r="C72" s="473"/>
      <c r="D72" s="36" t="s">
        <v>105</v>
      </c>
      <c r="E72" s="37">
        <v>30</v>
      </c>
      <c r="F72" s="38">
        <v>3</v>
      </c>
      <c r="G72" s="38">
        <v>1</v>
      </c>
      <c r="H72" s="38">
        <v>9</v>
      </c>
      <c r="I72" s="38">
        <v>0</v>
      </c>
      <c r="J72" s="42">
        <v>0</v>
      </c>
      <c r="K72" s="40">
        <f t="shared" ref="K72:K103" si="18">SUM(E72:J72)</f>
        <v>43</v>
      </c>
      <c r="L72" s="41">
        <v>21</v>
      </c>
      <c r="M72" s="38">
        <v>4</v>
      </c>
      <c r="N72" s="38">
        <v>1</v>
      </c>
      <c r="O72" s="38">
        <v>8</v>
      </c>
      <c r="P72" s="38">
        <v>0</v>
      </c>
      <c r="Q72" s="42">
        <v>0</v>
      </c>
      <c r="R72" s="40">
        <f t="shared" ref="R72:R103" si="19">SUM(L72:Q72)</f>
        <v>34</v>
      </c>
      <c r="S72" s="43">
        <f t="shared" ref="S72:S103" si="20">E72-L72</f>
        <v>9</v>
      </c>
      <c r="T72" s="44">
        <f t="shared" ref="T72:T103" si="21">F72-M72</f>
        <v>-1</v>
      </c>
      <c r="U72" s="44">
        <f t="shared" ref="U72:U103" si="22">G72-N72</f>
        <v>0</v>
      </c>
      <c r="V72" s="44">
        <f t="shared" ref="V72:V103" si="23">H72-O72</f>
        <v>1</v>
      </c>
      <c r="W72" s="44">
        <f t="shared" ref="W72:W103" si="24">I72-P72</f>
        <v>0</v>
      </c>
      <c r="X72" s="45">
        <f t="shared" ref="X72:X103" si="25">J72-Q72</f>
        <v>0</v>
      </c>
      <c r="Y72" s="46">
        <f t="shared" ref="Y72:Y103" si="26">SUM(S72:X72)</f>
        <v>9</v>
      </c>
      <c r="Z72" s="47">
        <f>R71+R72+R73</f>
        <v>94</v>
      </c>
      <c r="AA72" s="476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</row>
    <row r="73" spans="1:52" s="99" customFormat="1" ht="23.25" customHeight="1" thickBot="1">
      <c r="A73" s="553"/>
      <c r="B73" s="486"/>
      <c r="C73" s="473"/>
      <c r="D73" s="48" t="s">
        <v>104</v>
      </c>
      <c r="E73" s="49">
        <v>26</v>
      </c>
      <c r="F73" s="50">
        <v>5</v>
      </c>
      <c r="G73" s="50">
        <v>2</v>
      </c>
      <c r="H73" s="50">
        <v>17</v>
      </c>
      <c r="I73" s="50">
        <v>0</v>
      </c>
      <c r="J73" s="54">
        <v>0</v>
      </c>
      <c r="K73" s="52">
        <f t="shared" si="18"/>
        <v>50</v>
      </c>
      <c r="L73" s="53">
        <v>16</v>
      </c>
      <c r="M73" s="50">
        <v>4</v>
      </c>
      <c r="N73" s="50">
        <v>2</v>
      </c>
      <c r="O73" s="50">
        <v>19</v>
      </c>
      <c r="P73" s="50">
        <v>0</v>
      </c>
      <c r="Q73" s="54">
        <v>0</v>
      </c>
      <c r="R73" s="52">
        <f t="shared" si="19"/>
        <v>41</v>
      </c>
      <c r="S73" s="55">
        <f t="shared" si="20"/>
        <v>10</v>
      </c>
      <c r="T73" s="56">
        <f t="shared" si="21"/>
        <v>1</v>
      </c>
      <c r="U73" s="56">
        <f t="shared" si="22"/>
        <v>0</v>
      </c>
      <c r="V73" s="56">
        <f t="shared" si="23"/>
        <v>-2</v>
      </c>
      <c r="W73" s="56">
        <f t="shared" si="24"/>
        <v>0</v>
      </c>
      <c r="X73" s="57">
        <f t="shared" si="25"/>
        <v>0</v>
      </c>
      <c r="Y73" s="58">
        <f t="shared" si="26"/>
        <v>9</v>
      </c>
      <c r="Z73" s="59">
        <f>Y71+Y72+Y73</f>
        <v>32</v>
      </c>
      <c r="AA73" s="477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</row>
    <row r="74" spans="1:52" s="99" customFormat="1" ht="23.25" customHeight="1">
      <c r="A74" s="552">
        <v>23</v>
      </c>
      <c r="B74" s="543" t="s">
        <v>57</v>
      </c>
      <c r="C74" s="473" t="s">
        <v>58</v>
      </c>
      <c r="D74" s="60" t="s">
        <v>106</v>
      </c>
      <c r="E74" s="61">
        <v>8</v>
      </c>
      <c r="F74" s="62">
        <v>3</v>
      </c>
      <c r="G74" s="62">
        <v>1</v>
      </c>
      <c r="H74" s="62">
        <v>5</v>
      </c>
      <c r="I74" s="62">
        <v>2</v>
      </c>
      <c r="J74" s="66">
        <v>1</v>
      </c>
      <c r="K74" s="64">
        <f t="shared" si="18"/>
        <v>20</v>
      </c>
      <c r="L74" s="65">
        <v>8</v>
      </c>
      <c r="M74" s="62">
        <v>0</v>
      </c>
      <c r="N74" s="62">
        <v>0</v>
      </c>
      <c r="O74" s="62">
        <v>0</v>
      </c>
      <c r="P74" s="62">
        <v>0</v>
      </c>
      <c r="Q74" s="66">
        <v>0</v>
      </c>
      <c r="R74" s="64">
        <f t="shared" si="19"/>
        <v>8</v>
      </c>
      <c r="S74" s="68">
        <f t="shared" si="20"/>
        <v>0</v>
      </c>
      <c r="T74" s="69">
        <f t="shared" si="21"/>
        <v>3</v>
      </c>
      <c r="U74" s="69">
        <f t="shared" si="22"/>
        <v>1</v>
      </c>
      <c r="V74" s="69">
        <f t="shared" si="23"/>
        <v>5</v>
      </c>
      <c r="W74" s="69">
        <f t="shared" si="24"/>
        <v>2</v>
      </c>
      <c r="X74" s="100">
        <f t="shared" si="25"/>
        <v>1</v>
      </c>
      <c r="Y74" s="116">
        <f t="shared" si="26"/>
        <v>12</v>
      </c>
      <c r="Z74" s="101">
        <f>K74+K75+K76</f>
        <v>115</v>
      </c>
      <c r="AA74" s="476">
        <f>Z76/Z74*100</f>
        <v>79.130434782608688</v>
      </c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</row>
    <row r="75" spans="1:52" s="99" customFormat="1" ht="23.25" customHeight="1">
      <c r="A75" s="553"/>
      <c r="B75" s="543"/>
      <c r="C75" s="473"/>
      <c r="D75" s="36" t="s">
        <v>105</v>
      </c>
      <c r="E75" s="37">
        <v>13</v>
      </c>
      <c r="F75" s="38">
        <v>4</v>
      </c>
      <c r="G75" s="38">
        <v>2</v>
      </c>
      <c r="H75" s="38">
        <v>7</v>
      </c>
      <c r="I75" s="38">
        <v>2</v>
      </c>
      <c r="J75" s="42">
        <v>1</v>
      </c>
      <c r="K75" s="40">
        <f t="shared" si="18"/>
        <v>29</v>
      </c>
      <c r="L75" s="41">
        <v>9</v>
      </c>
      <c r="M75" s="38">
        <v>0</v>
      </c>
      <c r="N75" s="38">
        <v>0</v>
      </c>
      <c r="O75" s="38">
        <v>0</v>
      </c>
      <c r="P75" s="38">
        <v>0</v>
      </c>
      <c r="Q75" s="42">
        <v>1</v>
      </c>
      <c r="R75" s="40">
        <f t="shared" si="19"/>
        <v>10</v>
      </c>
      <c r="S75" s="43">
        <f t="shared" si="20"/>
        <v>4</v>
      </c>
      <c r="T75" s="44">
        <f t="shared" si="21"/>
        <v>4</v>
      </c>
      <c r="U75" s="44">
        <f t="shared" si="22"/>
        <v>2</v>
      </c>
      <c r="V75" s="44">
        <f t="shared" si="23"/>
        <v>7</v>
      </c>
      <c r="W75" s="44">
        <f t="shared" si="24"/>
        <v>2</v>
      </c>
      <c r="X75" s="45">
        <f t="shared" si="25"/>
        <v>0</v>
      </c>
      <c r="Y75" s="46">
        <f t="shared" si="26"/>
        <v>19</v>
      </c>
      <c r="Z75" s="47">
        <f>R74+R75+R76</f>
        <v>24</v>
      </c>
      <c r="AA75" s="476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</row>
    <row r="76" spans="1:52" s="99" customFormat="1" ht="23.25" customHeight="1" thickBot="1">
      <c r="A76" s="553"/>
      <c r="B76" s="543"/>
      <c r="C76" s="473"/>
      <c r="D76" s="75" t="s">
        <v>104</v>
      </c>
      <c r="E76" s="84">
        <v>27</v>
      </c>
      <c r="F76" s="85">
        <v>10</v>
      </c>
      <c r="G76" s="85">
        <v>14</v>
      </c>
      <c r="H76" s="85">
        <v>7</v>
      </c>
      <c r="I76" s="85">
        <v>6</v>
      </c>
      <c r="J76" s="88">
        <v>2</v>
      </c>
      <c r="K76" s="72">
        <f t="shared" si="18"/>
        <v>66</v>
      </c>
      <c r="L76" s="87">
        <v>5</v>
      </c>
      <c r="M76" s="85">
        <v>0</v>
      </c>
      <c r="N76" s="85">
        <v>0</v>
      </c>
      <c r="O76" s="85">
        <v>0</v>
      </c>
      <c r="P76" s="85">
        <v>0</v>
      </c>
      <c r="Q76" s="88">
        <v>1</v>
      </c>
      <c r="R76" s="72">
        <f t="shared" si="19"/>
        <v>6</v>
      </c>
      <c r="S76" s="76">
        <f t="shared" si="20"/>
        <v>22</v>
      </c>
      <c r="T76" s="77">
        <f t="shared" si="21"/>
        <v>10</v>
      </c>
      <c r="U76" s="77">
        <f t="shared" si="22"/>
        <v>14</v>
      </c>
      <c r="V76" s="77">
        <f t="shared" si="23"/>
        <v>7</v>
      </c>
      <c r="W76" s="77">
        <f t="shared" si="24"/>
        <v>6</v>
      </c>
      <c r="X76" s="103">
        <f t="shared" si="25"/>
        <v>1</v>
      </c>
      <c r="Y76" s="73">
        <f t="shared" si="26"/>
        <v>60</v>
      </c>
      <c r="Z76" s="104">
        <f>Y74+Y75+Y76</f>
        <v>91</v>
      </c>
      <c r="AA76" s="476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</row>
    <row r="77" spans="1:52" s="99" customFormat="1" ht="23.25" customHeight="1">
      <c r="A77" s="552">
        <v>24</v>
      </c>
      <c r="B77" s="542" t="s">
        <v>59</v>
      </c>
      <c r="C77" s="472" t="s">
        <v>60</v>
      </c>
      <c r="D77" s="24" t="s">
        <v>106</v>
      </c>
      <c r="E77" s="25">
        <v>21</v>
      </c>
      <c r="F77" s="26">
        <v>0</v>
      </c>
      <c r="G77" s="26">
        <v>0</v>
      </c>
      <c r="H77" s="26">
        <v>1</v>
      </c>
      <c r="I77" s="26">
        <v>0</v>
      </c>
      <c r="J77" s="30">
        <v>1</v>
      </c>
      <c r="K77" s="28">
        <f t="shared" si="18"/>
        <v>23</v>
      </c>
      <c r="L77" s="29">
        <v>15</v>
      </c>
      <c r="M77" s="26">
        <v>0</v>
      </c>
      <c r="N77" s="26">
        <v>0</v>
      </c>
      <c r="O77" s="26">
        <v>1</v>
      </c>
      <c r="P77" s="26">
        <v>0</v>
      </c>
      <c r="Q77" s="30">
        <v>0</v>
      </c>
      <c r="R77" s="28">
        <f t="shared" si="19"/>
        <v>16</v>
      </c>
      <c r="S77" s="31">
        <f t="shared" si="20"/>
        <v>6</v>
      </c>
      <c r="T77" s="32">
        <f t="shared" si="21"/>
        <v>0</v>
      </c>
      <c r="U77" s="32">
        <f t="shared" si="22"/>
        <v>0</v>
      </c>
      <c r="V77" s="32">
        <f t="shared" si="23"/>
        <v>0</v>
      </c>
      <c r="W77" s="32">
        <f t="shared" si="24"/>
        <v>0</v>
      </c>
      <c r="X77" s="33">
        <f t="shared" si="25"/>
        <v>1</v>
      </c>
      <c r="Y77" s="34">
        <f t="shared" si="26"/>
        <v>7</v>
      </c>
      <c r="Z77" s="35">
        <f>K77+K78+K79</f>
        <v>135</v>
      </c>
      <c r="AA77" s="475">
        <f>Z79/Z77*100</f>
        <v>34.814814814814817</v>
      </c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</row>
    <row r="78" spans="1:52" s="99" customFormat="1" ht="23.25" customHeight="1">
      <c r="A78" s="553"/>
      <c r="B78" s="543"/>
      <c r="C78" s="473"/>
      <c r="D78" s="36" t="s">
        <v>105</v>
      </c>
      <c r="E78" s="37">
        <v>28</v>
      </c>
      <c r="F78" s="38">
        <v>1</v>
      </c>
      <c r="G78" s="38">
        <v>0</v>
      </c>
      <c r="H78" s="38">
        <v>4</v>
      </c>
      <c r="I78" s="38">
        <v>0</v>
      </c>
      <c r="J78" s="42">
        <v>2</v>
      </c>
      <c r="K78" s="40">
        <f t="shared" si="18"/>
        <v>35</v>
      </c>
      <c r="L78" s="41">
        <v>12</v>
      </c>
      <c r="M78" s="38">
        <v>0</v>
      </c>
      <c r="N78" s="38">
        <v>0</v>
      </c>
      <c r="O78" s="38">
        <v>1</v>
      </c>
      <c r="P78" s="38">
        <v>0</v>
      </c>
      <c r="Q78" s="42">
        <v>0</v>
      </c>
      <c r="R78" s="40">
        <f t="shared" si="19"/>
        <v>13</v>
      </c>
      <c r="S78" s="43">
        <f t="shared" si="20"/>
        <v>16</v>
      </c>
      <c r="T78" s="44">
        <f t="shared" si="21"/>
        <v>1</v>
      </c>
      <c r="U78" s="44">
        <f t="shared" si="22"/>
        <v>0</v>
      </c>
      <c r="V78" s="44">
        <f t="shared" si="23"/>
        <v>3</v>
      </c>
      <c r="W78" s="44">
        <f t="shared" si="24"/>
        <v>0</v>
      </c>
      <c r="X78" s="45">
        <f t="shared" si="25"/>
        <v>2</v>
      </c>
      <c r="Y78" s="46">
        <f t="shared" si="26"/>
        <v>22</v>
      </c>
      <c r="Z78" s="47">
        <f>R77+R78+R79</f>
        <v>88</v>
      </c>
      <c r="AA78" s="476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</row>
    <row r="79" spans="1:52" s="99" customFormat="1" ht="23.25" customHeight="1" thickBot="1">
      <c r="A79" s="554"/>
      <c r="B79" s="544"/>
      <c r="C79" s="474"/>
      <c r="D79" s="48" t="s">
        <v>104</v>
      </c>
      <c r="E79" s="49">
        <v>54</v>
      </c>
      <c r="F79" s="50">
        <v>5</v>
      </c>
      <c r="G79" s="50">
        <v>1</v>
      </c>
      <c r="H79" s="50">
        <v>14</v>
      </c>
      <c r="I79" s="50">
        <v>0</v>
      </c>
      <c r="J79" s="54">
        <v>3</v>
      </c>
      <c r="K79" s="52">
        <f t="shared" si="18"/>
        <v>77</v>
      </c>
      <c r="L79" s="53">
        <v>45</v>
      </c>
      <c r="M79" s="50">
        <v>7</v>
      </c>
      <c r="N79" s="50">
        <v>1</v>
      </c>
      <c r="O79" s="50">
        <v>6</v>
      </c>
      <c r="P79" s="50">
        <v>0</v>
      </c>
      <c r="Q79" s="54">
        <v>0</v>
      </c>
      <c r="R79" s="52">
        <f t="shared" si="19"/>
        <v>59</v>
      </c>
      <c r="S79" s="55">
        <f t="shared" si="20"/>
        <v>9</v>
      </c>
      <c r="T79" s="56">
        <f t="shared" si="21"/>
        <v>-2</v>
      </c>
      <c r="U79" s="56">
        <f t="shared" si="22"/>
        <v>0</v>
      </c>
      <c r="V79" s="56">
        <f t="shared" si="23"/>
        <v>8</v>
      </c>
      <c r="W79" s="56">
        <f t="shared" si="24"/>
        <v>0</v>
      </c>
      <c r="X79" s="57">
        <f t="shared" si="25"/>
        <v>3</v>
      </c>
      <c r="Y79" s="58">
        <f t="shared" si="26"/>
        <v>18</v>
      </c>
      <c r="Z79" s="59">
        <f>Y77+Y78+Y79</f>
        <v>47</v>
      </c>
      <c r="AA79" s="477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</row>
    <row r="80" spans="1:52" s="106" customFormat="1" ht="23.25" customHeight="1">
      <c r="A80" s="552">
        <v>25</v>
      </c>
      <c r="B80" s="545" t="s">
        <v>61</v>
      </c>
      <c r="C80" s="472" t="s">
        <v>62</v>
      </c>
      <c r="D80" s="24" t="s">
        <v>106</v>
      </c>
      <c r="E80" s="61">
        <v>56</v>
      </c>
      <c r="F80" s="62">
        <v>2</v>
      </c>
      <c r="G80" s="62">
        <v>1</v>
      </c>
      <c r="H80" s="62">
        <v>4</v>
      </c>
      <c r="I80" s="62">
        <v>1</v>
      </c>
      <c r="J80" s="66">
        <v>1</v>
      </c>
      <c r="K80" s="64">
        <f t="shared" si="18"/>
        <v>65</v>
      </c>
      <c r="L80" s="65">
        <v>25</v>
      </c>
      <c r="M80" s="62">
        <v>2</v>
      </c>
      <c r="N80" s="62">
        <v>1</v>
      </c>
      <c r="O80" s="62">
        <v>2</v>
      </c>
      <c r="P80" s="62">
        <v>1</v>
      </c>
      <c r="Q80" s="66">
        <v>2</v>
      </c>
      <c r="R80" s="64">
        <f t="shared" si="19"/>
        <v>33</v>
      </c>
      <c r="S80" s="68">
        <f t="shared" si="20"/>
        <v>31</v>
      </c>
      <c r="T80" s="69">
        <f t="shared" si="21"/>
        <v>0</v>
      </c>
      <c r="U80" s="69">
        <f t="shared" si="22"/>
        <v>0</v>
      </c>
      <c r="V80" s="69">
        <f t="shared" si="23"/>
        <v>2</v>
      </c>
      <c r="W80" s="69">
        <f t="shared" si="24"/>
        <v>0</v>
      </c>
      <c r="X80" s="100">
        <f t="shared" si="25"/>
        <v>-1</v>
      </c>
      <c r="Y80" s="116">
        <f t="shared" si="26"/>
        <v>32</v>
      </c>
      <c r="Z80" s="101">
        <f>K80+K81+K82</f>
        <v>715</v>
      </c>
      <c r="AA80" s="476">
        <f>Z82/Z80*100</f>
        <v>32.867132867132867</v>
      </c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 s="2" customFormat="1" ht="23.25" customHeight="1">
      <c r="A81" s="553"/>
      <c r="B81" s="479"/>
      <c r="C81" s="473"/>
      <c r="D81" s="36" t="s">
        <v>105</v>
      </c>
      <c r="E81" s="37">
        <v>118</v>
      </c>
      <c r="F81" s="38">
        <v>17</v>
      </c>
      <c r="G81" s="38">
        <v>7</v>
      </c>
      <c r="H81" s="38">
        <v>10</v>
      </c>
      <c r="I81" s="38">
        <v>1</v>
      </c>
      <c r="J81" s="42">
        <v>3</v>
      </c>
      <c r="K81" s="40">
        <f t="shared" si="18"/>
        <v>156</v>
      </c>
      <c r="L81" s="41">
        <v>77</v>
      </c>
      <c r="M81" s="38">
        <v>10</v>
      </c>
      <c r="N81" s="38">
        <v>6</v>
      </c>
      <c r="O81" s="38">
        <v>3</v>
      </c>
      <c r="P81" s="38">
        <v>0</v>
      </c>
      <c r="Q81" s="42">
        <v>3</v>
      </c>
      <c r="R81" s="40">
        <f t="shared" si="19"/>
        <v>99</v>
      </c>
      <c r="S81" s="43">
        <f t="shared" si="20"/>
        <v>41</v>
      </c>
      <c r="T81" s="44">
        <f t="shared" si="21"/>
        <v>7</v>
      </c>
      <c r="U81" s="44">
        <f t="shared" si="22"/>
        <v>1</v>
      </c>
      <c r="V81" s="44">
        <f t="shared" si="23"/>
        <v>7</v>
      </c>
      <c r="W81" s="44">
        <f t="shared" si="24"/>
        <v>1</v>
      </c>
      <c r="X81" s="45">
        <f t="shared" si="25"/>
        <v>0</v>
      </c>
      <c r="Y81" s="46">
        <f t="shared" si="26"/>
        <v>57</v>
      </c>
      <c r="Z81" s="47">
        <f>R80+R81+R82</f>
        <v>480</v>
      </c>
      <c r="AA81" s="476"/>
    </row>
    <row r="82" spans="1:52" s="107" customFormat="1" ht="23.25" customHeight="1" thickBot="1">
      <c r="A82" s="553"/>
      <c r="B82" s="546"/>
      <c r="C82" s="474"/>
      <c r="D82" s="48" t="s">
        <v>104</v>
      </c>
      <c r="E82" s="84">
        <v>251</v>
      </c>
      <c r="F82" s="85">
        <v>65</v>
      </c>
      <c r="G82" s="85">
        <v>17</v>
      </c>
      <c r="H82" s="85">
        <v>138</v>
      </c>
      <c r="I82" s="85">
        <v>13</v>
      </c>
      <c r="J82" s="88">
        <v>10</v>
      </c>
      <c r="K82" s="72">
        <f t="shared" si="18"/>
        <v>494</v>
      </c>
      <c r="L82" s="87">
        <v>199</v>
      </c>
      <c r="M82" s="85">
        <v>37</v>
      </c>
      <c r="N82" s="85">
        <v>6</v>
      </c>
      <c r="O82" s="85">
        <v>96</v>
      </c>
      <c r="P82" s="85">
        <v>0</v>
      </c>
      <c r="Q82" s="88">
        <v>10</v>
      </c>
      <c r="R82" s="72">
        <f t="shared" si="19"/>
        <v>348</v>
      </c>
      <c r="S82" s="76">
        <f t="shared" si="20"/>
        <v>52</v>
      </c>
      <c r="T82" s="77">
        <f t="shared" si="21"/>
        <v>28</v>
      </c>
      <c r="U82" s="77">
        <f t="shared" si="22"/>
        <v>11</v>
      </c>
      <c r="V82" s="77">
        <f t="shared" si="23"/>
        <v>42</v>
      </c>
      <c r="W82" s="77">
        <f t="shared" si="24"/>
        <v>13</v>
      </c>
      <c r="X82" s="103">
        <f t="shared" si="25"/>
        <v>0</v>
      </c>
      <c r="Y82" s="73">
        <f t="shared" si="26"/>
        <v>146</v>
      </c>
      <c r="Z82" s="104">
        <f>Y80+Y81+Y82</f>
        <v>235</v>
      </c>
      <c r="AA82" s="476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 s="2" customFormat="1" ht="23.25" customHeight="1">
      <c r="A83" s="552">
        <v>26</v>
      </c>
      <c r="B83" s="532" t="s">
        <v>63</v>
      </c>
      <c r="C83" s="473" t="s">
        <v>64</v>
      </c>
      <c r="D83" s="60" t="s">
        <v>106</v>
      </c>
      <c r="E83" s="25">
        <v>19</v>
      </c>
      <c r="F83" s="26">
        <v>0</v>
      </c>
      <c r="G83" s="26">
        <v>0</v>
      </c>
      <c r="H83" s="26">
        <v>1</v>
      </c>
      <c r="I83" s="26">
        <v>0</v>
      </c>
      <c r="J83" s="30">
        <v>1</v>
      </c>
      <c r="K83" s="28">
        <f t="shared" si="18"/>
        <v>21</v>
      </c>
      <c r="L83" s="29">
        <v>13</v>
      </c>
      <c r="M83" s="26">
        <v>0</v>
      </c>
      <c r="N83" s="26">
        <v>0</v>
      </c>
      <c r="O83" s="26">
        <v>1</v>
      </c>
      <c r="P83" s="26">
        <v>0</v>
      </c>
      <c r="Q83" s="30">
        <v>0</v>
      </c>
      <c r="R83" s="28">
        <f t="shared" si="19"/>
        <v>14</v>
      </c>
      <c r="S83" s="31">
        <f t="shared" si="20"/>
        <v>6</v>
      </c>
      <c r="T83" s="32">
        <f t="shared" si="21"/>
        <v>0</v>
      </c>
      <c r="U83" s="32">
        <f t="shared" si="22"/>
        <v>0</v>
      </c>
      <c r="V83" s="32">
        <f t="shared" si="23"/>
        <v>0</v>
      </c>
      <c r="W83" s="32">
        <f t="shared" si="24"/>
        <v>0</v>
      </c>
      <c r="X83" s="33">
        <f t="shared" si="25"/>
        <v>1</v>
      </c>
      <c r="Y83" s="34">
        <f t="shared" si="26"/>
        <v>7</v>
      </c>
      <c r="Z83" s="35">
        <f>K83+K84+K85</f>
        <v>151</v>
      </c>
      <c r="AA83" s="475">
        <f>Z85/Z83*100</f>
        <v>41.059602649006621</v>
      </c>
    </row>
    <row r="84" spans="1:52" s="2" customFormat="1" ht="23.25" customHeight="1">
      <c r="A84" s="553"/>
      <c r="B84" s="532"/>
      <c r="C84" s="473"/>
      <c r="D84" s="36" t="s">
        <v>105</v>
      </c>
      <c r="E84" s="37">
        <v>27</v>
      </c>
      <c r="F84" s="38">
        <v>2</v>
      </c>
      <c r="G84" s="38">
        <v>0</v>
      </c>
      <c r="H84" s="38">
        <v>5</v>
      </c>
      <c r="I84" s="38">
        <v>0</v>
      </c>
      <c r="J84" s="42">
        <v>2</v>
      </c>
      <c r="K84" s="40">
        <f t="shared" si="18"/>
        <v>36</v>
      </c>
      <c r="L84" s="41">
        <v>18</v>
      </c>
      <c r="M84" s="38">
        <v>1</v>
      </c>
      <c r="N84" s="38">
        <v>0</v>
      </c>
      <c r="O84" s="38">
        <v>3</v>
      </c>
      <c r="P84" s="38">
        <v>0</v>
      </c>
      <c r="Q84" s="42">
        <v>0</v>
      </c>
      <c r="R84" s="40">
        <f t="shared" si="19"/>
        <v>22</v>
      </c>
      <c r="S84" s="43">
        <f t="shared" si="20"/>
        <v>9</v>
      </c>
      <c r="T84" s="44">
        <f t="shared" si="21"/>
        <v>1</v>
      </c>
      <c r="U84" s="44">
        <f t="shared" si="22"/>
        <v>0</v>
      </c>
      <c r="V84" s="44">
        <f t="shared" si="23"/>
        <v>2</v>
      </c>
      <c r="W84" s="44">
        <f t="shared" si="24"/>
        <v>0</v>
      </c>
      <c r="X84" s="45">
        <f t="shared" si="25"/>
        <v>2</v>
      </c>
      <c r="Y84" s="46">
        <f t="shared" si="26"/>
        <v>14</v>
      </c>
      <c r="Z84" s="47">
        <f>R83+R84+R85</f>
        <v>89</v>
      </c>
      <c r="AA84" s="476"/>
    </row>
    <row r="85" spans="1:52" s="2" customFormat="1" ht="23.25" customHeight="1" thickBot="1">
      <c r="A85" s="553"/>
      <c r="B85" s="532"/>
      <c r="C85" s="473"/>
      <c r="D85" s="75" t="s">
        <v>104</v>
      </c>
      <c r="E85" s="49">
        <v>65</v>
      </c>
      <c r="F85" s="50">
        <v>9</v>
      </c>
      <c r="G85" s="50">
        <v>3</v>
      </c>
      <c r="H85" s="50">
        <v>14</v>
      </c>
      <c r="I85" s="50">
        <v>0</v>
      </c>
      <c r="J85" s="54">
        <v>3</v>
      </c>
      <c r="K85" s="52">
        <f t="shared" si="18"/>
        <v>94</v>
      </c>
      <c r="L85" s="53">
        <v>39</v>
      </c>
      <c r="M85" s="50">
        <v>6</v>
      </c>
      <c r="N85" s="50">
        <v>1</v>
      </c>
      <c r="O85" s="50">
        <v>6</v>
      </c>
      <c r="P85" s="50">
        <v>0</v>
      </c>
      <c r="Q85" s="54">
        <v>1</v>
      </c>
      <c r="R85" s="52">
        <f t="shared" si="19"/>
        <v>53</v>
      </c>
      <c r="S85" s="55">
        <f t="shared" si="20"/>
        <v>26</v>
      </c>
      <c r="T85" s="56">
        <f t="shared" si="21"/>
        <v>3</v>
      </c>
      <c r="U85" s="56">
        <f t="shared" si="22"/>
        <v>2</v>
      </c>
      <c r="V85" s="56">
        <f t="shared" si="23"/>
        <v>8</v>
      </c>
      <c r="W85" s="56">
        <f t="shared" si="24"/>
        <v>0</v>
      </c>
      <c r="X85" s="57">
        <f t="shared" si="25"/>
        <v>2</v>
      </c>
      <c r="Y85" s="58">
        <f t="shared" si="26"/>
        <v>41</v>
      </c>
      <c r="Z85" s="59">
        <f>Y83+Y84+Y85</f>
        <v>62</v>
      </c>
      <c r="AA85" s="477"/>
    </row>
    <row r="86" spans="1:52" s="2" customFormat="1" ht="23.25" customHeight="1">
      <c r="A86" s="552">
        <v>27</v>
      </c>
      <c r="B86" s="540" t="s">
        <v>65</v>
      </c>
      <c r="C86" s="472" t="s">
        <v>66</v>
      </c>
      <c r="D86" s="24" t="s">
        <v>106</v>
      </c>
      <c r="E86" s="61">
        <v>13</v>
      </c>
      <c r="F86" s="62">
        <v>2</v>
      </c>
      <c r="G86" s="62">
        <v>1</v>
      </c>
      <c r="H86" s="62">
        <v>4</v>
      </c>
      <c r="I86" s="62">
        <v>1</v>
      </c>
      <c r="J86" s="66">
        <v>0</v>
      </c>
      <c r="K86" s="64">
        <f t="shared" si="18"/>
        <v>21</v>
      </c>
      <c r="L86" s="65">
        <v>14</v>
      </c>
      <c r="M86" s="62">
        <v>0</v>
      </c>
      <c r="N86" s="62">
        <v>0</v>
      </c>
      <c r="O86" s="62">
        <v>1</v>
      </c>
      <c r="P86" s="62">
        <v>0</v>
      </c>
      <c r="Q86" s="66">
        <v>0</v>
      </c>
      <c r="R86" s="64">
        <f t="shared" si="19"/>
        <v>15</v>
      </c>
      <c r="S86" s="68">
        <f t="shared" si="20"/>
        <v>-1</v>
      </c>
      <c r="T86" s="69">
        <f t="shared" si="21"/>
        <v>2</v>
      </c>
      <c r="U86" s="69">
        <f t="shared" si="22"/>
        <v>1</v>
      </c>
      <c r="V86" s="69">
        <f t="shared" si="23"/>
        <v>3</v>
      </c>
      <c r="W86" s="69">
        <f t="shared" si="24"/>
        <v>1</v>
      </c>
      <c r="X86" s="100">
        <f t="shared" si="25"/>
        <v>0</v>
      </c>
      <c r="Y86" s="116">
        <f t="shared" si="26"/>
        <v>6</v>
      </c>
      <c r="Z86" s="101">
        <f>K86+K87+K88</f>
        <v>130</v>
      </c>
      <c r="AA86" s="476">
        <f>Z88/Z86*100</f>
        <v>28.46153846153846</v>
      </c>
    </row>
    <row r="87" spans="1:52" s="2" customFormat="1" ht="23.25" customHeight="1">
      <c r="A87" s="553"/>
      <c r="B87" s="532"/>
      <c r="C87" s="473"/>
      <c r="D87" s="36" t="s">
        <v>105</v>
      </c>
      <c r="E87" s="37">
        <v>16</v>
      </c>
      <c r="F87" s="38">
        <v>5</v>
      </c>
      <c r="G87" s="38">
        <v>2</v>
      </c>
      <c r="H87" s="38">
        <v>9</v>
      </c>
      <c r="I87" s="38">
        <v>1</v>
      </c>
      <c r="J87" s="42">
        <v>0</v>
      </c>
      <c r="K87" s="40">
        <f t="shared" si="18"/>
        <v>33</v>
      </c>
      <c r="L87" s="41">
        <v>18</v>
      </c>
      <c r="M87" s="38">
        <v>0</v>
      </c>
      <c r="N87" s="38">
        <v>0</v>
      </c>
      <c r="O87" s="38">
        <v>1</v>
      </c>
      <c r="P87" s="38">
        <v>0</v>
      </c>
      <c r="Q87" s="42">
        <v>0</v>
      </c>
      <c r="R87" s="40">
        <f t="shared" si="19"/>
        <v>19</v>
      </c>
      <c r="S87" s="43">
        <f t="shared" si="20"/>
        <v>-2</v>
      </c>
      <c r="T87" s="44">
        <f t="shared" si="21"/>
        <v>5</v>
      </c>
      <c r="U87" s="44">
        <f t="shared" si="22"/>
        <v>2</v>
      </c>
      <c r="V87" s="44">
        <f t="shared" si="23"/>
        <v>8</v>
      </c>
      <c r="W87" s="44">
        <f t="shared" si="24"/>
        <v>1</v>
      </c>
      <c r="X87" s="45">
        <f t="shared" si="25"/>
        <v>0</v>
      </c>
      <c r="Y87" s="46">
        <f t="shared" si="26"/>
        <v>14</v>
      </c>
      <c r="Z87" s="47">
        <f>R86+R87+R88</f>
        <v>93</v>
      </c>
      <c r="AA87" s="476"/>
    </row>
    <row r="88" spans="1:52" s="2" customFormat="1" ht="23.25" customHeight="1" thickBot="1">
      <c r="A88" s="553"/>
      <c r="B88" s="541"/>
      <c r="C88" s="474"/>
      <c r="D88" s="48" t="s">
        <v>104</v>
      </c>
      <c r="E88" s="49">
        <v>38</v>
      </c>
      <c r="F88" s="50">
        <v>11</v>
      </c>
      <c r="G88" s="50">
        <v>5</v>
      </c>
      <c r="H88" s="50">
        <v>20</v>
      </c>
      <c r="I88" s="50">
        <v>2</v>
      </c>
      <c r="J88" s="54">
        <v>0</v>
      </c>
      <c r="K88" s="52">
        <f t="shared" si="18"/>
        <v>76</v>
      </c>
      <c r="L88" s="53">
        <v>36</v>
      </c>
      <c r="M88" s="50">
        <v>7</v>
      </c>
      <c r="N88" s="50">
        <v>0</v>
      </c>
      <c r="O88" s="50">
        <v>14</v>
      </c>
      <c r="P88" s="50">
        <v>0</v>
      </c>
      <c r="Q88" s="54">
        <v>2</v>
      </c>
      <c r="R88" s="52">
        <f t="shared" si="19"/>
        <v>59</v>
      </c>
      <c r="S88" s="55">
        <f t="shared" si="20"/>
        <v>2</v>
      </c>
      <c r="T88" s="56">
        <f t="shared" si="21"/>
        <v>4</v>
      </c>
      <c r="U88" s="56">
        <f t="shared" si="22"/>
        <v>5</v>
      </c>
      <c r="V88" s="56">
        <f t="shared" si="23"/>
        <v>6</v>
      </c>
      <c r="W88" s="56">
        <f t="shared" si="24"/>
        <v>2</v>
      </c>
      <c r="X88" s="57">
        <f t="shared" si="25"/>
        <v>-2</v>
      </c>
      <c r="Y88" s="58">
        <f t="shared" si="26"/>
        <v>17</v>
      </c>
      <c r="Z88" s="59">
        <f>Y86+Y87+Y88</f>
        <v>37</v>
      </c>
      <c r="AA88" s="477"/>
    </row>
    <row r="89" spans="1:52" s="2" customFormat="1" ht="23.25" customHeight="1">
      <c r="A89" s="552">
        <v>28</v>
      </c>
      <c r="B89" s="481" t="s">
        <v>67</v>
      </c>
      <c r="C89" s="536" t="s">
        <v>68</v>
      </c>
      <c r="D89" s="24" t="s">
        <v>106</v>
      </c>
      <c r="E89" s="25">
        <v>62</v>
      </c>
      <c r="F89" s="26">
        <v>4</v>
      </c>
      <c r="G89" s="26">
        <v>2</v>
      </c>
      <c r="H89" s="26">
        <v>4</v>
      </c>
      <c r="I89" s="26">
        <v>0</v>
      </c>
      <c r="J89" s="30">
        <v>0</v>
      </c>
      <c r="K89" s="28">
        <f t="shared" si="18"/>
        <v>72</v>
      </c>
      <c r="L89" s="29">
        <v>41</v>
      </c>
      <c r="M89" s="26">
        <v>2</v>
      </c>
      <c r="N89" s="26">
        <v>1</v>
      </c>
      <c r="O89" s="26">
        <v>3</v>
      </c>
      <c r="P89" s="26">
        <v>0</v>
      </c>
      <c r="Q89" s="30">
        <v>0</v>
      </c>
      <c r="R89" s="28">
        <f t="shared" si="19"/>
        <v>47</v>
      </c>
      <c r="S89" s="31">
        <f t="shared" si="20"/>
        <v>21</v>
      </c>
      <c r="T89" s="32">
        <f t="shared" si="21"/>
        <v>2</v>
      </c>
      <c r="U89" s="32">
        <f t="shared" si="22"/>
        <v>1</v>
      </c>
      <c r="V89" s="32">
        <f t="shared" si="23"/>
        <v>1</v>
      </c>
      <c r="W89" s="32">
        <f t="shared" si="24"/>
        <v>0</v>
      </c>
      <c r="X89" s="33">
        <f t="shared" si="25"/>
        <v>0</v>
      </c>
      <c r="Y89" s="34">
        <f t="shared" si="26"/>
        <v>25</v>
      </c>
      <c r="Z89" s="35">
        <f>K89+K90+K91</f>
        <v>461</v>
      </c>
      <c r="AA89" s="475">
        <f>Z91/Z89*100</f>
        <v>15.835140997830802</v>
      </c>
    </row>
    <row r="90" spans="1:52" s="2" customFormat="1" ht="23.25" customHeight="1">
      <c r="A90" s="553"/>
      <c r="B90" s="481"/>
      <c r="C90" s="537"/>
      <c r="D90" s="36" t="s">
        <v>105</v>
      </c>
      <c r="E90" s="37">
        <v>91</v>
      </c>
      <c r="F90" s="38">
        <v>11</v>
      </c>
      <c r="G90" s="38">
        <v>5</v>
      </c>
      <c r="H90" s="38">
        <v>22</v>
      </c>
      <c r="I90" s="38">
        <v>0</v>
      </c>
      <c r="J90" s="42">
        <v>2</v>
      </c>
      <c r="K90" s="40">
        <f t="shared" si="18"/>
        <v>131</v>
      </c>
      <c r="L90" s="41">
        <v>79</v>
      </c>
      <c r="M90" s="38">
        <v>9</v>
      </c>
      <c r="N90" s="38">
        <v>2</v>
      </c>
      <c r="O90" s="38">
        <v>19</v>
      </c>
      <c r="P90" s="38">
        <v>0</v>
      </c>
      <c r="Q90" s="42">
        <v>2</v>
      </c>
      <c r="R90" s="40">
        <f t="shared" si="19"/>
        <v>111</v>
      </c>
      <c r="S90" s="43">
        <f t="shared" si="20"/>
        <v>12</v>
      </c>
      <c r="T90" s="44">
        <f t="shared" si="21"/>
        <v>2</v>
      </c>
      <c r="U90" s="44">
        <f t="shared" si="22"/>
        <v>3</v>
      </c>
      <c r="V90" s="44">
        <f t="shared" si="23"/>
        <v>3</v>
      </c>
      <c r="W90" s="44">
        <f t="shared" si="24"/>
        <v>0</v>
      </c>
      <c r="X90" s="45">
        <f t="shared" si="25"/>
        <v>0</v>
      </c>
      <c r="Y90" s="46">
        <f t="shared" si="26"/>
        <v>20</v>
      </c>
      <c r="Z90" s="47">
        <f>R89+R90+R91</f>
        <v>388</v>
      </c>
      <c r="AA90" s="476"/>
    </row>
    <row r="91" spans="1:52" s="2" customFormat="1" ht="23.25" customHeight="1" thickBot="1">
      <c r="A91" s="553"/>
      <c r="B91" s="481"/>
      <c r="C91" s="538"/>
      <c r="D91" s="48" t="s">
        <v>104</v>
      </c>
      <c r="E91" s="49">
        <v>171</v>
      </c>
      <c r="F91" s="50">
        <v>27</v>
      </c>
      <c r="G91" s="50">
        <v>9</v>
      </c>
      <c r="H91" s="50">
        <v>46</v>
      </c>
      <c r="I91" s="50">
        <v>2</v>
      </c>
      <c r="J91" s="54">
        <v>3</v>
      </c>
      <c r="K91" s="52">
        <f t="shared" si="18"/>
        <v>258</v>
      </c>
      <c r="L91" s="53">
        <v>156</v>
      </c>
      <c r="M91" s="50">
        <v>22</v>
      </c>
      <c r="N91" s="50">
        <v>7</v>
      </c>
      <c r="O91" s="50">
        <v>42</v>
      </c>
      <c r="P91" s="50">
        <v>2</v>
      </c>
      <c r="Q91" s="54">
        <v>1</v>
      </c>
      <c r="R91" s="52">
        <f t="shared" si="19"/>
        <v>230</v>
      </c>
      <c r="S91" s="55">
        <f t="shared" si="20"/>
        <v>15</v>
      </c>
      <c r="T91" s="56">
        <f t="shared" si="21"/>
        <v>5</v>
      </c>
      <c r="U91" s="56">
        <f t="shared" si="22"/>
        <v>2</v>
      </c>
      <c r="V91" s="56">
        <f t="shared" si="23"/>
        <v>4</v>
      </c>
      <c r="W91" s="56">
        <f t="shared" si="24"/>
        <v>0</v>
      </c>
      <c r="X91" s="57">
        <f t="shared" si="25"/>
        <v>2</v>
      </c>
      <c r="Y91" s="58">
        <f t="shared" si="26"/>
        <v>28</v>
      </c>
      <c r="Z91" s="59">
        <f>Y89+Y90+Y91</f>
        <v>73</v>
      </c>
      <c r="AA91" s="477"/>
    </row>
    <row r="92" spans="1:52" s="2" customFormat="1" ht="23.25" customHeight="1">
      <c r="A92" s="552">
        <v>29</v>
      </c>
      <c r="B92" s="481"/>
      <c r="C92" s="484" t="s">
        <v>69</v>
      </c>
      <c r="D92" s="60" t="s">
        <v>106</v>
      </c>
      <c r="E92" s="61">
        <v>73</v>
      </c>
      <c r="F92" s="62">
        <v>3</v>
      </c>
      <c r="G92" s="62">
        <v>0</v>
      </c>
      <c r="H92" s="62">
        <v>6</v>
      </c>
      <c r="I92" s="62">
        <v>0</v>
      </c>
      <c r="J92" s="66">
        <v>2</v>
      </c>
      <c r="K92" s="64">
        <f t="shared" si="18"/>
        <v>84</v>
      </c>
      <c r="L92" s="65">
        <v>35</v>
      </c>
      <c r="M92" s="62">
        <v>4</v>
      </c>
      <c r="N92" s="62">
        <v>2</v>
      </c>
      <c r="O92" s="62">
        <v>6</v>
      </c>
      <c r="P92" s="62">
        <v>0</v>
      </c>
      <c r="Q92" s="66">
        <v>0</v>
      </c>
      <c r="R92" s="64">
        <f t="shared" si="19"/>
        <v>47</v>
      </c>
      <c r="S92" s="68">
        <f t="shared" si="20"/>
        <v>38</v>
      </c>
      <c r="T92" s="69">
        <f t="shared" si="21"/>
        <v>-1</v>
      </c>
      <c r="U92" s="69">
        <f t="shared" si="22"/>
        <v>-2</v>
      </c>
      <c r="V92" s="69">
        <f t="shared" si="23"/>
        <v>0</v>
      </c>
      <c r="W92" s="69">
        <f t="shared" si="24"/>
        <v>0</v>
      </c>
      <c r="X92" s="100">
        <f t="shared" si="25"/>
        <v>2</v>
      </c>
      <c r="Y92" s="116">
        <f t="shared" si="26"/>
        <v>37</v>
      </c>
      <c r="Z92" s="101">
        <f>K92+K93+K94</f>
        <v>1340</v>
      </c>
      <c r="AA92" s="476">
        <f>Z94/Z92*100</f>
        <v>59.701492537313428</v>
      </c>
    </row>
    <row r="93" spans="1:52" s="2" customFormat="1" ht="23.25" customHeight="1">
      <c r="A93" s="553"/>
      <c r="B93" s="481"/>
      <c r="C93" s="473"/>
      <c r="D93" s="36" t="s">
        <v>105</v>
      </c>
      <c r="E93" s="37">
        <v>159</v>
      </c>
      <c r="F93" s="38">
        <v>14</v>
      </c>
      <c r="G93" s="38">
        <v>4</v>
      </c>
      <c r="H93" s="38">
        <v>6</v>
      </c>
      <c r="I93" s="38">
        <v>0</v>
      </c>
      <c r="J93" s="42">
        <v>5</v>
      </c>
      <c r="K93" s="40">
        <f t="shared" si="18"/>
        <v>188</v>
      </c>
      <c r="L93" s="41">
        <v>96</v>
      </c>
      <c r="M93" s="38">
        <v>15</v>
      </c>
      <c r="N93" s="38">
        <v>7</v>
      </c>
      <c r="O93" s="38">
        <v>4</v>
      </c>
      <c r="P93" s="38">
        <v>0</v>
      </c>
      <c r="Q93" s="42">
        <v>0</v>
      </c>
      <c r="R93" s="40">
        <f t="shared" si="19"/>
        <v>122</v>
      </c>
      <c r="S93" s="43">
        <f t="shared" si="20"/>
        <v>63</v>
      </c>
      <c r="T93" s="44">
        <f t="shared" si="21"/>
        <v>-1</v>
      </c>
      <c r="U93" s="44">
        <f t="shared" si="22"/>
        <v>-3</v>
      </c>
      <c r="V93" s="44">
        <f t="shared" si="23"/>
        <v>2</v>
      </c>
      <c r="W93" s="44">
        <f t="shared" si="24"/>
        <v>0</v>
      </c>
      <c r="X93" s="45">
        <f t="shared" si="25"/>
        <v>5</v>
      </c>
      <c r="Y93" s="46">
        <f t="shared" si="26"/>
        <v>66</v>
      </c>
      <c r="Z93" s="47">
        <f>R92+R93+R94</f>
        <v>540</v>
      </c>
      <c r="AA93" s="476"/>
    </row>
    <row r="94" spans="1:52" s="2" customFormat="1" ht="23.25" customHeight="1" thickBot="1">
      <c r="A94" s="553"/>
      <c r="B94" s="481"/>
      <c r="C94" s="473"/>
      <c r="D94" s="75" t="s">
        <v>104</v>
      </c>
      <c r="E94" s="84">
        <v>640</v>
      </c>
      <c r="F94" s="85">
        <v>132</v>
      </c>
      <c r="G94" s="85">
        <v>60</v>
      </c>
      <c r="H94" s="85">
        <v>205</v>
      </c>
      <c r="I94" s="85">
        <v>0</v>
      </c>
      <c r="J94" s="88">
        <v>31</v>
      </c>
      <c r="K94" s="72">
        <f t="shared" si="18"/>
        <v>1068</v>
      </c>
      <c r="L94" s="87">
        <v>247</v>
      </c>
      <c r="M94" s="85">
        <v>64</v>
      </c>
      <c r="N94" s="85">
        <v>26</v>
      </c>
      <c r="O94" s="85">
        <v>29</v>
      </c>
      <c r="P94" s="85">
        <v>0</v>
      </c>
      <c r="Q94" s="88">
        <v>5</v>
      </c>
      <c r="R94" s="72">
        <f t="shared" si="19"/>
        <v>371</v>
      </c>
      <c r="S94" s="76">
        <f t="shared" si="20"/>
        <v>393</v>
      </c>
      <c r="T94" s="77">
        <f t="shared" si="21"/>
        <v>68</v>
      </c>
      <c r="U94" s="77">
        <f t="shared" si="22"/>
        <v>34</v>
      </c>
      <c r="V94" s="77">
        <f t="shared" si="23"/>
        <v>176</v>
      </c>
      <c r="W94" s="77">
        <f t="shared" si="24"/>
        <v>0</v>
      </c>
      <c r="X94" s="103">
        <f t="shared" si="25"/>
        <v>26</v>
      </c>
      <c r="Y94" s="73">
        <f t="shared" si="26"/>
        <v>697</v>
      </c>
      <c r="Z94" s="104">
        <f>Y92+Y93+Y94</f>
        <v>800</v>
      </c>
      <c r="AA94" s="476"/>
    </row>
    <row r="95" spans="1:52" s="2" customFormat="1" ht="23.25" customHeight="1">
      <c r="A95" s="552">
        <v>30</v>
      </c>
      <c r="B95" s="481"/>
      <c r="C95" s="472" t="s">
        <v>70</v>
      </c>
      <c r="D95" s="24" t="s">
        <v>106</v>
      </c>
      <c r="E95" s="25">
        <v>18</v>
      </c>
      <c r="F95" s="26">
        <v>5</v>
      </c>
      <c r="G95" s="26">
        <v>2</v>
      </c>
      <c r="H95" s="26">
        <v>9</v>
      </c>
      <c r="I95" s="26">
        <v>3</v>
      </c>
      <c r="J95" s="30">
        <v>0</v>
      </c>
      <c r="K95" s="28">
        <f t="shared" si="18"/>
        <v>37</v>
      </c>
      <c r="L95" s="29">
        <v>5</v>
      </c>
      <c r="M95" s="26">
        <v>1</v>
      </c>
      <c r="N95" s="26">
        <v>3</v>
      </c>
      <c r="O95" s="26">
        <v>0</v>
      </c>
      <c r="P95" s="26">
        <v>0</v>
      </c>
      <c r="Q95" s="30">
        <v>0</v>
      </c>
      <c r="R95" s="28">
        <f t="shared" si="19"/>
        <v>9</v>
      </c>
      <c r="S95" s="31">
        <f t="shared" si="20"/>
        <v>13</v>
      </c>
      <c r="T95" s="32">
        <f t="shared" si="21"/>
        <v>4</v>
      </c>
      <c r="U95" s="32">
        <f t="shared" si="22"/>
        <v>-1</v>
      </c>
      <c r="V95" s="32">
        <f t="shared" si="23"/>
        <v>9</v>
      </c>
      <c r="W95" s="32">
        <f t="shared" si="24"/>
        <v>3</v>
      </c>
      <c r="X95" s="33">
        <f t="shared" si="25"/>
        <v>0</v>
      </c>
      <c r="Y95" s="34">
        <f t="shared" si="26"/>
        <v>28</v>
      </c>
      <c r="Z95" s="35">
        <f>K95+K96+K97</f>
        <v>413</v>
      </c>
      <c r="AA95" s="475">
        <f>Z97/Z95*100</f>
        <v>64.648910411622268</v>
      </c>
    </row>
    <row r="96" spans="1:52" s="2" customFormat="1" ht="23.25" customHeight="1">
      <c r="A96" s="553"/>
      <c r="B96" s="481"/>
      <c r="C96" s="473"/>
      <c r="D96" s="36" t="s">
        <v>105</v>
      </c>
      <c r="E96" s="37">
        <v>38</v>
      </c>
      <c r="F96" s="38">
        <v>13</v>
      </c>
      <c r="G96" s="38">
        <v>6</v>
      </c>
      <c r="H96" s="38">
        <v>23</v>
      </c>
      <c r="I96" s="38">
        <v>8</v>
      </c>
      <c r="J96" s="42">
        <v>0</v>
      </c>
      <c r="K96" s="40">
        <f t="shared" si="18"/>
        <v>88</v>
      </c>
      <c r="L96" s="41">
        <v>23</v>
      </c>
      <c r="M96" s="38">
        <v>11</v>
      </c>
      <c r="N96" s="38">
        <v>8</v>
      </c>
      <c r="O96" s="38">
        <v>0</v>
      </c>
      <c r="P96" s="38">
        <v>0</v>
      </c>
      <c r="Q96" s="42">
        <v>0</v>
      </c>
      <c r="R96" s="40">
        <f t="shared" si="19"/>
        <v>42</v>
      </c>
      <c r="S96" s="43">
        <f t="shared" si="20"/>
        <v>15</v>
      </c>
      <c r="T96" s="44">
        <f t="shared" si="21"/>
        <v>2</v>
      </c>
      <c r="U96" s="44">
        <f t="shared" si="22"/>
        <v>-2</v>
      </c>
      <c r="V96" s="44">
        <f t="shared" si="23"/>
        <v>23</v>
      </c>
      <c r="W96" s="44">
        <f t="shared" si="24"/>
        <v>8</v>
      </c>
      <c r="X96" s="45">
        <f t="shared" si="25"/>
        <v>0</v>
      </c>
      <c r="Y96" s="46">
        <f t="shared" si="26"/>
        <v>46</v>
      </c>
      <c r="Z96" s="47">
        <f>R95+R96+R97</f>
        <v>146</v>
      </c>
      <c r="AA96" s="476"/>
    </row>
    <row r="97" spans="1:52" s="2" customFormat="1" ht="23.25" customHeight="1" thickBot="1">
      <c r="A97" s="553"/>
      <c r="B97" s="483"/>
      <c r="C97" s="474"/>
      <c r="D97" s="48" t="s">
        <v>104</v>
      </c>
      <c r="E97" s="49">
        <v>98</v>
      </c>
      <c r="F97" s="50">
        <v>43</v>
      </c>
      <c r="G97" s="50">
        <v>40</v>
      </c>
      <c r="H97" s="50">
        <v>78</v>
      </c>
      <c r="I97" s="50">
        <v>29</v>
      </c>
      <c r="J97" s="54">
        <v>0</v>
      </c>
      <c r="K97" s="52">
        <f t="shared" si="18"/>
        <v>288</v>
      </c>
      <c r="L97" s="53">
        <v>32</v>
      </c>
      <c r="M97" s="50">
        <v>31</v>
      </c>
      <c r="N97" s="50">
        <v>8</v>
      </c>
      <c r="O97" s="50">
        <v>22</v>
      </c>
      <c r="P97" s="50">
        <v>0</v>
      </c>
      <c r="Q97" s="54">
        <v>2</v>
      </c>
      <c r="R97" s="52">
        <f t="shared" si="19"/>
        <v>95</v>
      </c>
      <c r="S97" s="55">
        <f t="shared" si="20"/>
        <v>66</v>
      </c>
      <c r="T97" s="56">
        <f t="shared" si="21"/>
        <v>12</v>
      </c>
      <c r="U97" s="56">
        <f t="shared" si="22"/>
        <v>32</v>
      </c>
      <c r="V97" s="56">
        <f t="shared" si="23"/>
        <v>56</v>
      </c>
      <c r="W97" s="56">
        <f t="shared" si="24"/>
        <v>29</v>
      </c>
      <c r="X97" s="57">
        <f t="shared" si="25"/>
        <v>-2</v>
      </c>
      <c r="Y97" s="58">
        <f t="shared" si="26"/>
        <v>193</v>
      </c>
      <c r="Z97" s="59">
        <f>Y95+Y96+Y97</f>
        <v>267</v>
      </c>
      <c r="AA97" s="477"/>
    </row>
    <row r="98" spans="1:52" ht="23.25" customHeight="1">
      <c r="A98" s="552">
        <v>31</v>
      </c>
      <c r="B98" s="539" t="s">
        <v>71</v>
      </c>
      <c r="C98" s="473" t="s">
        <v>72</v>
      </c>
      <c r="D98" s="60" t="s">
        <v>106</v>
      </c>
      <c r="E98" s="61">
        <v>28</v>
      </c>
      <c r="F98" s="62">
        <v>9</v>
      </c>
      <c r="G98" s="62">
        <v>4</v>
      </c>
      <c r="H98" s="62">
        <v>15</v>
      </c>
      <c r="I98" s="62">
        <v>0</v>
      </c>
      <c r="J98" s="66">
        <v>1</v>
      </c>
      <c r="K98" s="64">
        <f t="shared" si="18"/>
        <v>57</v>
      </c>
      <c r="L98" s="65">
        <v>21</v>
      </c>
      <c r="M98" s="62">
        <v>2</v>
      </c>
      <c r="N98" s="62">
        <v>0</v>
      </c>
      <c r="O98" s="62">
        <v>0</v>
      </c>
      <c r="P98" s="62">
        <v>0</v>
      </c>
      <c r="Q98" s="66">
        <v>1</v>
      </c>
      <c r="R98" s="64">
        <f t="shared" si="19"/>
        <v>24</v>
      </c>
      <c r="S98" s="68">
        <f t="shared" si="20"/>
        <v>7</v>
      </c>
      <c r="T98" s="69">
        <f t="shared" si="21"/>
        <v>7</v>
      </c>
      <c r="U98" s="69">
        <f t="shared" si="22"/>
        <v>4</v>
      </c>
      <c r="V98" s="69">
        <f t="shared" si="23"/>
        <v>15</v>
      </c>
      <c r="W98" s="69">
        <f t="shared" si="24"/>
        <v>0</v>
      </c>
      <c r="X98" s="100">
        <f t="shared" si="25"/>
        <v>0</v>
      </c>
      <c r="Y98" s="116">
        <f t="shared" si="26"/>
        <v>33</v>
      </c>
      <c r="Z98" s="101">
        <f>K98+K99+K100</f>
        <v>570</v>
      </c>
      <c r="AA98" s="476">
        <f>Z100/Z98*100</f>
        <v>18.070175438596493</v>
      </c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 ht="23.25" customHeight="1">
      <c r="A99" s="553"/>
      <c r="B99" s="539"/>
      <c r="C99" s="473"/>
      <c r="D99" s="36" t="s">
        <v>105</v>
      </c>
      <c r="E99" s="37">
        <v>58</v>
      </c>
      <c r="F99" s="38">
        <v>18</v>
      </c>
      <c r="G99" s="38">
        <v>9</v>
      </c>
      <c r="H99" s="38">
        <v>32</v>
      </c>
      <c r="I99" s="38">
        <v>0</v>
      </c>
      <c r="J99" s="42">
        <v>3</v>
      </c>
      <c r="K99" s="40">
        <f t="shared" si="18"/>
        <v>120</v>
      </c>
      <c r="L99" s="41">
        <v>23</v>
      </c>
      <c r="M99" s="38">
        <v>13</v>
      </c>
      <c r="N99" s="38">
        <v>0</v>
      </c>
      <c r="O99" s="38">
        <v>1</v>
      </c>
      <c r="P99" s="38">
        <v>0</v>
      </c>
      <c r="Q99" s="42">
        <v>0</v>
      </c>
      <c r="R99" s="40">
        <f t="shared" si="19"/>
        <v>37</v>
      </c>
      <c r="S99" s="43">
        <f t="shared" si="20"/>
        <v>35</v>
      </c>
      <c r="T99" s="44">
        <f t="shared" si="21"/>
        <v>5</v>
      </c>
      <c r="U99" s="44">
        <f t="shared" si="22"/>
        <v>9</v>
      </c>
      <c r="V99" s="44">
        <f t="shared" si="23"/>
        <v>31</v>
      </c>
      <c r="W99" s="44">
        <f t="shared" si="24"/>
        <v>0</v>
      </c>
      <c r="X99" s="45">
        <f t="shared" si="25"/>
        <v>3</v>
      </c>
      <c r="Y99" s="46">
        <f t="shared" si="26"/>
        <v>83</v>
      </c>
      <c r="Z99" s="47">
        <f>R98+R99+R100</f>
        <v>467</v>
      </c>
      <c r="AA99" s="476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 ht="23.25" customHeight="1" thickBot="1">
      <c r="A100" s="553"/>
      <c r="B100" s="539"/>
      <c r="C100" s="473"/>
      <c r="D100" s="75" t="s">
        <v>104</v>
      </c>
      <c r="E100" s="84">
        <v>176</v>
      </c>
      <c r="F100" s="85">
        <v>59</v>
      </c>
      <c r="G100" s="85">
        <v>29</v>
      </c>
      <c r="H100" s="85">
        <v>106</v>
      </c>
      <c r="I100" s="85">
        <v>0</v>
      </c>
      <c r="J100" s="88">
        <v>23</v>
      </c>
      <c r="K100" s="72">
        <f t="shared" si="18"/>
        <v>393</v>
      </c>
      <c r="L100" s="87">
        <v>283</v>
      </c>
      <c r="M100" s="85">
        <v>88</v>
      </c>
      <c r="N100" s="85">
        <v>6</v>
      </c>
      <c r="O100" s="85">
        <v>20</v>
      </c>
      <c r="P100" s="85">
        <v>0</v>
      </c>
      <c r="Q100" s="88">
        <v>9</v>
      </c>
      <c r="R100" s="72">
        <f t="shared" si="19"/>
        <v>406</v>
      </c>
      <c r="S100" s="76">
        <f t="shared" si="20"/>
        <v>-107</v>
      </c>
      <c r="T100" s="77">
        <f t="shared" si="21"/>
        <v>-29</v>
      </c>
      <c r="U100" s="77">
        <f t="shared" si="22"/>
        <v>23</v>
      </c>
      <c r="V100" s="77">
        <f t="shared" si="23"/>
        <v>86</v>
      </c>
      <c r="W100" s="77">
        <f t="shared" si="24"/>
        <v>0</v>
      </c>
      <c r="X100" s="103">
        <f t="shared" si="25"/>
        <v>14</v>
      </c>
      <c r="Y100" s="73">
        <f t="shared" si="26"/>
        <v>-13</v>
      </c>
      <c r="Z100" s="104">
        <f>Y98+Y99+Y100</f>
        <v>103</v>
      </c>
      <c r="AA100" s="476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 s="106" customFormat="1" ht="23.25" customHeight="1">
      <c r="A101" s="552">
        <v>32</v>
      </c>
      <c r="B101" s="540" t="s">
        <v>73</v>
      </c>
      <c r="C101" s="472" t="s">
        <v>74</v>
      </c>
      <c r="D101" s="24" t="s">
        <v>106</v>
      </c>
      <c r="E101" s="25">
        <v>164</v>
      </c>
      <c r="F101" s="26">
        <v>0</v>
      </c>
      <c r="G101" s="26">
        <v>0</v>
      </c>
      <c r="H101" s="26">
        <v>0</v>
      </c>
      <c r="I101" s="26">
        <v>0</v>
      </c>
      <c r="J101" s="30">
        <v>6</v>
      </c>
      <c r="K101" s="28">
        <f t="shared" si="18"/>
        <v>170</v>
      </c>
      <c r="L101" s="29">
        <v>110</v>
      </c>
      <c r="M101" s="26">
        <v>0</v>
      </c>
      <c r="N101" s="26">
        <v>0</v>
      </c>
      <c r="O101" s="26">
        <v>0</v>
      </c>
      <c r="P101" s="26">
        <v>0</v>
      </c>
      <c r="Q101" s="30">
        <v>1</v>
      </c>
      <c r="R101" s="28">
        <f t="shared" si="19"/>
        <v>111</v>
      </c>
      <c r="S101" s="31">
        <f t="shared" si="20"/>
        <v>54</v>
      </c>
      <c r="T101" s="32">
        <f t="shared" si="21"/>
        <v>0</v>
      </c>
      <c r="U101" s="32">
        <f t="shared" si="22"/>
        <v>0</v>
      </c>
      <c r="V101" s="32">
        <f t="shared" si="23"/>
        <v>0</v>
      </c>
      <c r="W101" s="32">
        <f t="shared" si="24"/>
        <v>0</v>
      </c>
      <c r="X101" s="33">
        <f t="shared" si="25"/>
        <v>5</v>
      </c>
      <c r="Y101" s="34">
        <f t="shared" si="26"/>
        <v>59</v>
      </c>
      <c r="Z101" s="35">
        <f>K101+K102+K103</f>
        <v>6561</v>
      </c>
      <c r="AA101" s="475">
        <f>Z103/Z101*100</f>
        <v>19.905502210028956</v>
      </c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1:52" s="2" customFormat="1" ht="23.25" customHeight="1">
      <c r="A102" s="553"/>
      <c r="B102" s="532"/>
      <c r="C102" s="473"/>
      <c r="D102" s="36" t="s">
        <v>105</v>
      </c>
      <c r="E102" s="37">
        <v>1260</v>
      </c>
      <c r="F102" s="38">
        <v>0</v>
      </c>
      <c r="G102" s="38">
        <v>0</v>
      </c>
      <c r="H102" s="38">
        <v>0</v>
      </c>
      <c r="I102" s="38">
        <v>0</v>
      </c>
      <c r="J102" s="42">
        <v>35</v>
      </c>
      <c r="K102" s="40">
        <f t="shared" si="18"/>
        <v>1295</v>
      </c>
      <c r="L102" s="41">
        <v>807</v>
      </c>
      <c r="M102" s="38">
        <v>0</v>
      </c>
      <c r="N102" s="38">
        <v>0</v>
      </c>
      <c r="O102" s="38">
        <v>0</v>
      </c>
      <c r="P102" s="38">
        <v>0</v>
      </c>
      <c r="Q102" s="42">
        <v>0</v>
      </c>
      <c r="R102" s="40">
        <f t="shared" si="19"/>
        <v>807</v>
      </c>
      <c r="S102" s="43">
        <f t="shared" si="20"/>
        <v>453</v>
      </c>
      <c r="T102" s="44">
        <f t="shared" si="21"/>
        <v>0</v>
      </c>
      <c r="U102" s="44">
        <f t="shared" si="22"/>
        <v>0</v>
      </c>
      <c r="V102" s="44">
        <f t="shared" si="23"/>
        <v>0</v>
      </c>
      <c r="W102" s="44">
        <f t="shared" si="24"/>
        <v>0</v>
      </c>
      <c r="X102" s="45">
        <f t="shared" si="25"/>
        <v>35</v>
      </c>
      <c r="Y102" s="46">
        <f t="shared" si="26"/>
        <v>488</v>
      </c>
      <c r="Z102" s="47">
        <f>R101+R102+R103</f>
        <v>5255</v>
      </c>
      <c r="AA102" s="476"/>
    </row>
    <row r="103" spans="1:52" s="107" customFormat="1" ht="23.25" customHeight="1" thickBot="1">
      <c r="A103" s="553"/>
      <c r="B103" s="541"/>
      <c r="C103" s="474"/>
      <c r="D103" s="48" t="s">
        <v>104</v>
      </c>
      <c r="E103" s="49">
        <v>4907</v>
      </c>
      <c r="F103" s="50">
        <v>0</v>
      </c>
      <c r="G103" s="50">
        <v>0</v>
      </c>
      <c r="H103" s="50">
        <v>0</v>
      </c>
      <c r="I103" s="50">
        <v>0</v>
      </c>
      <c r="J103" s="54">
        <v>189</v>
      </c>
      <c r="K103" s="52">
        <f t="shared" si="18"/>
        <v>5096</v>
      </c>
      <c r="L103" s="53">
        <v>4293</v>
      </c>
      <c r="M103" s="50">
        <v>0</v>
      </c>
      <c r="N103" s="50">
        <v>0</v>
      </c>
      <c r="O103" s="50">
        <v>0</v>
      </c>
      <c r="P103" s="50">
        <v>0</v>
      </c>
      <c r="Q103" s="54">
        <v>44</v>
      </c>
      <c r="R103" s="52">
        <f t="shared" si="19"/>
        <v>4337</v>
      </c>
      <c r="S103" s="55">
        <f t="shared" si="20"/>
        <v>614</v>
      </c>
      <c r="T103" s="56">
        <f t="shared" si="21"/>
        <v>0</v>
      </c>
      <c r="U103" s="56">
        <f t="shared" si="22"/>
        <v>0</v>
      </c>
      <c r="V103" s="56">
        <f t="shared" si="23"/>
        <v>0</v>
      </c>
      <c r="W103" s="56">
        <f t="shared" si="24"/>
        <v>0</v>
      </c>
      <c r="X103" s="57">
        <f t="shared" si="25"/>
        <v>145</v>
      </c>
      <c r="Y103" s="58">
        <f t="shared" si="26"/>
        <v>759</v>
      </c>
      <c r="Z103" s="59">
        <f>Y101+Y102+Y103</f>
        <v>1306</v>
      </c>
      <c r="AA103" s="477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1:52" s="99" customFormat="1" ht="23.25" customHeight="1">
      <c r="A104" s="552">
        <v>33</v>
      </c>
      <c r="B104" s="532" t="s">
        <v>73</v>
      </c>
      <c r="C104" s="473" t="s">
        <v>75</v>
      </c>
      <c r="D104" s="60" t="s">
        <v>106</v>
      </c>
      <c r="E104" s="61">
        <v>166</v>
      </c>
      <c r="F104" s="62">
        <v>23</v>
      </c>
      <c r="G104" s="62">
        <v>9</v>
      </c>
      <c r="H104" s="62">
        <v>36</v>
      </c>
      <c r="I104" s="62">
        <v>11</v>
      </c>
      <c r="J104" s="66">
        <v>3</v>
      </c>
      <c r="K104" s="64">
        <f t="shared" ref="K104:K135" si="27">SUM(E104:J104)</f>
        <v>248</v>
      </c>
      <c r="L104" s="65">
        <v>114</v>
      </c>
      <c r="M104" s="62">
        <v>13</v>
      </c>
      <c r="N104" s="62">
        <v>5</v>
      </c>
      <c r="O104" s="62">
        <v>20</v>
      </c>
      <c r="P104" s="62">
        <v>0</v>
      </c>
      <c r="Q104" s="66">
        <v>0</v>
      </c>
      <c r="R104" s="64">
        <f t="shared" ref="R104:R135" si="28">SUM(L104:Q104)</f>
        <v>152</v>
      </c>
      <c r="S104" s="68">
        <f t="shared" ref="S104:S118" si="29">E104-L104</f>
        <v>52</v>
      </c>
      <c r="T104" s="69">
        <f t="shared" ref="T104:T118" si="30">F104-M104</f>
        <v>10</v>
      </c>
      <c r="U104" s="69">
        <f t="shared" ref="U104:U118" si="31">G104-N104</f>
        <v>4</v>
      </c>
      <c r="V104" s="69">
        <f t="shared" ref="V104:V118" si="32">H104-O104</f>
        <v>16</v>
      </c>
      <c r="W104" s="69">
        <f t="shared" ref="W104:W118" si="33">I104-P104</f>
        <v>11</v>
      </c>
      <c r="X104" s="100">
        <f t="shared" ref="X104:X118" si="34">J104-Q104</f>
        <v>3</v>
      </c>
      <c r="Y104" s="116">
        <f t="shared" ref="Y104:Y135" si="35">SUM(S104:X104)</f>
        <v>96</v>
      </c>
      <c r="Z104" s="101">
        <f>K104+K105+K106</f>
        <v>8854</v>
      </c>
      <c r="AA104" s="476">
        <f>Z106/Z104*100</f>
        <v>38.863790377230629</v>
      </c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</row>
    <row r="105" spans="1:52" s="99" customFormat="1" ht="23.25" customHeight="1">
      <c r="A105" s="553"/>
      <c r="B105" s="532"/>
      <c r="C105" s="473"/>
      <c r="D105" s="36" t="s">
        <v>105</v>
      </c>
      <c r="E105" s="37">
        <f>1819-32</f>
        <v>1787</v>
      </c>
      <c r="F105" s="38">
        <v>415</v>
      </c>
      <c r="G105" s="38">
        <v>220</v>
      </c>
      <c r="H105" s="38">
        <v>530</v>
      </c>
      <c r="I105" s="38">
        <v>188</v>
      </c>
      <c r="J105" s="42">
        <v>32</v>
      </c>
      <c r="K105" s="40">
        <f t="shared" si="27"/>
        <v>3172</v>
      </c>
      <c r="L105" s="41">
        <v>1122</v>
      </c>
      <c r="M105" s="38">
        <v>237</v>
      </c>
      <c r="N105" s="38">
        <v>142</v>
      </c>
      <c r="O105" s="38">
        <v>444</v>
      </c>
      <c r="P105" s="38">
        <v>72</v>
      </c>
      <c r="Q105" s="42">
        <v>9</v>
      </c>
      <c r="R105" s="40">
        <f t="shared" si="28"/>
        <v>2026</v>
      </c>
      <c r="S105" s="43">
        <f t="shared" si="29"/>
        <v>665</v>
      </c>
      <c r="T105" s="44">
        <f t="shared" si="30"/>
        <v>178</v>
      </c>
      <c r="U105" s="44">
        <f t="shared" si="31"/>
        <v>78</v>
      </c>
      <c r="V105" s="44">
        <f t="shared" si="32"/>
        <v>86</v>
      </c>
      <c r="W105" s="44">
        <f t="shared" si="33"/>
        <v>116</v>
      </c>
      <c r="X105" s="45">
        <f t="shared" si="34"/>
        <v>23</v>
      </c>
      <c r="Y105" s="46">
        <f t="shared" si="35"/>
        <v>1146</v>
      </c>
      <c r="Z105" s="47">
        <f>R104+R105+R106</f>
        <v>5413</v>
      </c>
      <c r="AA105" s="476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</row>
    <row r="106" spans="1:52" s="99" customFormat="1" ht="23.25" customHeight="1" thickBot="1">
      <c r="A106" s="553"/>
      <c r="B106" s="532"/>
      <c r="C106" s="473"/>
      <c r="D106" s="75" t="s">
        <v>104</v>
      </c>
      <c r="E106" s="84">
        <v>3036</v>
      </c>
      <c r="F106" s="85">
        <v>675</v>
      </c>
      <c r="G106" s="85">
        <v>228</v>
      </c>
      <c r="H106" s="85">
        <v>1093</v>
      </c>
      <c r="I106" s="85">
        <v>371</v>
      </c>
      <c r="J106" s="88">
        <v>31</v>
      </c>
      <c r="K106" s="72">
        <f t="shared" si="27"/>
        <v>5434</v>
      </c>
      <c r="L106" s="87">
        <v>1865</v>
      </c>
      <c r="M106" s="85">
        <v>460</v>
      </c>
      <c r="N106" s="85">
        <v>186</v>
      </c>
      <c r="O106" s="85">
        <v>680</v>
      </c>
      <c r="P106" s="85">
        <v>22</v>
      </c>
      <c r="Q106" s="88">
        <v>22</v>
      </c>
      <c r="R106" s="72">
        <f t="shared" si="28"/>
        <v>3235</v>
      </c>
      <c r="S106" s="76">
        <f t="shared" si="29"/>
        <v>1171</v>
      </c>
      <c r="T106" s="77">
        <f t="shared" si="30"/>
        <v>215</v>
      </c>
      <c r="U106" s="77">
        <f t="shared" si="31"/>
        <v>42</v>
      </c>
      <c r="V106" s="77">
        <f t="shared" si="32"/>
        <v>413</v>
      </c>
      <c r="W106" s="77">
        <f t="shared" si="33"/>
        <v>349</v>
      </c>
      <c r="X106" s="103">
        <f t="shared" si="34"/>
        <v>9</v>
      </c>
      <c r="Y106" s="73">
        <f t="shared" si="35"/>
        <v>2199</v>
      </c>
      <c r="Z106" s="104">
        <f>Y104+Y105+Y106</f>
        <v>3441</v>
      </c>
      <c r="AA106" s="476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</row>
    <row r="107" spans="1:52" s="106" customFormat="1" ht="23.25" customHeight="1">
      <c r="A107" s="552">
        <v>34</v>
      </c>
      <c r="B107" s="532"/>
      <c r="C107" s="472" t="s">
        <v>76</v>
      </c>
      <c r="D107" s="24" t="s">
        <v>106</v>
      </c>
      <c r="E107" s="25">
        <v>26</v>
      </c>
      <c r="F107" s="26">
        <v>0</v>
      </c>
      <c r="G107" s="26">
        <v>0</v>
      </c>
      <c r="H107" s="26">
        <v>3</v>
      </c>
      <c r="I107" s="26">
        <v>0</v>
      </c>
      <c r="J107" s="30">
        <v>0</v>
      </c>
      <c r="K107" s="28">
        <f t="shared" si="27"/>
        <v>29</v>
      </c>
      <c r="L107" s="29">
        <v>13</v>
      </c>
      <c r="M107" s="26">
        <v>0</v>
      </c>
      <c r="N107" s="26">
        <v>0</v>
      </c>
      <c r="O107" s="26">
        <v>2</v>
      </c>
      <c r="P107" s="26">
        <v>0</v>
      </c>
      <c r="Q107" s="30">
        <v>0</v>
      </c>
      <c r="R107" s="28">
        <f t="shared" si="28"/>
        <v>15</v>
      </c>
      <c r="S107" s="31">
        <f t="shared" si="29"/>
        <v>13</v>
      </c>
      <c r="T107" s="32">
        <f t="shared" si="30"/>
        <v>0</v>
      </c>
      <c r="U107" s="32">
        <f t="shared" si="31"/>
        <v>0</v>
      </c>
      <c r="V107" s="32">
        <f t="shared" si="32"/>
        <v>1</v>
      </c>
      <c r="W107" s="32">
        <f t="shared" si="33"/>
        <v>0</v>
      </c>
      <c r="X107" s="33">
        <f t="shared" si="34"/>
        <v>0</v>
      </c>
      <c r="Y107" s="34">
        <f t="shared" si="35"/>
        <v>14</v>
      </c>
      <c r="Z107" s="35">
        <f>K107+K108+K109</f>
        <v>186</v>
      </c>
      <c r="AA107" s="475">
        <f>Z109/Z107*100</f>
        <v>34.946236559139784</v>
      </c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1:52" s="2" customFormat="1" ht="23.25" customHeight="1">
      <c r="A108" s="553"/>
      <c r="B108" s="532"/>
      <c r="C108" s="473"/>
      <c r="D108" s="36" t="s">
        <v>105</v>
      </c>
      <c r="E108" s="37">
        <v>43</v>
      </c>
      <c r="F108" s="38">
        <v>5</v>
      </c>
      <c r="G108" s="38">
        <v>1</v>
      </c>
      <c r="H108" s="38">
        <v>1</v>
      </c>
      <c r="I108" s="38">
        <v>0</v>
      </c>
      <c r="J108" s="42">
        <v>1</v>
      </c>
      <c r="K108" s="40">
        <f t="shared" si="27"/>
        <v>51</v>
      </c>
      <c r="L108" s="41">
        <v>32</v>
      </c>
      <c r="M108" s="38">
        <v>3</v>
      </c>
      <c r="N108" s="38">
        <v>0</v>
      </c>
      <c r="O108" s="38">
        <v>1</v>
      </c>
      <c r="P108" s="38">
        <v>0</v>
      </c>
      <c r="Q108" s="42">
        <v>1</v>
      </c>
      <c r="R108" s="40">
        <f t="shared" si="28"/>
        <v>37</v>
      </c>
      <c r="S108" s="43">
        <f t="shared" si="29"/>
        <v>11</v>
      </c>
      <c r="T108" s="44">
        <f t="shared" si="30"/>
        <v>2</v>
      </c>
      <c r="U108" s="44">
        <f t="shared" si="31"/>
        <v>1</v>
      </c>
      <c r="V108" s="44">
        <f t="shared" si="32"/>
        <v>0</v>
      </c>
      <c r="W108" s="44">
        <f t="shared" si="33"/>
        <v>0</v>
      </c>
      <c r="X108" s="45">
        <f t="shared" si="34"/>
        <v>0</v>
      </c>
      <c r="Y108" s="46">
        <f t="shared" si="35"/>
        <v>14</v>
      </c>
      <c r="Z108" s="47">
        <f>R107+R108+R109</f>
        <v>121</v>
      </c>
      <c r="AA108" s="476"/>
    </row>
    <row r="109" spans="1:52" s="107" customFormat="1" ht="23.25" customHeight="1" thickBot="1">
      <c r="A109" s="553"/>
      <c r="B109" s="532"/>
      <c r="C109" s="474"/>
      <c r="D109" s="48" t="s">
        <v>104</v>
      </c>
      <c r="E109" s="49">
        <v>74</v>
      </c>
      <c r="F109" s="50">
        <v>14</v>
      </c>
      <c r="G109" s="50">
        <v>0</v>
      </c>
      <c r="H109" s="50">
        <v>13</v>
      </c>
      <c r="I109" s="50">
        <v>2</v>
      </c>
      <c r="J109" s="54">
        <v>3</v>
      </c>
      <c r="K109" s="52">
        <f t="shared" si="27"/>
        <v>106</v>
      </c>
      <c r="L109" s="53">
        <v>50</v>
      </c>
      <c r="M109" s="50">
        <v>10</v>
      </c>
      <c r="N109" s="50">
        <v>0</v>
      </c>
      <c r="O109" s="50">
        <v>9</v>
      </c>
      <c r="P109" s="50">
        <v>0</v>
      </c>
      <c r="Q109" s="54">
        <v>0</v>
      </c>
      <c r="R109" s="52">
        <f t="shared" si="28"/>
        <v>69</v>
      </c>
      <c r="S109" s="55">
        <f t="shared" si="29"/>
        <v>24</v>
      </c>
      <c r="T109" s="56">
        <f t="shared" si="30"/>
        <v>4</v>
      </c>
      <c r="U109" s="56">
        <f t="shared" si="31"/>
        <v>0</v>
      </c>
      <c r="V109" s="56">
        <f t="shared" si="32"/>
        <v>4</v>
      </c>
      <c r="W109" s="56">
        <f t="shared" si="33"/>
        <v>2</v>
      </c>
      <c r="X109" s="57">
        <f t="shared" si="34"/>
        <v>3</v>
      </c>
      <c r="Y109" s="58">
        <f t="shared" si="35"/>
        <v>37</v>
      </c>
      <c r="Z109" s="59">
        <f>Y107+Y108+Y109</f>
        <v>65</v>
      </c>
      <c r="AA109" s="477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1:52" ht="23.25" customHeight="1">
      <c r="A110" s="552">
        <v>35</v>
      </c>
      <c r="B110" s="532"/>
      <c r="C110" s="473" t="s">
        <v>77</v>
      </c>
      <c r="D110" s="60" t="s">
        <v>106</v>
      </c>
      <c r="E110" s="61">
        <v>48</v>
      </c>
      <c r="F110" s="62">
        <v>2</v>
      </c>
      <c r="G110" s="62">
        <v>0</v>
      </c>
      <c r="H110" s="62">
        <v>10</v>
      </c>
      <c r="I110" s="62">
        <v>0</v>
      </c>
      <c r="J110" s="66">
        <v>0</v>
      </c>
      <c r="K110" s="64">
        <f t="shared" si="27"/>
        <v>60</v>
      </c>
      <c r="L110" s="65">
        <v>25</v>
      </c>
      <c r="M110" s="62">
        <v>0</v>
      </c>
      <c r="N110" s="62">
        <v>0</v>
      </c>
      <c r="O110" s="62">
        <v>3</v>
      </c>
      <c r="P110" s="62">
        <v>0</v>
      </c>
      <c r="Q110" s="66">
        <v>0</v>
      </c>
      <c r="R110" s="64">
        <f t="shared" si="28"/>
        <v>28</v>
      </c>
      <c r="S110" s="68">
        <f t="shared" si="29"/>
        <v>23</v>
      </c>
      <c r="T110" s="69">
        <f t="shared" si="30"/>
        <v>2</v>
      </c>
      <c r="U110" s="69">
        <f t="shared" si="31"/>
        <v>0</v>
      </c>
      <c r="V110" s="69">
        <f t="shared" si="32"/>
        <v>7</v>
      </c>
      <c r="W110" s="69">
        <f t="shared" si="33"/>
        <v>0</v>
      </c>
      <c r="X110" s="100">
        <f t="shared" si="34"/>
        <v>0</v>
      </c>
      <c r="Y110" s="116">
        <f t="shared" si="35"/>
        <v>32</v>
      </c>
      <c r="Z110" s="101">
        <f>K110+K111+K112</f>
        <v>1389</v>
      </c>
      <c r="AA110" s="476">
        <f>Z112/Z110*100</f>
        <v>47.87616990640749</v>
      </c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1:52" ht="23.25" customHeight="1">
      <c r="A111" s="553"/>
      <c r="B111" s="532"/>
      <c r="C111" s="473"/>
      <c r="D111" s="36" t="s">
        <v>105</v>
      </c>
      <c r="E111" s="37">
        <v>20</v>
      </c>
      <c r="F111" s="38">
        <v>3</v>
      </c>
      <c r="G111" s="38">
        <v>1</v>
      </c>
      <c r="H111" s="38">
        <v>5</v>
      </c>
      <c r="I111" s="38">
        <v>0</v>
      </c>
      <c r="J111" s="42">
        <v>0</v>
      </c>
      <c r="K111" s="40">
        <f t="shared" si="27"/>
        <v>29</v>
      </c>
      <c r="L111" s="41">
        <v>2</v>
      </c>
      <c r="M111" s="38">
        <v>2</v>
      </c>
      <c r="N111" s="38">
        <v>0</v>
      </c>
      <c r="O111" s="38">
        <v>0</v>
      </c>
      <c r="P111" s="38">
        <v>0</v>
      </c>
      <c r="Q111" s="42">
        <v>0</v>
      </c>
      <c r="R111" s="40">
        <f t="shared" si="28"/>
        <v>4</v>
      </c>
      <c r="S111" s="43">
        <f t="shared" si="29"/>
        <v>18</v>
      </c>
      <c r="T111" s="44">
        <f t="shared" si="30"/>
        <v>1</v>
      </c>
      <c r="U111" s="44">
        <f t="shared" si="31"/>
        <v>1</v>
      </c>
      <c r="V111" s="44">
        <f t="shared" si="32"/>
        <v>5</v>
      </c>
      <c r="W111" s="44">
        <f t="shared" si="33"/>
        <v>0</v>
      </c>
      <c r="X111" s="45">
        <f t="shared" si="34"/>
        <v>0</v>
      </c>
      <c r="Y111" s="46">
        <f t="shared" si="35"/>
        <v>25</v>
      </c>
      <c r="Z111" s="47">
        <f>R110+R111+R112</f>
        <v>724</v>
      </c>
      <c r="AA111" s="476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1:52" ht="23.25" customHeight="1" thickBot="1">
      <c r="A112" s="553"/>
      <c r="B112" s="532"/>
      <c r="C112" s="473"/>
      <c r="D112" s="75" t="s">
        <v>104</v>
      </c>
      <c r="E112" s="84">
        <f>398+310</f>
        <v>708</v>
      </c>
      <c r="F112" s="85">
        <f>80+135</f>
        <v>215</v>
      </c>
      <c r="G112" s="85">
        <v>31</v>
      </c>
      <c r="H112" s="85">
        <f>128+218</f>
        <v>346</v>
      </c>
      <c r="I112" s="85">
        <v>0</v>
      </c>
      <c r="J112" s="88">
        <v>0</v>
      </c>
      <c r="K112" s="72">
        <f t="shared" si="27"/>
        <v>1300</v>
      </c>
      <c r="L112" s="87">
        <v>399</v>
      </c>
      <c r="M112" s="85">
        <v>106</v>
      </c>
      <c r="N112" s="85">
        <v>0</v>
      </c>
      <c r="O112" s="85">
        <v>187</v>
      </c>
      <c r="P112" s="85">
        <v>0</v>
      </c>
      <c r="Q112" s="88">
        <v>0</v>
      </c>
      <c r="R112" s="72">
        <f t="shared" si="28"/>
        <v>692</v>
      </c>
      <c r="S112" s="76">
        <f t="shared" si="29"/>
        <v>309</v>
      </c>
      <c r="T112" s="77">
        <f t="shared" si="30"/>
        <v>109</v>
      </c>
      <c r="U112" s="77">
        <f t="shared" si="31"/>
        <v>31</v>
      </c>
      <c r="V112" s="77">
        <f t="shared" si="32"/>
        <v>159</v>
      </c>
      <c r="W112" s="77">
        <f t="shared" si="33"/>
        <v>0</v>
      </c>
      <c r="X112" s="103">
        <f t="shared" si="34"/>
        <v>0</v>
      </c>
      <c r="Y112" s="73">
        <f t="shared" si="35"/>
        <v>608</v>
      </c>
      <c r="Z112" s="104">
        <f>Y110+Y111+Y112</f>
        <v>665</v>
      </c>
      <c r="AA112" s="476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1:52" s="106" customFormat="1" ht="23.25" customHeight="1">
      <c r="A113" s="552">
        <v>36</v>
      </c>
      <c r="B113" s="533" t="s">
        <v>78</v>
      </c>
      <c r="C113" s="472" t="s">
        <v>79</v>
      </c>
      <c r="D113" s="24" t="s">
        <v>106</v>
      </c>
      <c r="E113" s="25">
        <v>66</v>
      </c>
      <c r="F113" s="26">
        <v>7</v>
      </c>
      <c r="G113" s="26">
        <v>1</v>
      </c>
      <c r="H113" s="26">
        <v>12</v>
      </c>
      <c r="I113" s="26">
        <v>3</v>
      </c>
      <c r="J113" s="30">
        <v>4</v>
      </c>
      <c r="K113" s="28">
        <f t="shared" si="27"/>
        <v>93</v>
      </c>
      <c r="L113" s="29">
        <v>38</v>
      </c>
      <c r="M113" s="26">
        <v>8</v>
      </c>
      <c r="N113" s="26">
        <v>2</v>
      </c>
      <c r="O113" s="26">
        <v>5</v>
      </c>
      <c r="P113" s="26">
        <v>0</v>
      </c>
      <c r="Q113" s="30">
        <v>0</v>
      </c>
      <c r="R113" s="28">
        <f t="shared" si="28"/>
        <v>53</v>
      </c>
      <c r="S113" s="31">
        <f t="shared" si="29"/>
        <v>28</v>
      </c>
      <c r="T113" s="32">
        <f t="shared" si="30"/>
        <v>-1</v>
      </c>
      <c r="U113" s="32">
        <f t="shared" si="31"/>
        <v>-1</v>
      </c>
      <c r="V113" s="32">
        <f t="shared" si="32"/>
        <v>7</v>
      </c>
      <c r="W113" s="32">
        <f t="shared" si="33"/>
        <v>3</v>
      </c>
      <c r="X113" s="33">
        <f t="shared" si="34"/>
        <v>4</v>
      </c>
      <c r="Y113" s="34">
        <f t="shared" si="35"/>
        <v>40</v>
      </c>
      <c r="Z113" s="35">
        <f>K113+K114+K115</f>
        <v>1800</v>
      </c>
      <c r="AA113" s="475">
        <f>Z115/Z113*100</f>
        <v>67.555555555555557</v>
      </c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1:52" s="2" customFormat="1" ht="23.25" customHeight="1">
      <c r="A114" s="553"/>
      <c r="B114" s="534"/>
      <c r="C114" s="473"/>
      <c r="D114" s="36" t="s">
        <v>105</v>
      </c>
      <c r="E114" s="37">
        <v>196</v>
      </c>
      <c r="F114" s="38">
        <v>31</v>
      </c>
      <c r="G114" s="38">
        <v>14</v>
      </c>
      <c r="H114" s="38">
        <v>16</v>
      </c>
      <c r="I114" s="38">
        <v>0</v>
      </c>
      <c r="J114" s="42">
        <v>5</v>
      </c>
      <c r="K114" s="40">
        <f t="shared" si="27"/>
        <v>262</v>
      </c>
      <c r="L114" s="41">
        <v>136</v>
      </c>
      <c r="M114" s="38">
        <v>20</v>
      </c>
      <c r="N114" s="38">
        <v>10</v>
      </c>
      <c r="O114" s="38">
        <v>5</v>
      </c>
      <c r="P114" s="38">
        <v>0</v>
      </c>
      <c r="Q114" s="42">
        <v>0</v>
      </c>
      <c r="R114" s="40">
        <f t="shared" si="28"/>
        <v>171</v>
      </c>
      <c r="S114" s="43">
        <f t="shared" si="29"/>
        <v>60</v>
      </c>
      <c r="T114" s="44">
        <f t="shared" si="30"/>
        <v>11</v>
      </c>
      <c r="U114" s="44">
        <f t="shared" si="31"/>
        <v>4</v>
      </c>
      <c r="V114" s="44">
        <f t="shared" si="32"/>
        <v>11</v>
      </c>
      <c r="W114" s="44">
        <f t="shared" si="33"/>
        <v>0</v>
      </c>
      <c r="X114" s="45">
        <f t="shared" si="34"/>
        <v>5</v>
      </c>
      <c r="Y114" s="46">
        <f t="shared" si="35"/>
        <v>91</v>
      </c>
      <c r="Z114" s="47">
        <f>R113+R114+R115</f>
        <v>584</v>
      </c>
      <c r="AA114" s="476"/>
    </row>
    <row r="115" spans="1:52" s="107" customFormat="1" ht="23.25" customHeight="1" thickBot="1">
      <c r="A115" s="554"/>
      <c r="B115" s="535"/>
      <c r="C115" s="474"/>
      <c r="D115" s="48" t="s">
        <v>104</v>
      </c>
      <c r="E115" s="49">
        <f>912-45</f>
        <v>867</v>
      </c>
      <c r="F115" s="50">
        <v>266</v>
      </c>
      <c r="G115" s="50">
        <v>57</v>
      </c>
      <c r="H115" s="50">
        <v>210</v>
      </c>
      <c r="I115" s="50">
        <v>0</v>
      </c>
      <c r="J115" s="54">
        <v>45</v>
      </c>
      <c r="K115" s="52">
        <f t="shared" si="27"/>
        <v>1445</v>
      </c>
      <c r="L115" s="53">
        <v>231</v>
      </c>
      <c r="M115" s="50">
        <v>94</v>
      </c>
      <c r="N115" s="50">
        <v>24</v>
      </c>
      <c r="O115" s="50">
        <v>8</v>
      </c>
      <c r="P115" s="50">
        <v>0</v>
      </c>
      <c r="Q115" s="54">
        <v>3</v>
      </c>
      <c r="R115" s="52">
        <f t="shared" si="28"/>
        <v>360</v>
      </c>
      <c r="S115" s="55">
        <f t="shared" si="29"/>
        <v>636</v>
      </c>
      <c r="T115" s="56">
        <f t="shared" si="30"/>
        <v>172</v>
      </c>
      <c r="U115" s="56">
        <f t="shared" si="31"/>
        <v>33</v>
      </c>
      <c r="V115" s="56">
        <f t="shared" si="32"/>
        <v>202</v>
      </c>
      <c r="W115" s="56">
        <f t="shared" si="33"/>
        <v>0</v>
      </c>
      <c r="X115" s="57">
        <f t="shared" si="34"/>
        <v>42</v>
      </c>
      <c r="Y115" s="58">
        <f t="shared" si="35"/>
        <v>1085</v>
      </c>
      <c r="Z115" s="59">
        <f>Y113+Y114+Y115</f>
        <v>1216</v>
      </c>
      <c r="AA115" s="477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1:52" s="2" customFormat="1" ht="23.25" customHeight="1" thickBot="1">
      <c r="A116" s="557"/>
      <c r="B116" s="478" t="s">
        <v>80</v>
      </c>
      <c r="C116" s="478"/>
      <c r="D116" s="60" t="s">
        <v>106</v>
      </c>
      <c r="E116" s="123">
        <f t="shared" ref="E116:R116" si="36">E8+E11+E14+E17+E20+E23+E26+E29+E32+E35+E38+E41+E44+E47+E50+E53+E56+E59+E62+E65+E68+E71+E74+E77+E80+E83+E86+E89+E92+E95+E98+E101+E104+E107+E110+E113</f>
        <v>1406</v>
      </c>
      <c r="F116" s="123">
        <f t="shared" si="36"/>
        <v>102</v>
      </c>
      <c r="G116" s="123">
        <f t="shared" si="36"/>
        <v>41</v>
      </c>
      <c r="H116" s="123">
        <f t="shared" si="36"/>
        <v>189</v>
      </c>
      <c r="I116" s="123">
        <f t="shared" si="36"/>
        <v>26</v>
      </c>
      <c r="J116" s="123">
        <f t="shared" si="36"/>
        <v>34</v>
      </c>
      <c r="K116" s="123">
        <f t="shared" si="36"/>
        <v>1798</v>
      </c>
      <c r="L116" s="123">
        <f t="shared" si="36"/>
        <v>832</v>
      </c>
      <c r="M116" s="123">
        <f t="shared" si="36"/>
        <v>60</v>
      </c>
      <c r="N116" s="123">
        <f t="shared" si="36"/>
        <v>29</v>
      </c>
      <c r="O116" s="123">
        <f t="shared" si="36"/>
        <v>78</v>
      </c>
      <c r="P116" s="123">
        <f t="shared" si="36"/>
        <v>1</v>
      </c>
      <c r="Q116" s="34">
        <f t="shared" si="36"/>
        <v>11</v>
      </c>
      <c r="R116" s="28">
        <f t="shared" si="36"/>
        <v>1011</v>
      </c>
      <c r="S116" s="124">
        <f t="shared" si="29"/>
        <v>574</v>
      </c>
      <c r="T116" s="111">
        <f t="shared" si="30"/>
        <v>42</v>
      </c>
      <c r="U116" s="111">
        <f t="shared" si="31"/>
        <v>12</v>
      </c>
      <c r="V116" s="111">
        <f t="shared" si="32"/>
        <v>111</v>
      </c>
      <c r="W116" s="111">
        <f t="shared" si="33"/>
        <v>25</v>
      </c>
      <c r="X116" s="126">
        <f t="shared" si="34"/>
        <v>23</v>
      </c>
      <c r="Y116" s="28">
        <f t="shared" si="35"/>
        <v>787</v>
      </c>
      <c r="Z116" s="127">
        <f>K116+K117+K118</f>
        <v>32457</v>
      </c>
      <c r="AA116" s="441">
        <f>Z118/Z116*100</f>
        <v>40.579844101426502</v>
      </c>
    </row>
    <row r="117" spans="1:52" s="2" customFormat="1" ht="23.25" customHeight="1" thickBot="1">
      <c r="A117" s="558"/>
      <c r="B117" s="478"/>
      <c r="C117" s="478"/>
      <c r="D117" s="36" t="s">
        <v>105</v>
      </c>
      <c r="E117" s="123">
        <f t="shared" ref="E117:R117" si="37">E9+E12+E15+E18+E21+E24+E27+E30+E33+E36+E39+E42+E45+E48+E51+E54+E57+E60+E63+E66+E69+E72+E75+E78+E81+E84+E87+E90+E93+E96+E99+E102+E105+E108+E111+E114</f>
        <v>5322</v>
      </c>
      <c r="F117" s="123">
        <f t="shared" si="37"/>
        <v>694</v>
      </c>
      <c r="G117" s="123">
        <f t="shared" si="37"/>
        <v>347</v>
      </c>
      <c r="H117" s="123">
        <f t="shared" si="37"/>
        <v>806</v>
      </c>
      <c r="I117" s="123">
        <f t="shared" si="37"/>
        <v>217</v>
      </c>
      <c r="J117" s="123">
        <f t="shared" si="37"/>
        <v>117</v>
      </c>
      <c r="K117" s="123">
        <f t="shared" si="37"/>
        <v>7503</v>
      </c>
      <c r="L117" s="123">
        <f t="shared" si="37"/>
        <v>3307</v>
      </c>
      <c r="M117" s="123">
        <f t="shared" si="37"/>
        <v>426</v>
      </c>
      <c r="N117" s="123">
        <f t="shared" si="37"/>
        <v>212</v>
      </c>
      <c r="O117" s="123">
        <f t="shared" si="37"/>
        <v>551</v>
      </c>
      <c r="P117" s="123">
        <f t="shared" si="37"/>
        <v>74</v>
      </c>
      <c r="Q117" s="34">
        <f t="shared" si="37"/>
        <v>26</v>
      </c>
      <c r="R117" s="28">
        <f t="shared" si="37"/>
        <v>4596</v>
      </c>
      <c r="S117" s="129">
        <f t="shared" si="29"/>
        <v>2015</v>
      </c>
      <c r="T117" s="109">
        <f t="shared" si="30"/>
        <v>268</v>
      </c>
      <c r="U117" s="109">
        <f t="shared" si="31"/>
        <v>135</v>
      </c>
      <c r="V117" s="109">
        <f t="shared" si="32"/>
        <v>255</v>
      </c>
      <c r="W117" s="109">
        <f t="shared" si="33"/>
        <v>143</v>
      </c>
      <c r="X117" s="131">
        <f t="shared" si="34"/>
        <v>91</v>
      </c>
      <c r="Y117" s="40">
        <f t="shared" si="35"/>
        <v>2907</v>
      </c>
      <c r="Z117" s="132">
        <f>R116+R117+R118</f>
        <v>19286</v>
      </c>
      <c r="AA117" s="441"/>
    </row>
    <row r="118" spans="1:52" s="2" customFormat="1" ht="23.25" customHeight="1" thickBot="1">
      <c r="A118" s="558"/>
      <c r="B118" s="478"/>
      <c r="C118" s="478"/>
      <c r="D118" s="75" t="s">
        <v>104</v>
      </c>
      <c r="E118" s="123">
        <f t="shared" ref="E118:R118" si="38">E10+E13+E16+E19+E22+E25+E28+E31+E34+E37+E40+E43+E46+E49+E52+E55+E58+E61+E64+E67+E70+E73+E76+E79+E82+E85+E88+E91+E94+E97+E100+E103+E106+E109+E112+E115</f>
        <v>15290</v>
      </c>
      <c r="F118" s="123">
        <f t="shared" si="38"/>
        <v>2534</v>
      </c>
      <c r="G118" s="123">
        <f t="shared" si="38"/>
        <v>934</v>
      </c>
      <c r="H118" s="123">
        <f t="shared" si="38"/>
        <v>3340</v>
      </c>
      <c r="I118" s="123">
        <f t="shared" si="38"/>
        <v>587</v>
      </c>
      <c r="J118" s="123">
        <f t="shared" si="38"/>
        <v>471</v>
      </c>
      <c r="K118" s="123">
        <f t="shared" si="38"/>
        <v>23156</v>
      </c>
      <c r="L118" s="123">
        <f t="shared" si="38"/>
        <v>10066</v>
      </c>
      <c r="M118" s="123">
        <f t="shared" si="38"/>
        <v>1451</v>
      </c>
      <c r="N118" s="123">
        <f t="shared" si="38"/>
        <v>419</v>
      </c>
      <c r="O118" s="123">
        <f t="shared" si="38"/>
        <v>1544</v>
      </c>
      <c r="P118" s="123">
        <f t="shared" si="38"/>
        <v>34</v>
      </c>
      <c r="Q118" s="34">
        <f t="shared" si="38"/>
        <v>165</v>
      </c>
      <c r="R118" s="28">
        <f t="shared" si="38"/>
        <v>13679</v>
      </c>
      <c r="S118" s="134">
        <f t="shared" si="29"/>
        <v>5224</v>
      </c>
      <c r="T118" s="112">
        <f t="shared" si="30"/>
        <v>1083</v>
      </c>
      <c r="U118" s="112">
        <f t="shared" si="31"/>
        <v>515</v>
      </c>
      <c r="V118" s="112">
        <f t="shared" si="32"/>
        <v>1796</v>
      </c>
      <c r="W118" s="112">
        <f t="shared" si="33"/>
        <v>553</v>
      </c>
      <c r="X118" s="136">
        <f t="shared" si="34"/>
        <v>306</v>
      </c>
      <c r="Y118" s="72">
        <f t="shared" si="35"/>
        <v>9477</v>
      </c>
      <c r="Z118" s="137">
        <f>Y116+Y117+Y118</f>
        <v>13171</v>
      </c>
      <c r="AA118" s="442"/>
    </row>
    <row r="119" spans="1:52" ht="23.25" customHeight="1" thickBot="1">
      <c r="A119" s="222"/>
      <c r="B119" s="458" t="s">
        <v>81</v>
      </c>
      <c r="C119" s="458"/>
      <c r="D119" s="459"/>
      <c r="E119" s="139"/>
      <c r="F119" s="140"/>
      <c r="G119" s="140"/>
      <c r="H119" s="140"/>
      <c r="I119" s="140"/>
      <c r="J119" s="144"/>
      <c r="K119" s="142"/>
      <c r="L119" s="143"/>
      <c r="M119" s="140"/>
      <c r="N119" s="140" t="s">
        <v>82</v>
      </c>
      <c r="O119" s="140"/>
      <c r="P119" s="140"/>
      <c r="Q119" s="144"/>
      <c r="R119" s="142"/>
      <c r="S119" s="145"/>
      <c r="T119" s="146"/>
      <c r="U119" s="146"/>
      <c r="V119" s="146"/>
      <c r="W119" s="146"/>
      <c r="X119" s="147"/>
      <c r="Y119" s="148"/>
      <c r="Z119" s="149"/>
      <c r="AA119" s="150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1:52" s="106" customFormat="1" ht="23.25" customHeight="1">
      <c r="A120" s="552">
        <v>37</v>
      </c>
      <c r="B120" s="462" t="s">
        <v>83</v>
      </c>
      <c r="C120" s="465" t="s">
        <v>84</v>
      </c>
      <c r="D120" s="208" t="s">
        <v>106</v>
      </c>
      <c r="E120" s="61">
        <v>37</v>
      </c>
      <c r="F120" s="62">
        <v>1</v>
      </c>
      <c r="G120" s="62">
        <v>1</v>
      </c>
      <c r="H120" s="62">
        <v>2</v>
      </c>
      <c r="I120" s="62">
        <v>0</v>
      </c>
      <c r="J120" s="66">
        <v>0</v>
      </c>
      <c r="K120" s="28">
        <f t="shared" ref="K120:K153" si="39">SUM(E120:J120)</f>
        <v>41</v>
      </c>
      <c r="L120" s="65">
        <v>32</v>
      </c>
      <c r="M120" s="62">
        <v>1</v>
      </c>
      <c r="N120" s="62">
        <v>1</v>
      </c>
      <c r="O120" s="62">
        <v>2</v>
      </c>
      <c r="P120" s="62">
        <v>0</v>
      </c>
      <c r="Q120" s="66">
        <v>0</v>
      </c>
      <c r="R120" s="28">
        <f t="shared" ref="R120:R153" si="40">SUM(L120:Q120)</f>
        <v>36</v>
      </c>
      <c r="S120" s="31">
        <f t="shared" ref="S120:S152" si="41">E120-L120</f>
        <v>5</v>
      </c>
      <c r="T120" s="32">
        <f t="shared" ref="T120:T152" si="42">F120-M120</f>
        <v>0</v>
      </c>
      <c r="U120" s="32">
        <f t="shared" ref="U120:U152" si="43">G120-N120</f>
        <v>0</v>
      </c>
      <c r="V120" s="32">
        <f t="shared" ref="V120:V152" si="44">H120-O120</f>
        <v>0</v>
      </c>
      <c r="W120" s="32">
        <f t="shared" ref="W120:W152" si="45">I120-P120</f>
        <v>0</v>
      </c>
      <c r="X120" s="33">
        <f t="shared" ref="X120:X152" si="46">J120-Q120</f>
        <v>0</v>
      </c>
      <c r="Y120" s="28">
        <f t="shared" ref="Y120:Y153" si="47">SUM(S120:X120)</f>
        <v>5</v>
      </c>
      <c r="Z120" s="127">
        <f>K120+K121+K122</f>
        <v>362</v>
      </c>
      <c r="AA120" s="441">
        <f>Z122/Z120*100</f>
        <v>8.2872928176795568</v>
      </c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1:52" s="2" customFormat="1" ht="23.25" customHeight="1">
      <c r="A121" s="553"/>
      <c r="B121" s="463"/>
      <c r="C121" s="466"/>
      <c r="D121" s="207" t="s">
        <v>105</v>
      </c>
      <c r="E121" s="37">
        <v>88</v>
      </c>
      <c r="F121" s="38">
        <v>2</v>
      </c>
      <c r="G121" s="38">
        <v>1</v>
      </c>
      <c r="H121" s="38">
        <v>2</v>
      </c>
      <c r="I121" s="38">
        <v>0</v>
      </c>
      <c r="J121" s="42">
        <v>1</v>
      </c>
      <c r="K121" s="40">
        <f t="shared" si="39"/>
        <v>94</v>
      </c>
      <c r="L121" s="41">
        <v>81</v>
      </c>
      <c r="M121" s="38">
        <v>2</v>
      </c>
      <c r="N121" s="38">
        <v>1</v>
      </c>
      <c r="O121" s="38">
        <v>2</v>
      </c>
      <c r="P121" s="38">
        <v>0</v>
      </c>
      <c r="Q121" s="42">
        <v>1</v>
      </c>
      <c r="R121" s="40">
        <f t="shared" si="40"/>
        <v>87</v>
      </c>
      <c r="S121" s="43">
        <f t="shared" si="41"/>
        <v>7</v>
      </c>
      <c r="T121" s="44">
        <f t="shared" si="42"/>
        <v>0</v>
      </c>
      <c r="U121" s="44">
        <f t="shared" si="43"/>
        <v>0</v>
      </c>
      <c r="V121" s="44">
        <f t="shared" si="44"/>
        <v>0</v>
      </c>
      <c r="W121" s="44">
        <f t="shared" si="45"/>
        <v>0</v>
      </c>
      <c r="X121" s="45">
        <f t="shared" si="46"/>
        <v>0</v>
      </c>
      <c r="Y121" s="40">
        <f t="shared" si="47"/>
        <v>7</v>
      </c>
      <c r="Z121" s="132">
        <f>R120+R121+R122</f>
        <v>332</v>
      </c>
      <c r="AA121" s="441"/>
    </row>
    <row r="122" spans="1:52" s="107" customFormat="1" ht="23.25" customHeight="1" thickBot="1">
      <c r="A122" s="553"/>
      <c r="B122" s="464"/>
      <c r="C122" s="467"/>
      <c r="D122" s="206" t="s">
        <v>104</v>
      </c>
      <c r="E122" s="49">
        <v>170</v>
      </c>
      <c r="F122" s="50">
        <v>13</v>
      </c>
      <c r="G122" s="50">
        <v>7</v>
      </c>
      <c r="H122" s="50">
        <v>32</v>
      </c>
      <c r="I122" s="50">
        <v>2</v>
      </c>
      <c r="J122" s="54">
        <v>3</v>
      </c>
      <c r="K122" s="52">
        <f t="shared" si="39"/>
        <v>227</v>
      </c>
      <c r="L122" s="53">
        <v>154</v>
      </c>
      <c r="M122" s="50">
        <v>13</v>
      </c>
      <c r="N122" s="50">
        <v>6</v>
      </c>
      <c r="O122" s="50">
        <v>31</v>
      </c>
      <c r="P122" s="50">
        <v>2</v>
      </c>
      <c r="Q122" s="54">
        <v>3</v>
      </c>
      <c r="R122" s="52">
        <f t="shared" si="40"/>
        <v>209</v>
      </c>
      <c r="S122" s="55">
        <f t="shared" si="41"/>
        <v>16</v>
      </c>
      <c r="T122" s="56">
        <f t="shared" si="42"/>
        <v>0</v>
      </c>
      <c r="U122" s="56">
        <f t="shared" si="43"/>
        <v>1</v>
      </c>
      <c r="V122" s="56">
        <f t="shared" si="44"/>
        <v>1</v>
      </c>
      <c r="W122" s="56">
        <f t="shared" si="45"/>
        <v>0</v>
      </c>
      <c r="X122" s="57">
        <f t="shared" si="46"/>
        <v>0</v>
      </c>
      <c r="Y122" s="52">
        <f t="shared" si="47"/>
        <v>18</v>
      </c>
      <c r="Z122" s="151">
        <f>Y120+Y121+Y122</f>
        <v>30</v>
      </c>
      <c r="AA122" s="44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1:52" ht="23.25" customHeight="1">
      <c r="A123" s="557">
        <v>38</v>
      </c>
      <c r="B123" s="462" t="s">
        <v>83</v>
      </c>
      <c r="C123" s="450" t="s">
        <v>85</v>
      </c>
      <c r="D123" s="208" t="s">
        <v>106</v>
      </c>
      <c r="E123" s="61">
        <v>25</v>
      </c>
      <c r="F123" s="62">
        <v>4</v>
      </c>
      <c r="G123" s="62">
        <v>2</v>
      </c>
      <c r="H123" s="62">
        <v>6</v>
      </c>
      <c r="I123" s="62">
        <v>2</v>
      </c>
      <c r="J123" s="66">
        <v>0</v>
      </c>
      <c r="K123" s="64">
        <f t="shared" si="39"/>
        <v>39</v>
      </c>
      <c r="L123" s="65">
        <v>23</v>
      </c>
      <c r="M123" s="62">
        <v>4</v>
      </c>
      <c r="N123" s="62">
        <v>2</v>
      </c>
      <c r="O123" s="62">
        <v>5</v>
      </c>
      <c r="P123" s="62">
        <v>1</v>
      </c>
      <c r="Q123" s="66">
        <v>0</v>
      </c>
      <c r="R123" s="64">
        <f t="shared" si="40"/>
        <v>35</v>
      </c>
      <c r="S123" s="68">
        <f t="shared" si="41"/>
        <v>2</v>
      </c>
      <c r="T123" s="69">
        <f t="shared" si="42"/>
        <v>0</v>
      </c>
      <c r="U123" s="69">
        <f t="shared" si="43"/>
        <v>0</v>
      </c>
      <c r="V123" s="69">
        <f t="shared" si="44"/>
        <v>1</v>
      </c>
      <c r="W123" s="69">
        <f t="shared" si="45"/>
        <v>1</v>
      </c>
      <c r="X123" s="100">
        <f t="shared" si="46"/>
        <v>0</v>
      </c>
      <c r="Y123" s="64">
        <f t="shared" si="47"/>
        <v>4</v>
      </c>
      <c r="Z123" s="127">
        <f>K123+K124+K125</f>
        <v>287</v>
      </c>
      <c r="AA123" s="440">
        <f>Z125/Z123*100</f>
        <v>6.6202090592334493</v>
      </c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1:52" ht="23.25" customHeight="1">
      <c r="A124" s="558"/>
      <c r="B124" s="463"/>
      <c r="C124" s="450"/>
      <c r="D124" s="207" t="s">
        <v>105</v>
      </c>
      <c r="E124" s="37">
        <v>40</v>
      </c>
      <c r="F124" s="38">
        <v>8</v>
      </c>
      <c r="G124" s="38">
        <v>3</v>
      </c>
      <c r="H124" s="38">
        <v>7</v>
      </c>
      <c r="I124" s="38">
        <v>0</v>
      </c>
      <c r="J124" s="42">
        <v>1</v>
      </c>
      <c r="K124" s="40">
        <f t="shared" si="39"/>
        <v>59</v>
      </c>
      <c r="L124" s="41">
        <v>38</v>
      </c>
      <c r="M124" s="38">
        <v>7</v>
      </c>
      <c r="N124" s="38">
        <v>3</v>
      </c>
      <c r="O124" s="38">
        <v>7</v>
      </c>
      <c r="P124" s="38">
        <v>0</v>
      </c>
      <c r="Q124" s="42">
        <v>1</v>
      </c>
      <c r="R124" s="40">
        <f t="shared" si="40"/>
        <v>56</v>
      </c>
      <c r="S124" s="43">
        <f t="shared" si="41"/>
        <v>2</v>
      </c>
      <c r="T124" s="44">
        <f t="shared" si="42"/>
        <v>1</v>
      </c>
      <c r="U124" s="44">
        <f t="shared" si="43"/>
        <v>0</v>
      </c>
      <c r="V124" s="44">
        <f t="shared" si="44"/>
        <v>0</v>
      </c>
      <c r="W124" s="44">
        <f t="shared" si="45"/>
        <v>0</v>
      </c>
      <c r="X124" s="45">
        <f t="shared" si="46"/>
        <v>0</v>
      </c>
      <c r="Y124" s="40">
        <f t="shared" si="47"/>
        <v>3</v>
      </c>
      <c r="Z124" s="132">
        <f>R123+R124+R125</f>
        <v>268</v>
      </c>
      <c r="AA124" s="441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1:52" ht="23.25" customHeight="1" thickBot="1">
      <c r="A125" s="558"/>
      <c r="B125" s="463"/>
      <c r="C125" s="450"/>
      <c r="D125" s="206" t="s">
        <v>104</v>
      </c>
      <c r="E125" s="49">
        <v>88</v>
      </c>
      <c r="F125" s="50">
        <v>29</v>
      </c>
      <c r="G125" s="50">
        <v>13</v>
      </c>
      <c r="H125" s="50">
        <v>51</v>
      </c>
      <c r="I125" s="50">
        <v>1</v>
      </c>
      <c r="J125" s="54">
        <v>7</v>
      </c>
      <c r="K125" s="72">
        <f t="shared" si="39"/>
        <v>189</v>
      </c>
      <c r="L125" s="53">
        <v>82</v>
      </c>
      <c r="M125" s="50">
        <v>28</v>
      </c>
      <c r="N125" s="50">
        <v>12</v>
      </c>
      <c r="O125" s="50">
        <v>48</v>
      </c>
      <c r="P125" s="50">
        <v>0</v>
      </c>
      <c r="Q125" s="54">
        <v>7</v>
      </c>
      <c r="R125" s="72">
        <f t="shared" si="40"/>
        <v>177</v>
      </c>
      <c r="S125" s="76">
        <f t="shared" si="41"/>
        <v>6</v>
      </c>
      <c r="T125" s="77">
        <f t="shared" si="42"/>
        <v>1</v>
      </c>
      <c r="U125" s="77">
        <f t="shared" si="43"/>
        <v>1</v>
      </c>
      <c r="V125" s="77">
        <f t="shared" si="44"/>
        <v>3</v>
      </c>
      <c r="W125" s="77">
        <f t="shared" si="45"/>
        <v>1</v>
      </c>
      <c r="X125" s="103">
        <f t="shared" si="46"/>
        <v>0</v>
      </c>
      <c r="Y125" s="72">
        <f t="shared" si="47"/>
        <v>12</v>
      </c>
      <c r="Z125" s="137">
        <f>Y123+Y124+Y125</f>
        <v>19</v>
      </c>
      <c r="AA125" s="44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1:52" s="106" customFormat="1" ht="23.25" customHeight="1">
      <c r="A126" s="557">
        <v>39</v>
      </c>
      <c r="B126" s="446" t="s">
        <v>86</v>
      </c>
      <c r="C126" s="449" t="s">
        <v>87</v>
      </c>
      <c r="D126" s="208" t="s">
        <v>106</v>
      </c>
      <c r="E126" s="61">
        <v>22</v>
      </c>
      <c r="F126" s="62">
        <v>0</v>
      </c>
      <c r="G126" s="62">
        <v>0</v>
      </c>
      <c r="H126" s="62">
        <v>0</v>
      </c>
      <c r="I126" s="62">
        <v>0</v>
      </c>
      <c r="J126" s="66">
        <v>0</v>
      </c>
      <c r="K126" s="28">
        <f t="shared" si="39"/>
        <v>22</v>
      </c>
      <c r="L126" s="65">
        <v>7</v>
      </c>
      <c r="M126" s="62">
        <v>0</v>
      </c>
      <c r="N126" s="62">
        <v>12</v>
      </c>
      <c r="O126" s="62">
        <v>0</v>
      </c>
      <c r="P126" s="62">
        <v>0</v>
      </c>
      <c r="Q126" s="66">
        <v>0</v>
      </c>
      <c r="R126" s="28">
        <f t="shared" si="40"/>
        <v>19</v>
      </c>
      <c r="S126" s="31">
        <f t="shared" si="41"/>
        <v>15</v>
      </c>
      <c r="T126" s="32">
        <f t="shared" si="42"/>
        <v>0</v>
      </c>
      <c r="U126" s="32">
        <f t="shared" si="43"/>
        <v>-12</v>
      </c>
      <c r="V126" s="32">
        <f t="shared" si="44"/>
        <v>0</v>
      </c>
      <c r="W126" s="32">
        <f t="shared" si="45"/>
        <v>0</v>
      </c>
      <c r="X126" s="33">
        <f t="shared" si="46"/>
        <v>0</v>
      </c>
      <c r="Y126" s="28">
        <f t="shared" si="47"/>
        <v>3</v>
      </c>
      <c r="Z126" s="152">
        <f>K126+K127+K128</f>
        <v>221</v>
      </c>
      <c r="AA126" s="440">
        <f>Z128/Z126*100</f>
        <v>4.9773755656108598</v>
      </c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1:52" s="2" customFormat="1" ht="23.25" customHeight="1">
      <c r="A127" s="558"/>
      <c r="B127" s="447"/>
      <c r="C127" s="450"/>
      <c r="D127" s="207" t="s">
        <v>105</v>
      </c>
      <c r="E127" s="37">
        <v>36</v>
      </c>
      <c r="F127" s="38">
        <v>2</v>
      </c>
      <c r="G127" s="38">
        <v>1</v>
      </c>
      <c r="H127" s="38">
        <v>7</v>
      </c>
      <c r="I127" s="38">
        <v>0</v>
      </c>
      <c r="J127" s="42">
        <v>1</v>
      </c>
      <c r="K127" s="40">
        <f t="shared" si="39"/>
        <v>47</v>
      </c>
      <c r="L127" s="41">
        <v>22</v>
      </c>
      <c r="M127" s="38">
        <v>1</v>
      </c>
      <c r="N127" s="38">
        <v>17</v>
      </c>
      <c r="O127" s="38">
        <v>3</v>
      </c>
      <c r="P127" s="38">
        <v>0</v>
      </c>
      <c r="Q127" s="42">
        <v>1</v>
      </c>
      <c r="R127" s="40">
        <f t="shared" si="40"/>
        <v>44</v>
      </c>
      <c r="S127" s="43">
        <f t="shared" si="41"/>
        <v>14</v>
      </c>
      <c r="T127" s="44">
        <f t="shared" si="42"/>
        <v>1</v>
      </c>
      <c r="U127" s="44">
        <f t="shared" si="43"/>
        <v>-16</v>
      </c>
      <c r="V127" s="44">
        <f t="shared" si="44"/>
        <v>4</v>
      </c>
      <c r="W127" s="44">
        <f t="shared" si="45"/>
        <v>0</v>
      </c>
      <c r="X127" s="45">
        <f t="shared" si="46"/>
        <v>0</v>
      </c>
      <c r="Y127" s="40">
        <f t="shared" si="47"/>
        <v>3</v>
      </c>
      <c r="Z127" s="132">
        <f>R126+R127+R128</f>
        <v>210</v>
      </c>
      <c r="AA127" s="441"/>
    </row>
    <row r="128" spans="1:52" s="107" customFormat="1" ht="23.25" customHeight="1" thickBot="1">
      <c r="A128" s="558"/>
      <c r="B128" s="448"/>
      <c r="C128" s="451"/>
      <c r="D128" s="206" t="s">
        <v>104</v>
      </c>
      <c r="E128" s="84">
        <v>114</v>
      </c>
      <c r="F128" s="85">
        <v>14</v>
      </c>
      <c r="G128" s="85">
        <v>3</v>
      </c>
      <c r="H128" s="85">
        <v>20</v>
      </c>
      <c r="I128" s="85">
        <v>0</v>
      </c>
      <c r="J128" s="88">
        <v>1</v>
      </c>
      <c r="K128" s="52">
        <f t="shared" si="39"/>
        <v>152</v>
      </c>
      <c r="L128" s="87">
        <v>55</v>
      </c>
      <c r="M128" s="85">
        <v>2</v>
      </c>
      <c r="N128" s="85">
        <v>79</v>
      </c>
      <c r="O128" s="85">
        <v>10</v>
      </c>
      <c r="P128" s="85">
        <v>0</v>
      </c>
      <c r="Q128" s="88">
        <v>1</v>
      </c>
      <c r="R128" s="52">
        <f t="shared" si="40"/>
        <v>147</v>
      </c>
      <c r="S128" s="55">
        <f t="shared" si="41"/>
        <v>59</v>
      </c>
      <c r="T128" s="56">
        <f t="shared" si="42"/>
        <v>12</v>
      </c>
      <c r="U128" s="56">
        <f t="shared" si="43"/>
        <v>-76</v>
      </c>
      <c r="V128" s="56">
        <f t="shared" si="44"/>
        <v>10</v>
      </c>
      <c r="W128" s="56">
        <f t="shared" si="45"/>
        <v>0</v>
      </c>
      <c r="X128" s="57">
        <f t="shared" si="46"/>
        <v>0</v>
      </c>
      <c r="Y128" s="52">
        <f t="shared" si="47"/>
        <v>5</v>
      </c>
      <c r="Z128" s="151">
        <f>Y126+Y127+Y128</f>
        <v>11</v>
      </c>
      <c r="AA128" s="44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1:52" s="99" customFormat="1" ht="23.25" customHeight="1">
      <c r="A129" s="557">
        <v>40</v>
      </c>
      <c r="B129" s="453" t="s">
        <v>88</v>
      </c>
      <c r="C129" s="449" t="s">
        <v>89</v>
      </c>
      <c r="D129" s="208" t="s">
        <v>106</v>
      </c>
      <c r="E129" s="25">
        <v>26</v>
      </c>
      <c r="F129" s="26">
        <v>3</v>
      </c>
      <c r="G129" s="26">
        <v>4</v>
      </c>
      <c r="H129" s="26">
        <v>5</v>
      </c>
      <c r="I129" s="26">
        <v>0</v>
      </c>
      <c r="J129" s="30">
        <v>0</v>
      </c>
      <c r="K129" s="28">
        <f t="shared" si="39"/>
        <v>38</v>
      </c>
      <c r="L129" s="29">
        <v>16</v>
      </c>
      <c r="M129" s="26">
        <v>2</v>
      </c>
      <c r="N129" s="26">
        <v>3</v>
      </c>
      <c r="O129" s="26">
        <v>1</v>
      </c>
      <c r="P129" s="26">
        <v>0</v>
      </c>
      <c r="Q129" s="30">
        <v>0</v>
      </c>
      <c r="R129" s="28">
        <f t="shared" si="40"/>
        <v>22</v>
      </c>
      <c r="S129" s="68">
        <f t="shared" si="41"/>
        <v>10</v>
      </c>
      <c r="T129" s="69">
        <f t="shared" si="42"/>
        <v>1</v>
      </c>
      <c r="U129" s="69">
        <f t="shared" si="43"/>
        <v>1</v>
      </c>
      <c r="V129" s="69">
        <f t="shared" si="44"/>
        <v>4</v>
      </c>
      <c r="W129" s="69">
        <f t="shared" si="45"/>
        <v>0</v>
      </c>
      <c r="X129" s="100">
        <f t="shared" si="46"/>
        <v>0</v>
      </c>
      <c r="Y129" s="28">
        <f t="shared" si="47"/>
        <v>16</v>
      </c>
      <c r="Z129" s="152">
        <f>K129+K130+K131</f>
        <v>508</v>
      </c>
      <c r="AA129" s="440">
        <f>Z131/Z129*100</f>
        <v>47.440944881889763</v>
      </c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98"/>
      <c r="AR129" s="98"/>
      <c r="AS129" s="98"/>
      <c r="AT129" s="98"/>
      <c r="AU129" s="98"/>
      <c r="AV129" s="98"/>
      <c r="AW129" s="98"/>
      <c r="AX129" s="98"/>
      <c r="AY129" s="98"/>
      <c r="AZ129" s="98"/>
    </row>
    <row r="130" spans="1:52" s="99" customFormat="1" ht="23.25" customHeight="1">
      <c r="A130" s="558"/>
      <c r="B130" s="454"/>
      <c r="C130" s="450"/>
      <c r="D130" s="207" t="s">
        <v>105</v>
      </c>
      <c r="E130" s="37">
        <v>57</v>
      </c>
      <c r="F130" s="38">
        <v>2</v>
      </c>
      <c r="G130" s="38">
        <v>10</v>
      </c>
      <c r="H130" s="38">
        <v>3</v>
      </c>
      <c r="I130" s="38">
        <v>0</v>
      </c>
      <c r="J130" s="42">
        <v>0</v>
      </c>
      <c r="K130" s="40">
        <f t="shared" si="39"/>
        <v>72</v>
      </c>
      <c r="L130" s="41">
        <v>26</v>
      </c>
      <c r="M130" s="38">
        <v>1</v>
      </c>
      <c r="N130" s="38">
        <v>10</v>
      </c>
      <c r="O130" s="38">
        <v>0</v>
      </c>
      <c r="P130" s="38">
        <v>0</v>
      </c>
      <c r="Q130" s="42">
        <v>0</v>
      </c>
      <c r="R130" s="40">
        <f t="shared" si="40"/>
        <v>37</v>
      </c>
      <c r="S130" s="43">
        <f t="shared" si="41"/>
        <v>31</v>
      </c>
      <c r="T130" s="44">
        <f t="shared" si="42"/>
        <v>1</v>
      </c>
      <c r="U130" s="44">
        <f t="shared" si="43"/>
        <v>0</v>
      </c>
      <c r="V130" s="44">
        <f t="shared" si="44"/>
        <v>3</v>
      </c>
      <c r="W130" s="44">
        <f t="shared" si="45"/>
        <v>0</v>
      </c>
      <c r="X130" s="45">
        <f t="shared" si="46"/>
        <v>0</v>
      </c>
      <c r="Y130" s="40">
        <f t="shared" si="47"/>
        <v>35</v>
      </c>
      <c r="Z130" s="132">
        <f>R129+R130+R131</f>
        <v>267</v>
      </c>
      <c r="AA130" s="441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</row>
    <row r="131" spans="1:52" s="99" customFormat="1" ht="23.25" customHeight="1" thickBot="1">
      <c r="A131" s="558"/>
      <c r="B131" s="455"/>
      <c r="C131" s="451"/>
      <c r="D131" s="206" t="s">
        <v>104</v>
      </c>
      <c r="E131" s="49">
        <v>290</v>
      </c>
      <c r="F131" s="50">
        <v>10</v>
      </c>
      <c r="G131" s="50">
        <v>65</v>
      </c>
      <c r="H131" s="50">
        <v>31</v>
      </c>
      <c r="I131" s="50">
        <v>0</v>
      </c>
      <c r="J131" s="54">
        <v>2</v>
      </c>
      <c r="K131" s="52">
        <f t="shared" si="39"/>
        <v>398</v>
      </c>
      <c r="L131" s="53">
        <v>152</v>
      </c>
      <c r="M131" s="50">
        <v>10</v>
      </c>
      <c r="N131" s="50">
        <v>34</v>
      </c>
      <c r="O131" s="50">
        <v>10</v>
      </c>
      <c r="P131" s="50">
        <v>0</v>
      </c>
      <c r="Q131" s="54">
        <v>2</v>
      </c>
      <c r="R131" s="52">
        <f t="shared" si="40"/>
        <v>208</v>
      </c>
      <c r="S131" s="76">
        <f t="shared" si="41"/>
        <v>138</v>
      </c>
      <c r="T131" s="77">
        <f t="shared" si="42"/>
        <v>0</v>
      </c>
      <c r="U131" s="77">
        <f t="shared" si="43"/>
        <v>31</v>
      </c>
      <c r="V131" s="77">
        <f t="shared" si="44"/>
        <v>21</v>
      </c>
      <c r="W131" s="77">
        <f t="shared" si="45"/>
        <v>0</v>
      </c>
      <c r="X131" s="103">
        <f t="shared" si="46"/>
        <v>0</v>
      </c>
      <c r="Y131" s="52">
        <f t="shared" si="47"/>
        <v>190</v>
      </c>
      <c r="Z131" s="151">
        <f>Y129+Y130+Y131</f>
        <v>241</v>
      </c>
      <c r="AA131" s="442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</row>
    <row r="132" spans="1:52" s="106" customFormat="1" ht="23.25" customHeight="1">
      <c r="A132" s="557">
        <v>41</v>
      </c>
      <c r="B132" s="453" t="s">
        <v>90</v>
      </c>
      <c r="C132" s="449" t="s">
        <v>91</v>
      </c>
      <c r="D132" s="208" t="s">
        <v>106</v>
      </c>
      <c r="E132" s="61">
        <v>61</v>
      </c>
      <c r="F132" s="62">
        <v>2</v>
      </c>
      <c r="G132" s="62">
        <v>0</v>
      </c>
      <c r="H132" s="62">
        <v>1</v>
      </c>
      <c r="I132" s="62">
        <v>0</v>
      </c>
      <c r="J132" s="66">
        <v>0</v>
      </c>
      <c r="K132" s="28">
        <f t="shared" si="39"/>
        <v>64</v>
      </c>
      <c r="L132" s="65">
        <v>41</v>
      </c>
      <c r="M132" s="62">
        <v>1</v>
      </c>
      <c r="N132" s="62">
        <v>0</v>
      </c>
      <c r="O132" s="62">
        <v>0</v>
      </c>
      <c r="P132" s="62">
        <v>0</v>
      </c>
      <c r="Q132" s="66">
        <v>0</v>
      </c>
      <c r="R132" s="28">
        <f t="shared" si="40"/>
        <v>42</v>
      </c>
      <c r="S132" s="31">
        <f t="shared" si="41"/>
        <v>20</v>
      </c>
      <c r="T132" s="32">
        <f t="shared" si="42"/>
        <v>1</v>
      </c>
      <c r="U132" s="32">
        <f t="shared" si="43"/>
        <v>0</v>
      </c>
      <c r="V132" s="32">
        <f t="shared" si="44"/>
        <v>1</v>
      </c>
      <c r="W132" s="32">
        <f t="shared" si="45"/>
        <v>0</v>
      </c>
      <c r="X132" s="33">
        <f t="shared" si="46"/>
        <v>0</v>
      </c>
      <c r="Y132" s="28">
        <f t="shared" si="47"/>
        <v>22</v>
      </c>
      <c r="Z132" s="152">
        <f>K132+K133+K134</f>
        <v>1013</v>
      </c>
      <c r="AA132" s="440">
        <f>Z134/Z132*100</f>
        <v>60.612043435340567</v>
      </c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1:52" s="2" customFormat="1" ht="23.25" customHeight="1">
      <c r="A133" s="558"/>
      <c r="B133" s="454"/>
      <c r="C133" s="450"/>
      <c r="D133" s="207" t="s">
        <v>105</v>
      </c>
      <c r="E133" s="37">
        <v>77</v>
      </c>
      <c r="F133" s="38">
        <v>27</v>
      </c>
      <c r="G133" s="38">
        <v>13</v>
      </c>
      <c r="H133" s="38">
        <v>48</v>
      </c>
      <c r="I133" s="38">
        <v>18</v>
      </c>
      <c r="J133" s="42">
        <v>2</v>
      </c>
      <c r="K133" s="40">
        <f t="shared" si="39"/>
        <v>185</v>
      </c>
      <c r="L133" s="41">
        <v>69</v>
      </c>
      <c r="M133" s="38">
        <v>9</v>
      </c>
      <c r="N133" s="38">
        <v>5</v>
      </c>
      <c r="O133" s="38">
        <v>7</v>
      </c>
      <c r="P133" s="38">
        <v>1</v>
      </c>
      <c r="Q133" s="42">
        <v>1</v>
      </c>
      <c r="R133" s="40">
        <f t="shared" si="40"/>
        <v>92</v>
      </c>
      <c r="S133" s="43">
        <f t="shared" si="41"/>
        <v>8</v>
      </c>
      <c r="T133" s="44">
        <f t="shared" si="42"/>
        <v>18</v>
      </c>
      <c r="U133" s="44">
        <f t="shared" si="43"/>
        <v>8</v>
      </c>
      <c r="V133" s="44">
        <f t="shared" si="44"/>
        <v>41</v>
      </c>
      <c r="W133" s="44">
        <f t="shared" si="45"/>
        <v>17</v>
      </c>
      <c r="X133" s="45">
        <f t="shared" si="46"/>
        <v>1</v>
      </c>
      <c r="Y133" s="40">
        <f t="shared" si="47"/>
        <v>93</v>
      </c>
      <c r="Z133" s="132">
        <f>R132+R133+R134</f>
        <v>399</v>
      </c>
      <c r="AA133" s="441"/>
    </row>
    <row r="134" spans="1:52" s="107" customFormat="1" ht="23.25" customHeight="1" thickBot="1">
      <c r="A134" s="558"/>
      <c r="B134" s="455"/>
      <c r="C134" s="451"/>
      <c r="D134" s="206" t="s">
        <v>104</v>
      </c>
      <c r="E134" s="84">
        <v>295</v>
      </c>
      <c r="F134" s="85">
        <v>8</v>
      </c>
      <c r="G134" s="85">
        <v>335</v>
      </c>
      <c r="H134" s="85">
        <v>37</v>
      </c>
      <c r="I134" s="85">
        <v>76</v>
      </c>
      <c r="J134" s="88">
        <v>13</v>
      </c>
      <c r="K134" s="52">
        <f t="shared" si="39"/>
        <v>764</v>
      </c>
      <c r="L134" s="87">
        <v>158</v>
      </c>
      <c r="M134" s="85">
        <v>12</v>
      </c>
      <c r="N134" s="85">
        <v>69</v>
      </c>
      <c r="O134" s="85">
        <v>7</v>
      </c>
      <c r="P134" s="85">
        <v>18</v>
      </c>
      <c r="Q134" s="88">
        <v>1</v>
      </c>
      <c r="R134" s="52">
        <f t="shared" si="40"/>
        <v>265</v>
      </c>
      <c r="S134" s="55">
        <f t="shared" si="41"/>
        <v>137</v>
      </c>
      <c r="T134" s="56">
        <f t="shared" si="42"/>
        <v>-4</v>
      </c>
      <c r="U134" s="56">
        <f t="shared" si="43"/>
        <v>266</v>
      </c>
      <c r="V134" s="56">
        <f t="shared" si="44"/>
        <v>30</v>
      </c>
      <c r="W134" s="56">
        <f t="shared" si="45"/>
        <v>58</v>
      </c>
      <c r="X134" s="57">
        <f t="shared" si="46"/>
        <v>12</v>
      </c>
      <c r="Y134" s="52">
        <f t="shared" si="47"/>
        <v>499</v>
      </c>
      <c r="Z134" s="151">
        <f>Y132+Y133+Y134</f>
        <v>614</v>
      </c>
      <c r="AA134" s="44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1:52" ht="23.25" customHeight="1">
      <c r="A135" s="557">
        <v>42</v>
      </c>
      <c r="B135" s="454" t="s">
        <v>92</v>
      </c>
      <c r="C135" s="450" t="s">
        <v>93</v>
      </c>
      <c r="D135" s="208" t="s">
        <v>106</v>
      </c>
      <c r="E135" s="25">
        <v>34</v>
      </c>
      <c r="F135" s="26">
        <v>2</v>
      </c>
      <c r="G135" s="26">
        <v>1</v>
      </c>
      <c r="H135" s="26">
        <v>2</v>
      </c>
      <c r="I135" s="26">
        <v>0</v>
      </c>
      <c r="J135" s="30">
        <v>0</v>
      </c>
      <c r="K135" s="64">
        <f t="shared" si="39"/>
        <v>39</v>
      </c>
      <c r="L135" s="29">
        <v>33</v>
      </c>
      <c r="M135" s="26">
        <v>2</v>
      </c>
      <c r="N135" s="26">
        <v>1</v>
      </c>
      <c r="O135" s="26">
        <v>2</v>
      </c>
      <c r="P135" s="26">
        <v>0</v>
      </c>
      <c r="Q135" s="30">
        <v>0</v>
      </c>
      <c r="R135" s="64">
        <f t="shared" si="40"/>
        <v>38</v>
      </c>
      <c r="S135" s="68">
        <f t="shared" si="41"/>
        <v>1</v>
      </c>
      <c r="T135" s="69">
        <f t="shared" si="42"/>
        <v>0</v>
      </c>
      <c r="U135" s="69">
        <f t="shared" si="43"/>
        <v>0</v>
      </c>
      <c r="V135" s="69">
        <f t="shared" si="44"/>
        <v>0</v>
      </c>
      <c r="W135" s="69">
        <f t="shared" si="45"/>
        <v>0</v>
      </c>
      <c r="X135" s="100">
        <f t="shared" si="46"/>
        <v>0</v>
      </c>
      <c r="Y135" s="64">
        <f t="shared" si="47"/>
        <v>1</v>
      </c>
      <c r="Z135" s="127">
        <f>K135+K136+K137</f>
        <v>503</v>
      </c>
      <c r="AA135" s="440">
        <f>Z137/Z135*100</f>
        <v>9.9403578528827037</v>
      </c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1:52" ht="23.25" customHeight="1">
      <c r="A136" s="558"/>
      <c r="B136" s="454"/>
      <c r="C136" s="450"/>
      <c r="D136" s="207" t="s">
        <v>105</v>
      </c>
      <c r="E136" s="37">
        <v>67</v>
      </c>
      <c r="F136" s="38">
        <v>3</v>
      </c>
      <c r="G136" s="38">
        <v>5</v>
      </c>
      <c r="H136" s="38">
        <v>6</v>
      </c>
      <c r="I136" s="38">
        <v>0</v>
      </c>
      <c r="J136" s="42">
        <v>0</v>
      </c>
      <c r="K136" s="40">
        <f t="shared" si="39"/>
        <v>81</v>
      </c>
      <c r="L136" s="41">
        <v>60</v>
      </c>
      <c r="M136" s="38">
        <v>2</v>
      </c>
      <c r="N136" s="38">
        <v>4</v>
      </c>
      <c r="O136" s="38">
        <v>3</v>
      </c>
      <c r="P136" s="38">
        <v>0</v>
      </c>
      <c r="Q136" s="42">
        <v>0</v>
      </c>
      <c r="R136" s="40">
        <f t="shared" si="40"/>
        <v>69</v>
      </c>
      <c r="S136" s="43">
        <f t="shared" si="41"/>
        <v>7</v>
      </c>
      <c r="T136" s="44">
        <f t="shared" si="42"/>
        <v>1</v>
      </c>
      <c r="U136" s="44">
        <f t="shared" si="43"/>
        <v>1</v>
      </c>
      <c r="V136" s="44">
        <f t="shared" si="44"/>
        <v>3</v>
      </c>
      <c r="W136" s="44">
        <f t="shared" si="45"/>
        <v>0</v>
      </c>
      <c r="X136" s="45">
        <f t="shared" si="46"/>
        <v>0</v>
      </c>
      <c r="Y136" s="40">
        <f t="shared" si="47"/>
        <v>12</v>
      </c>
      <c r="Z136" s="132">
        <f>R135+R136+R137</f>
        <v>453</v>
      </c>
      <c r="AA136" s="441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1:52" ht="23.25" customHeight="1" thickBot="1">
      <c r="A137" s="558"/>
      <c r="B137" s="454"/>
      <c r="C137" s="450"/>
      <c r="D137" s="206" t="s">
        <v>104</v>
      </c>
      <c r="E137" s="49">
        <v>271</v>
      </c>
      <c r="F137" s="50">
        <v>0</v>
      </c>
      <c r="G137" s="50">
        <v>100</v>
      </c>
      <c r="H137" s="50">
        <v>5</v>
      </c>
      <c r="I137" s="50">
        <v>1</v>
      </c>
      <c r="J137" s="54">
        <v>6</v>
      </c>
      <c r="K137" s="72">
        <f t="shared" si="39"/>
        <v>383</v>
      </c>
      <c r="L137" s="53">
        <v>244</v>
      </c>
      <c r="M137" s="50">
        <v>0</v>
      </c>
      <c r="N137" s="50">
        <v>92</v>
      </c>
      <c r="O137" s="50">
        <v>5</v>
      </c>
      <c r="P137" s="50">
        <v>0</v>
      </c>
      <c r="Q137" s="54">
        <v>5</v>
      </c>
      <c r="R137" s="72">
        <f t="shared" si="40"/>
        <v>346</v>
      </c>
      <c r="S137" s="76">
        <f t="shared" si="41"/>
        <v>27</v>
      </c>
      <c r="T137" s="77">
        <f t="shared" si="42"/>
        <v>0</v>
      </c>
      <c r="U137" s="77">
        <f t="shared" si="43"/>
        <v>8</v>
      </c>
      <c r="V137" s="77">
        <f t="shared" si="44"/>
        <v>0</v>
      </c>
      <c r="W137" s="77">
        <f t="shared" si="45"/>
        <v>1</v>
      </c>
      <c r="X137" s="103">
        <f t="shared" si="46"/>
        <v>1</v>
      </c>
      <c r="Y137" s="72">
        <f t="shared" si="47"/>
        <v>37</v>
      </c>
      <c r="Z137" s="137">
        <f>Y135+Y136+Y137</f>
        <v>50</v>
      </c>
      <c r="AA137" s="44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1:52" s="106" customFormat="1" ht="23.25" customHeight="1">
      <c r="A138" s="557">
        <v>43</v>
      </c>
      <c r="B138" s="446" t="s">
        <v>94</v>
      </c>
      <c r="C138" s="449" t="s">
        <v>95</v>
      </c>
      <c r="D138" s="208" t="s">
        <v>106</v>
      </c>
      <c r="E138" s="61">
        <v>37</v>
      </c>
      <c r="F138" s="62">
        <v>1</v>
      </c>
      <c r="G138" s="62">
        <v>1</v>
      </c>
      <c r="H138" s="62">
        <v>2</v>
      </c>
      <c r="I138" s="62">
        <v>0</v>
      </c>
      <c r="J138" s="66">
        <v>1</v>
      </c>
      <c r="K138" s="28">
        <f t="shared" si="39"/>
        <v>42</v>
      </c>
      <c r="L138" s="65">
        <v>34</v>
      </c>
      <c r="M138" s="62">
        <v>1</v>
      </c>
      <c r="N138" s="62">
        <v>1</v>
      </c>
      <c r="O138" s="62">
        <v>2</v>
      </c>
      <c r="P138" s="62">
        <v>0</v>
      </c>
      <c r="Q138" s="66">
        <v>1</v>
      </c>
      <c r="R138" s="28">
        <f t="shared" si="40"/>
        <v>39</v>
      </c>
      <c r="S138" s="31">
        <f t="shared" si="41"/>
        <v>3</v>
      </c>
      <c r="T138" s="32">
        <f t="shared" si="42"/>
        <v>0</v>
      </c>
      <c r="U138" s="32">
        <f t="shared" si="43"/>
        <v>0</v>
      </c>
      <c r="V138" s="32">
        <f t="shared" si="44"/>
        <v>0</v>
      </c>
      <c r="W138" s="32">
        <f t="shared" si="45"/>
        <v>0</v>
      </c>
      <c r="X138" s="33">
        <f t="shared" si="46"/>
        <v>0</v>
      </c>
      <c r="Y138" s="28">
        <f t="shared" si="47"/>
        <v>3</v>
      </c>
      <c r="Z138" s="152">
        <f>K138+K139+K140</f>
        <v>617</v>
      </c>
      <c r="AA138" s="440">
        <f>Z140/Z138*100</f>
        <v>5.6726094003241485</v>
      </c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1:52" s="2" customFormat="1" ht="23.25" customHeight="1">
      <c r="A139" s="558"/>
      <c r="B139" s="447"/>
      <c r="C139" s="450"/>
      <c r="D139" s="207" t="s">
        <v>105</v>
      </c>
      <c r="E139" s="37">
        <v>78</v>
      </c>
      <c r="F139" s="38">
        <v>2</v>
      </c>
      <c r="G139" s="38">
        <v>1</v>
      </c>
      <c r="H139" s="38">
        <v>3</v>
      </c>
      <c r="I139" s="38">
        <v>0</v>
      </c>
      <c r="J139" s="42">
        <v>0</v>
      </c>
      <c r="K139" s="40">
        <f t="shared" si="39"/>
        <v>84</v>
      </c>
      <c r="L139" s="41">
        <v>74</v>
      </c>
      <c r="M139" s="38">
        <v>1</v>
      </c>
      <c r="N139" s="38">
        <v>1</v>
      </c>
      <c r="O139" s="38">
        <v>1</v>
      </c>
      <c r="P139" s="38">
        <v>0</v>
      </c>
      <c r="Q139" s="42">
        <v>0</v>
      </c>
      <c r="R139" s="40">
        <f t="shared" si="40"/>
        <v>77</v>
      </c>
      <c r="S139" s="43">
        <f t="shared" si="41"/>
        <v>4</v>
      </c>
      <c r="T139" s="44">
        <f t="shared" si="42"/>
        <v>1</v>
      </c>
      <c r="U139" s="44">
        <f t="shared" si="43"/>
        <v>0</v>
      </c>
      <c r="V139" s="44">
        <f t="shared" si="44"/>
        <v>2</v>
      </c>
      <c r="W139" s="44">
        <f t="shared" si="45"/>
        <v>0</v>
      </c>
      <c r="X139" s="45">
        <f t="shared" si="46"/>
        <v>0</v>
      </c>
      <c r="Y139" s="40">
        <f t="shared" si="47"/>
        <v>7</v>
      </c>
      <c r="Z139" s="132">
        <f>R138+R139+R140</f>
        <v>582</v>
      </c>
      <c r="AA139" s="441"/>
    </row>
    <row r="140" spans="1:52" s="107" customFormat="1" ht="23.25" customHeight="1" thickBot="1">
      <c r="A140" s="558"/>
      <c r="B140" s="448"/>
      <c r="C140" s="451"/>
      <c r="D140" s="206" t="s">
        <v>104</v>
      </c>
      <c r="E140" s="84">
        <v>333</v>
      </c>
      <c r="F140" s="85">
        <v>0</v>
      </c>
      <c r="G140" s="85">
        <v>149</v>
      </c>
      <c r="H140" s="85">
        <v>0</v>
      </c>
      <c r="I140" s="85">
        <v>0</v>
      </c>
      <c r="J140" s="88">
        <v>9</v>
      </c>
      <c r="K140" s="52">
        <f t="shared" si="39"/>
        <v>491</v>
      </c>
      <c r="L140" s="87">
        <v>322</v>
      </c>
      <c r="M140" s="85">
        <v>0</v>
      </c>
      <c r="N140" s="85">
        <v>136</v>
      </c>
      <c r="O140" s="85">
        <v>0</v>
      </c>
      <c r="P140" s="85">
        <v>0</v>
      </c>
      <c r="Q140" s="88">
        <v>8</v>
      </c>
      <c r="R140" s="52">
        <f t="shared" si="40"/>
        <v>466</v>
      </c>
      <c r="S140" s="55">
        <f t="shared" si="41"/>
        <v>11</v>
      </c>
      <c r="T140" s="56">
        <f t="shared" si="42"/>
        <v>0</v>
      </c>
      <c r="U140" s="56">
        <f t="shared" si="43"/>
        <v>13</v>
      </c>
      <c r="V140" s="56">
        <f t="shared" si="44"/>
        <v>0</v>
      </c>
      <c r="W140" s="56">
        <f t="shared" si="45"/>
        <v>0</v>
      </c>
      <c r="X140" s="57">
        <f t="shared" si="46"/>
        <v>1</v>
      </c>
      <c r="Y140" s="52">
        <f t="shared" si="47"/>
        <v>25</v>
      </c>
      <c r="Z140" s="151">
        <f>Y138+Y139+Y140</f>
        <v>35</v>
      </c>
      <c r="AA140" s="44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1:52" s="155" customFormat="1" ht="23.25" customHeight="1">
      <c r="A141" s="557">
        <v>44</v>
      </c>
      <c r="B141" s="447" t="s">
        <v>96</v>
      </c>
      <c r="C141" s="450" t="s">
        <v>97</v>
      </c>
      <c r="D141" s="208" t="s">
        <v>106</v>
      </c>
      <c r="E141" s="25">
        <v>8</v>
      </c>
      <c r="F141" s="26">
        <v>2</v>
      </c>
      <c r="G141" s="26">
        <v>1</v>
      </c>
      <c r="H141" s="26">
        <v>4</v>
      </c>
      <c r="I141" s="26">
        <v>0</v>
      </c>
      <c r="J141" s="30">
        <v>1</v>
      </c>
      <c r="K141" s="64">
        <f t="shared" si="39"/>
        <v>16</v>
      </c>
      <c r="L141" s="29">
        <v>13</v>
      </c>
      <c r="M141" s="26">
        <v>0</v>
      </c>
      <c r="N141" s="26">
        <v>0</v>
      </c>
      <c r="O141" s="26">
        <v>1</v>
      </c>
      <c r="P141" s="26">
        <v>0</v>
      </c>
      <c r="Q141" s="30">
        <v>0</v>
      </c>
      <c r="R141" s="64">
        <f t="shared" si="40"/>
        <v>14</v>
      </c>
      <c r="S141" s="68">
        <f t="shared" si="41"/>
        <v>-5</v>
      </c>
      <c r="T141" s="69">
        <f t="shared" si="42"/>
        <v>2</v>
      </c>
      <c r="U141" s="69">
        <f t="shared" si="43"/>
        <v>1</v>
      </c>
      <c r="V141" s="69">
        <f t="shared" si="44"/>
        <v>3</v>
      </c>
      <c r="W141" s="69">
        <f t="shared" si="45"/>
        <v>0</v>
      </c>
      <c r="X141" s="100">
        <f t="shared" si="46"/>
        <v>1</v>
      </c>
      <c r="Y141" s="64">
        <f t="shared" si="47"/>
        <v>2</v>
      </c>
      <c r="Z141" s="127">
        <f>K141+K142+K143</f>
        <v>134</v>
      </c>
      <c r="AA141" s="440">
        <f>Z143/Z141*100</f>
        <v>11.194029850746269</v>
      </c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1:52" s="156" customFormat="1" ht="23.25" customHeight="1">
      <c r="A142" s="558"/>
      <c r="B142" s="447"/>
      <c r="C142" s="450"/>
      <c r="D142" s="207" t="s">
        <v>105</v>
      </c>
      <c r="E142" s="37">
        <v>18</v>
      </c>
      <c r="F142" s="38">
        <v>3</v>
      </c>
      <c r="G142" s="38">
        <v>1</v>
      </c>
      <c r="H142" s="38">
        <v>7</v>
      </c>
      <c r="I142" s="38">
        <v>0</v>
      </c>
      <c r="J142" s="42">
        <v>1</v>
      </c>
      <c r="K142" s="40">
        <f t="shared" si="39"/>
        <v>30</v>
      </c>
      <c r="L142" s="41">
        <v>21</v>
      </c>
      <c r="M142" s="38">
        <v>0</v>
      </c>
      <c r="N142" s="38">
        <v>1</v>
      </c>
      <c r="O142" s="38">
        <v>5</v>
      </c>
      <c r="P142" s="38">
        <v>0</v>
      </c>
      <c r="Q142" s="42">
        <v>0</v>
      </c>
      <c r="R142" s="40">
        <f t="shared" si="40"/>
        <v>27</v>
      </c>
      <c r="S142" s="43">
        <f t="shared" si="41"/>
        <v>-3</v>
      </c>
      <c r="T142" s="44">
        <f t="shared" si="42"/>
        <v>3</v>
      </c>
      <c r="U142" s="44">
        <f t="shared" si="43"/>
        <v>0</v>
      </c>
      <c r="V142" s="44">
        <f t="shared" si="44"/>
        <v>2</v>
      </c>
      <c r="W142" s="44">
        <f t="shared" si="45"/>
        <v>0</v>
      </c>
      <c r="X142" s="45">
        <f t="shared" si="46"/>
        <v>1</v>
      </c>
      <c r="Y142" s="40">
        <f t="shared" si="47"/>
        <v>3</v>
      </c>
      <c r="Z142" s="132">
        <f>R141+R142+R143</f>
        <v>119</v>
      </c>
      <c r="AA142" s="441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1:52" s="157" customFormat="1" ht="23.25" customHeight="1" thickBot="1">
      <c r="A143" s="558"/>
      <c r="B143" s="447"/>
      <c r="C143" s="450"/>
      <c r="D143" s="206" t="s">
        <v>104</v>
      </c>
      <c r="E143" s="37">
        <v>50</v>
      </c>
      <c r="F143" s="38">
        <v>11</v>
      </c>
      <c r="G143" s="38">
        <v>5</v>
      </c>
      <c r="H143" s="38">
        <v>20</v>
      </c>
      <c r="I143" s="38">
        <v>0</v>
      </c>
      <c r="J143" s="42">
        <v>2</v>
      </c>
      <c r="K143" s="72">
        <f t="shared" si="39"/>
        <v>88</v>
      </c>
      <c r="L143" s="53">
        <v>55</v>
      </c>
      <c r="M143" s="50">
        <v>4</v>
      </c>
      <c r="N143" s="50">
        <v>4</v>
      </c>
      <c r="O143" s="50">
        <v>11</v>
      </c>
      <c r="P143" s="50">
        <v>2</v>
      </c>
      <c r="Q143" s="54">
        <v>2</v>
      </c>
      <c r="R143" s="72">
        <f t="shared" si="40"/>
        <v>78</v>
      </c>
      <c r="S143" s="76">
        <f t="shared" si="41"/>
        <v>-5</v>
      </c>
      <c r="T143" s="77">
        <f t="shared" si="42"/>
        <v>7</v>
      </c>
      <c r="U143" s="77">
        <f t="shared" si="43"/>
        <v>1</v>
      </c>
      <c r="V143" s="77">
        <f t="shared" si="44"/>
        <v>9</v>
      </c>
      <c r="W143" s="77">
        <f t="shared" si="45"/>
        <v>-2</v>
      </c>
      <c r="X143" s="103">
        <f t="shared" si="46"/>
        <v>0</v>
      </c>
      <c r="Y143" s="72">
        <f t="shared" si="47"/>
        <v>10</v>
      </c>
      <c r="Z143" s="137">
        <f>Y141+Y142+Y143</f>
        <v>15</v>
      </c>
      <c r="AA143" s="44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1:52" s="106" customFormat="1" ht="23.25" customHeight="1">
      <c r="A144" s="557">
        <v>45</v>
      </c>
      <c r="B144" s="446" t="s">
        <v>98</v>
      </c>
      <c r="C144" s="449" t="s">
        <v>99</v>
      </c>
      <c r="D144" s="208" t="s">
        <v>106</v>
      </c>
      <c r="E144" s="25">
        <v>24</v>
      </c>
      <c r="F144" s="26">
        <v>1</v>
      </c>
      <c r="G144" s="26">
        <v>2</v>
      </c>
      <c r="H144" s="26">
        <v>3</v>
      </c>
      <c r="I144" s="26">
        <v>0</v>
      </c>
      <c r="J144" s="30">
        <v>1</v>
      </c>
      <c r="K144" s="28">
        <f t="shared" si="39"/>
        <v>31</v>
      </c>
      <c r="L144" s="29">
        <v>13</v>
      </c>
      <c r="M144" s="26">
        <v>0</v>
      </c>
      <c r="N144" s="26">
        <v>2</v>
      </c>
      <c r="O144" s="26">
        <v>2</v>
      </c>
      <c r="P144" s="26">
        <v>0</v>
      </c>
      <c r="Q144" s="30">
        <v>1</v>
      </c>
      <c r="R144" s="28">
        <f t="shared" si="40"/>
        <v>18</v>
      </c>
      <c r="S144" s="31">
        <f t="shared" si="41"/>
        <v>11</v>
      </c>
      <c r="T144" s="32">
        <f t="shared" si="42"/>
        <v>1</v>
      </c>
      <c r="U144" s="32">
        <f t="shared" si="43"/>
        <v>0</v>
      </c>
      <c r="V144" s="32">
        <f t="shared" si="44"/>
        <v>1</v>
      </c>
      <c r="W144" s="32">
        <f t="shared" si="45"/>
        <v>0</v>
      </c>
      <c r="X144" s="33">
        <f t="shared" si="46"/>
        <v>0</v>
      </c>
      <c r="Y144" s="28">
        <f t="shared" si="47"/>
        <v>13</v>
      </c>
      <c r="Z144" s="158">
        <f>K144+K145+K146</f>
        <v>248</v>
      </c>
      <c r="AA144" s="440">
        <f>Z146/Z144*100</f>
        <v>27.419354838709676</v>
      </c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1:52" s="2" customFormat="1" ht="23.25" customHeight="1">
      <c r="A145" s="558"/>
      <c r="B145" s="447"/>
      <c r="C145" s="450"/>
      <c r="D145" s="207" t="s">
        <v>105</v>
      </c>
      <c r="E145" s="37">
        <v>41</v>
      </c>
      <c r="F145" s="38">
        <v>1</v>
      </c>
      <c r="G145" s="38">
        <v>1</v>
      </c>
      <c r="H145" s="38">
        <v>2</v>
      </c>
      <c r="I145" s="38">
        <v>0</v>
      </c>
      <c r="J145" s="42">
        <v>1</v>
      </c>
      <c r="K145" s="40">
        <f t="shared" si="39"/>
        <v>46</v>
      </c>
      <c r="L145" s="41">
        <v>24</v>
      </c>
      <c r="M145" s="38">
        <v>1</v>
      </c>
      <c r="N145" s="38">
        <v>1</v>
      </c>
      <c r="O145" s="38">
        <v>2</v>
      </c>
      <c r="P145" s="38">
        <v>0</v>
      </c>
      <c r="Q145" s="42">
        <v>0</v>
      </c>
      <c r="R145" s="40">
        <f t="shared" si="40"/>
        <v>28</v>
      </c>
      <c r="S145" s="43">
        <f t="shared" si="41"/>
        <v>17</v>
      </c>
      <c r="T145" s="44">
        <f t="shared" si="42"/>
        <v>0</v>
      </c>
      <c r="U145" s="44">
        <f t="shared" si="43"/>
        <v>0</v>
      </c>
      <c r="V145" s="44">
        <f t="shared" si="44"/>
        <v>0</v>
      </c>
      <c r="W145" s="44">
        <f t="shared" si="45"/>
        <v>0</v>
      </c>
      <c r="X145" s="45">
        <f t="shared" si="46"/>
        <v>1</v>
      </c>
      <c r="Y145" s="40">
        <f t="shared" si="47"/>
        <v>18</v>
      </c>
      <c r="Z145" s="159">
        <f>R144+R145+R146</f>
        <v>180</v>
      </c>
      <c r="AA145" s="441"/>
    </row>
    <row r="146" spans="1:52" s="107" customFormat="1" ht="23.25" customHeight="1" thickBot="1">
      <c r="A146" s="558"/>
      <c r="B146" s="448"/>
      <c r="C146" s="451"/>
      <c r="D146" s="206" t="s">
        <v>104</v>
      </c>
      <c r="E146" s="160">
        <v>102</v>
      </c>
      <c r="F146" s="161">
        <v>25</v>
      </c>
      <c r="G146" s="161">
        <v>36</v>
      </c>
      <c r="H146" s="161">
        <v>2</v>
      </c>
      <c r="I146" s="161">
        <v>2</v>
      </c>
      <c r="J146" s="164">
        <v>4</v>
      </c>
      <c r="K146" s="52">
        <f t="shared" si="39"/>
        <v>171</v>
      </c>
      <c r="L146" s="163">
        <v>78</v>
      </c>
      <c r="M146" s="161">
        <v>22</v>
      </c>
      <c r="N146" s="161">
        <v>29</v>
      </c>
      <c r="O146" s="161">
        <v>2</v>
      </c>
      <c r="P146" s="161">
        <v>0</v>
      </c>
      <c r="Q146" s="164">
        <v>3</v>
      </c>
      <c r="R146" s="52">
        <f t="shared" si="40"/>
        <v>134</v>
      </c>
      <c r="S146" s="55">
        <f t="shared" si="41"/>
        <v>24</v>
      </c>
      <c r="T146" s="56">
        <f t="shared" si="42"/>
        <v>3</v>
      </c>
      <c r="U146" s="56">
        <f t="shared" si="43"/>
        <v>7</v>
      </c>
      <c r="V146" s="56">
        <f t="shared" si="44"/>
        <v>0</v>
      </c>
      <c r="W146" s="56">
        <f t="shared" si="45"/>
        <v>2</v>
      </c>
      <c r="X146" s="57">
        <f t="shared" si="46"/>
        <v>1</v>
      </c>
      <c r="Y146" s="52">
        <f t="shared" si="47"/>
        <v>37</v>
      </c>
      <c r="Z146" s="165">
        <f>Y144+Y145+Y146</f>
        <v>68</v>
      </c>
      <c r="AA146" s="44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1:52" s="172" customFormat="1" ht="23.25" customHeight="1" thickBot="1">
      <c r="A147" s="557"/>
      <c r="B147" s="531" t="s">
        <v>100</v>
      </c>
      <c r="C147" s="531"/>
      <c r="D147" s="208" t="s">
        <v>106</v>
      </c>
      <c r="E147" s="167">
        <f t="shared" ref="E147:J149" si="48">E120+E123+E126+E129+E132+E135+E138+E141+E144</f>
        <v>274</v>
      </c>
      <c r="F147" s="167">
        <f t="shared" si="48"/>
        <v>16</v>
      </c>
      <c r="G147" s="167">
        <f t="shared" si="48"/>
        <v>12</v>
      </c>
      <c r="H147" s="167">
        <f t="shared" si="48"/>
        <v>25</v>
      </c>
      <c r="I147" s="167">
        <f t="shared" si="48"/>
        <v>2</v>
      </c>
      <c r="J147" s="211">
        <f t="shared" si="48"/>
        <v>3</v>
      </c>
      <c r="K147" s="148">
        <f t="shared" si="39"/>
        <v>332</v>
      </c>
      <c r="L147" s="168">
        <f t="shared" ref="L147:Q149" si="49">L120+L123+L126+L129+L132+L135+L138+L141+L144</f>
        <v>212</v>
      </c>
      <c r="M147" s="168">
        <f t="shared" si="49"/>
        <v>11</v>
      </c>
      <c r="N147" s="168">
        <f t="shared" si="49"/>
        <v>22</v>
      </c>
      <c r="O147" s="168">
        <f t="shared" si="49"/>
        <v>15</v>
      </c>
      <c r="P147" s="168">
        <f t="shared" si="49"/>
        <v>1</v>
      </c>
      <c r="Q147" s="127">
        <f t="shared" si="49"/>
        <v>2</v>
      </c>
      <c r="R147" s="101">
        <f t="shared" si="40"/>
        <v>263</v>
      </c>
      <c r="S147" s="169">
        <f t="shared" si="41"/>
        <v>62</v>
      </c>
      <c r="T147" s="170">
        <f t="shared" si="42"/>
        <v>5</v>
      </c>
      <c r="U147" s="170">
        <f t="shared" si="43"/>
        <v>-10</v>
      </c>
      <c r="V147" s="170">
        <f t="shared" si="44"/>
        <v>10</v>
      </c>
      <c r="W147" s="170">
        <f t="shared" si="45"/>
        <v>1</v>
      </c>
      <c r="X147" s="170">
        <f t="shared" si="46"/>
        <v>1</v>
      </c>
      <c r="Y147" s="171">
        <f t="shared" si="47"/>
        <v>69</v>
      </c>
      <c r="Z147" s="127">
        <f>K147+K148+K149</f>
        <v>3893</v>
      </c>
      <c r="AA147" s="440">
        <f>Z149/Z147*100</f>
        <v>27.819162599537634</v>
      </c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</row>
    <row r="148" spans="1:52" s="177" customFormat="1" ht="23.25" customHeight="1" thickBot="1">
      <c r="A148" s="558"/>
      <c r="B148" s="531"/>
      <c r="C148" s="531"/>
      <c r="D148" s="207" t="s">
        <v>105</v>
      </c>
      <c r="E148" s="174">
        <f t="shared" si="48"/>
        <v>502</v>
      </c>
      <c r="F148" s="174">
        <f t="shared" si="48"/>
        <v>50</v>
      </c>
      <c r="G148" s="174">
        <f t="shared" si="48"/>
        <v>36</v>
      </c>
      <c r="H148" s="174">
        <f t="shared" si="48"/>
        <v>85</v>
      </c>
      <c r="I148" s="174">
        <f t="shared" si="48"/>
        <v>18</v>
      </c>
      <c r="J148" s="210">
        <f t="shared" si="48"/>
        <v>7</v>
      </c>
      <c r="K148" s="52">
        <f t="shared" si="39"/>
        <v>698</v>
      </c>
      <c r="L148" s="175">
        <f t="shared" si="49"/>
        <v>415</v>
      </c>
      <c r="M148" s="175">
        <f t="shared" si="49"/>
        <v>24</v>
      </c>
      <c r="N148" s="175">
        <f t="shared" si="49"/>
        <v>43</v>
      </c>
      <c r="O148" s="175">
        <f t="shared" si="49"/>
        <v>30</v>
      </c>
      <c r="P148" s="175">
        <f t="shared" si="49"/>
        <v>1</v>
      </c>
      <c r="Q148" s="132">
        <f t="shared" si="49"/>
        <v>4</v>
      </c>
      <c r="R148" s="47">
        <f t="shared" si="40"/>
        <v>517</v>
      </c>
      <c r="S148" s="134">
        <f t="shared" si="41"/>
        <v>87</v>
      </c>
      <c r="T148" s="133">
        <f t="shared" si="42"/>
        <v>26</v>
      </c>
      <c r="U148" s="133">
        <f t="shared" si="43"/>
        <v>-7</v>
      </c>
      <c r="V148" s="133">
        <f t="shared" si="44"/>
        <v>55</v>
      </c>
      <c r="W148" s="133">
        <f t="shared" si="45"/>
        <v>17</v>
      </c>
      <c r="X148" s="133">
        <f t="shared" si="46"/>
        <v>3</v>
      </c>
      <c r="Y148" s="176">
        <f t="shared" si="47"/>
        <v>181</v>
      </c>
      <c r="Z148" s="132">
        <f>R147+R148+R149</f>
        <v>2810</v>
      </c>
      <c r="AA148" s="441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</row>
    <row r="149" spans="1:52" s="181" customFormat="1" ht="23.25" customHeight="1" thickBot="1">
      <c r="A149" s="558"/>
      <c r="B149" s="531"/>
      <c r="C149" s="531"/>
      <c r="D149" s="206" t="s">
        <v>104</v>
      </c>
      <c r="E149" s="179">
        <f t="shared" si="48"/>
        <v>1713</v>
      </c>
      <c r="F149" s="179">
        <f t="shared" si="48"/>
        <v>110</v>
      </c>
      <c r="G149" s="179">
        <f t="shared" si="48"/>
        <v>713</v>
      </c>
      <c r="H149" s="179">
        <f t="shared" si="48"/>
        <v>198</v>
      </c>
      <c r="I149" s="179">
        <f t="shared" si="48"/>
        <v>82</v>
      </c>
      <c r="J149" s="209">
        <f t="shared" si="48"/>
        <v>47</v>
      </c>
      <c r="K149" s="52">
        <f t="shared" si="39"/>
        <v>2863</v>
      </c>
      <c r="L149" s="180">
        <f t="shared" si="49"/>
        <v>1300</v>
      </c>
      <c r="M149" s="180">
        <f t="shared" si="49"/>
        <v>91</v>
      </c>
      <c r="N149" s="180">
        <f t="shared" si="49"/>
        <v>461</v>
      </c>
      <c r="O149" s="180">
        <f t="shared" si="49"/>
        <v>124</v>
      </c>
      <c r="P149" s="180">
        <f t="shared" si="49"/>
        <v>22</v>
      </c>
      <c r="Q149" s="137">
        <f t="shared" si="49"/>
        <v>32</v>
      </c>
      <c r="R149" s="104">
        <f t="shared" si="40"/>
        <v>2030</v>
      </c>
      <c r="S149" s="134">
        <f t="shared" si="41"/>
        <v>413</v>
      </c>
      <c r="T149" s="133">
        <f t="shared" si="42"/>
        <v>19</v>
      </c>
      <c r="U149" s="133">
        <f t="shared" si="43"/>
        <v>252</v>
      </c>
      <c r="V149" s="133">
        <f t="shared" si="44"/>
        <v>74</v>
      </c>
      <c r="W149" s="133">
        <f t="shared" si="45"/>
        <v>60</v>
      </c>
      <c r="X149" s="133">
        <f t="shared" si="46"/>
        <v>15</v>
      </c>
      <c r="Y149" s="176">
        <f t="shared" si="47"/>
        <v>833</v>
      </c>
      <c r="Z149" s="137">
        <f>Y147+Y148+Y149</f>
        <v>1083</v>
      </c>
      <c r="AA149" s="442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</row>
    <row r="150" spans="1:52" s="153" customFormat="1" ht="23.25" customHeight="1" thickBot="1">
      <c r="A150" s="557"/>
      <c r="B150" s="437" t="s">
        <v>101</v>
      </c>
      <c r="C150" s="437"/>
      <c r="D150" s="208" t="s">
        <v>106</v>
      </c>
      <c r="E150" s="183">
        <f t="shared" ref="E150:J152" si="50">E116+E147</f>
        <v>1680</v>
      </c>
      <c r="F150" s="183">
        <f t="shared" si="50"/>
        <v>118</v>
      </c>
      <c r="G150" s="183">
        <f t="shared" si="50"/>
        <v>53</v>
      </c>
      <c r="H150" s="183">
        <f t="shared" si="50"/>
        <v>214</v>
      </c>
      <c r="I150" s="183">
        <f t="shared" si="50"/>
        <v>28</v>
      </c>
      <c r="J150" s="205">
        <f t="shared" si="50"/>
        <v>37</v>
      </c>
      <c r="K150" s="52">
        <f t="shared" si="39"/>
        <v>2130</v>
      </c>
      <c r="L150" s="184">
        <f t="shared" ref="L150:Q152" si="51">L116+L147</f>
        <v>1044</v>
      </c>
      <c r="M150" s="184">
        <f t="shared" si="51"/>
        <v>71</v>
      </c>
      <c r="N150" s="184">
        <f t="shared" si="51"/>
        <v>51</v>
      </c>
      <c r="O150" s="184">
        <f t="shared" si="51"/>
        <v>93</v>
      </c>
      <c r="P150" s="184">
        <f t="shared" si="51"/>
        <v>2</v>
      </c>
      <c r="Q150" s="152">
        <f t="shared" si="51"/>
        <v>13</v>
      </c>
      <c r="R150" s="35">
        <f t="shared" si="40"/>
        <v>1274</v>
      </c>
      <c r="S150" s="184">
        <f t="shared" si="41"/>
        <v>636</v>
      </c>
      <c r="T150" s="183">
        <f t="shared" si="42"/>
        <v>47</v>
      </c>
      <c r="U150" s="183">
        <f t="shared" si="43"/>
        <v>2</v>
      </c>
      <c r="V150" s="183">
        <f t="shared" si="44"/>
        <v>121</v>
      </c>
      <c r="W150" s="183">
        <f t="shared" si="45"/>
        <v>26</v>
      </c>
      <c r="X150" s="183">
        <f t="shared" si="46"/>
        <v>24</v>
      </c>
      <c r="Y150" s="176">
        <f t="shared" si="47"/>
        <v>856</v>
      </c>
      <c r="Z150" s="152">
        <f>K150+K151+K152</f>
        <v>36350</v>
      </c>
      <c r="AA150" s="440">
        <f>Z152/Z150*100</f>
        <v>39.213204951856945</v>
      </c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</row>
    <row r="151" spans="1:52" s="83" customFormat="1" ht="23.25" customHeight="1" thickBot="1">
      <c r="A151" s="558"/>
      <c r="B151" s="438"/>
      <c r="C151" s="438"/>
      <c r="D151" s="207" t="s">
        <v>105</v>
      </c>
      <c r="E151" s="183">
        <f t="shared" si="50"/>
        <v>5824</v>
      </c>
      <c r="F151" s="183">
        <f t="shared" si="50"/>
        <v>744</v>
      </c>
      <c r="G151" s="183">
        <f t="shared" si="50"/>
        <v>383</v>
      </c>
      <c r="H151" s="183">
        <f t="shared" si="50"/>
        <v>891</v>
      </c>
      <c r="I151" s="183">
        <f t="shared" si="50"/>
        <v>235</v>
      </c>
      <c r="J151" s="205">
        <f t="shared" si="50"/>
        <v>124</v>
      </c>
      <c r="K151" s="52">
        <f t="shared" si="39"/>
        <v>8201</v>
      </c>
      <c r="L151" s="184">
        <f t="shared" si="51"/>
        <v>3722</v>
      </c>
      <c r="M151" s="184">
        <f t="shared" si="51"/>
        <v>450</v>
      </c>
      <c r="N151" s="184">
        <f t="shared" si="51"/>
        <v>255</v>
      </c>
      <c r="O151" s="184">
        <f t="shared" si="51"/>
        <v>581</v>
      </c>
      <c r="P151" s="184">
        <f t="shared" si="51"/>
        <v>75</v>
      </c>
      <c r="Q151" s="152">
        <f t="shared" si="51"/>
        <v>30</v>
      </c>
      <c r="R151" s="47">
        <f t="shared" si="40"/>
        <v>5113</v>
      </c>
      <c r="S151" s="184">
        <f t="shared" si="41"/>
        <v>2102</v>
      </c>
      <c r="T151" s="183">
        <f t="shared" si="42"/>
        <v>294</v>
      </c>
      <c r="U151" s="183">
        <f t="shared" si="43"/>
        <v>128</v>
      </c>
      <c r="V151" s="183">
        <f t="shared" si="44"/>
        <v>310</v>
      </c>
      <c r="W151" s="183">
        <f t="shared" si="45"/>
        <v>160</v>
      </c>
      <c r="X151" s="183">
        <f t="shared" si="46"/>
        <v>94</v>
      </c>
      <c r="Y151" s="176">
        <f t="shared" si="47"/>
        <v>3088</v>
      </c>
      <c r="Z151" s="132">
        <f>R150+R151+R152</f>
        <v>22096</v>
      </c>
      <c r="AA151" s="441"/>
    </row>
    <row r="152" spans="1:52" s="154" customFormat="1" ht="23.25" customHeight="1" thickBot="1">
      <c r="A152" s="558"/>
      <c r="B152" s="439"/>
      <c r="C152" s="439"/>
      <c r="D152" s="206" t="s">
        <v>104</v>
      </c>
      <c r="E152" s="183">
        <f t="shared" si="50"/>
        <v>17003</v>
      </c>
      <c r="F152" s="183">
        <f t="shared" si="50"/>
        <v>2644</v>
      </c>
      <c r="G152" s="183">
        <f t="shared" si="50"/>
        <v>1647</v>
      </c>
      <c r="H152" s="183">
        <f t="shared" si="50"/>
        <v>3538</v>
      </c>
      <c r="I152" s="183">
        <f t="shared" si="50"/>
        <v>669</v>
      </c>
      <c r="J152" s="205">
        <f t="shared" si="50"/>
        <v>518</v>
      </c>
      <c r="K152" s="52">
        <f t="shared" si="39"/>
        <v>26019</v>
      </c>
      <c r="L152" s="184">
        <f t="shared" si="51"/>
        <v>11366</v>
      </c>
      <c r="M152" s="184">
        <f t="shared" si="51"/>
        <v>1542</v>
      </c>
      <c r="N152" s="184">
        <f t="shared" si="51"/>
        <v>880</v>
      </c>
      <c r="O152" s="184">
        <f t="shared" si="51"/>
        <v>1668</v>
      </c>
      <c r="P152" s="184">
        <f t="shared" si="51"/>
        <v>56</v>
      </c>
      <c r="Q152" s="152">
        <f t="shared" si="51"/>
        <v>197</v>
      </c>
      <c r="R152" s="59">
        <f t="shared" si="40"/>
        <v>15709</v>
      </c>
      <c r="S152" s="184">
        <f t="shared" si="41"/>
        <v>5637</v>
      </c>
      <c r="T152" s="183">
        <f t="shared" si="42"/>
        <v>1102</v>
      </c>
      <c r="U152" s="183">
        <f t="shared" si="43"/>
        <v>767</v>
      </c>
      <c r="V152" s="183">
        <f t="shared" si="44"/>
        <v>1870</v>
      </c>
      <c r="W152" s="183">
        <f t="shared" si="45"/>
        <v>613</v>
      </c>
      <c r="X152" s="183">
        <f t="shared" si="46"/>
        <v>321</v>
      </c>
      <c r="Y152" s="176">
        <f t="shared" si="47"/>
        <v>10310</v>
      </c>
      <c r="Z152" s="151">
        <f>Y150+Y151+Y152</f>
        <v>14254</v>
      </c>
      <c r="AA152" s="442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</row>
    <row r="153" spans="1:52" s="192" customFormat="1" ht="23.25" customHeight="1" thickBot="1">
      <c r="A153" s="221"/>
      <c r="B153" s="443"/>
      <c r="C153" s="444"/>
      <c r="D153" s="530"/>
      <c r="E153" s="187">
        <f t="shared" ref="E153:J153" si="52">E150+E151+E152</f>
        <v>24507</v>
      </c>
      <c r="F153" s="187">
        <f t="shared" si="52"/>
        <v>3506</v>
      </c>
      <c r="G153" s="187">
        <f t="shared" si="52"/>
        <v>2083</v>
      </c>
      <c r="H153" s="187">
        <f t="shared" si="52"/>
        <v>4643</v>
      </c>
      <c r="I153" s="187">
        <f t="shared" si="52"/>
        <v>932</v>
      </c>
      <c r="J153" s="204">
        <f t="shared" si="52"/>
        <v>679</v>
      </c>
      <c r="K153" s="188">
        <f t="shared" si="39"/>
        <v>36350</v>
      </c>
      <c r="L153" s="189">
        <f t="shared" ref="L153:Q153" si="53">L150+L151+L152</f>
        <v>16132</v>
      </c>
      <c r="M153" s="189">
        <f t="shared" si="53"/>
        <v>2063</v>
      </c>
      <c r="N153" s="189">
        <f t="shared" si="53"/>
        <v>1186</v>
      </c>
      <c r="O153" s="189">
        <f t="shared" si="53"/>
        <v>2342</v>
      </c>
      <c r="P153" s="189">
        <f t="shared" si="53"/>
        <v>133</v>
      </c>
      <c r="Q153" s="149">
        <f t="shared" si="53"/>
        <v>240</v>
      </c>
      <c r="R153" s="188">
        <f t="shared" si="40"/>
        <v>22096</v>
      </c>
      <c r="S153" s="189">
        <f t="shared" ref="S153:X153" si="54">S150+S151+S152</f>
        <v>8375</v>
      </c>
      <c r="T153" s="190">
        <f t="shared" si="54"/>
        <v>1443</v>
      </c>
      <c r="U153" s="190">
        <f t="shared" si="54"/>
        <v>897</v>
      </c>
      <c r="V153" s="190">
        <f t="shared" si="54"/>
        <v>2301</v>
      </c>
      <c r="W153" s="190">
        <f t="shared" si="54"/>
        <v>799</v>
      </c>
      <c r="X153" s="190">
        <f t="shared" si="54"/>
        <v>439</v>
      </c>
      <c r="Y153" s="191">
        <f t="shared" si="47"/>
        <v>14254</v>
      </c>
      <c r="Z153" s="149" t="s">
        <v>82</v>
      </c>
      <c r="AA153" s="150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</row>
    <row r="154" spans="1:52" ht="15.75" customHeight="1">
      <c r="O154" s="194"/>
      <c r="P154" s="194"/>
      <c r="Q154" s="194"/>
      <c r="R154" s="195"/>
      <c r="S154" s="194"/>
      <c r="T154" s="194"/>
      <c r="U154" s="194"/>
      <c r="V154" s="194"/>
      <c r="W154" s="194"/>
      <c r="X154" s="194"/>
      <c r="Y154" s="195"/>
      <c r="Z154" s="83"/>
    </row>
    <row r="155" spans="1:52" ht="15.75" customHeight="1">
      <c r="D155" s="2"/>
      <c r="E155" s="194"/>
      <c r="F155" s="194"/>
      <c r="G155" s="194"/>
      <c r="H155" s="194"/>
      <c r="I155" s="194"/>
      <c r="J155" s="194"/>
      <c r="K155" s="195"/>
      <c r="L155" s="194"/>
      <c r="M155" s="194"/>
      <c r="N155" s="194"/>
      <c r="O155" s="194"/>
      <c r="P155" s="194"/>
      <c r="Q155" s="194"/>
      <c r="R155" s="195"/>
      <c r="S155" s="194"/>
      <c r="T155" s="194"/>
      <c r="U155" s="194"/>
      <c r="V155" s="194"/>
      <c r="W155" s="194"/>
      <c r="X155" s="194"/>
      <c r="Y155" s="195"/>
      <c r="Z155" s="83"/>
    </row>
    <row r="156" spans="1:52" ht="12.75" customHeight="1">
      <c r="D156" s="2"/>
      <c r="E156" s="194"/>
      <c r="F156" s="194"/>
      <c r="G156" s="194"/>
      <c r="H156" s="194"/>
      <c r="I156" s="194"/>
      <c r="J156" s="194"/>
      <c r="K156" s="195"/>
      <c r="L156" s="194"/>
      <c r="M156" s="194"/>
      <c r="N156" s="194"/>
      <c r="O156" s="194"/>
      <c r="P156" s="194"/>
      <c r="Q156" s="194"/>
      <c r="R156" s="195"/>
      <c r="S156" s="194"/>
      <c r="T156" s="194"/>
      <c r="U156" s="194"/>
      <c r="V156" s="194"/>
      <c r="W156" s="194"/>
      <c r="X156" s="194"/>
      <c r="Y156" s="195"/>
      <c r="Z156" s="83"/>
    </row>
    <row r="157" spans="1:52" ht="12.75" customHeight="1">
      <c r="M157" s="194"/>
      <c r="N157" s="194"/>
      <c r="O157" s="194"/>
      <c r="P157" s="194"/>
      <c r="Q157" s="194"/>
      <c r="R157" s="195"/>
    </row>
  </sheetData>
  <mergeCells count="192">
    <mergeCell ref="A1:AA1"/>
    <mergeCell ref="A150:A152"/>
    <mergeCell ref="B150:C152"/>
    <mergeCell ref="AA150:AA152"/>
    <mergeCell ref="B153:D153"/>
    <mergeCell ref="A144:A146"/>
    <mergeCell ref="B144:B146"/>
    <mergeCell ref="C144:C146"/>
    <mergeCell ref="AA144:AA146"/>
    <mergeCell ref="A147:A149"/>
    <mergeCell ref="A132:A134"/>
    <mergeCell ref="B132:B134"/>
    <mergeCell ref="C132:C134"/>
    <mergeCell ref="AA132:AA134"/>
    <mergeCell ref="A135:A137"/>
    <mergeCell ref="B135:B137"/>
    <mergeCell ref="C135:C137"/>
    <mergeCell ref="AA135:AA137"/>
    <mergeCell ref="B147:C149"/>
    <mergeCell ref="AA147:AA149"/>
    <mergeCell ref="A138:A140"/>
    <mergeCell ref="B138:B140"/>
    <mergeCell ref="C138:C140"/>
    <mergeCell ref="AA138:AA140"/>
    <mergeCell ref="A141:A143"/>
    <mergeCell ref="B141:B143"/>
    <mergeCell ref="C141:C143"/>
    <mergeCell ref="AA141:AA143"/>
    <mergeCell ref="A123:A125"/>
    <mergeCell ref="B123:B125"/>
    <mergeCell ref="C123:C125"/>
    <mergeCell ref="AA123:AA125"/>
    <mergeCell ref="A126:A128"/>
    <mergeCell ref="B126:B128"/>
    <mergeCell ref="C126:C128"/>
    <mergeCell ref="AA126:AA128"/>
    <mergeCell ref="A129:A131"/>
    <mergeCell ref="B129:B131"/>
    <mergeCell ref="C129:C131"/>
    <mergeCell ref="AA129:AA131"/>
    <mergeCell ref="A113:A115"/>
    <mergeCell ref="B113:B115"/>
    <mergeCell ref="C113:C115"/>
    <mergeCell ref="AA113:AA115"/>
    <mergeCell ref="A116:A118"/>
    <mergeCell ref="B116:C118"/>
    <mergeCell ref="AA116:AA118"/>
    <mergeCell ref="B119:D119"/>
    <mergeCell ref="A120:A122"/>
    <mergeCell ref="B120:B122"/>
    <mergeCell ref="C120:C122"/>
    <mergeCell ref="AA120:AA122"/>
    <mergeCell ref="A98:A100"/>
    <mergeCell ref="B98:B100"/>
    <mergeCell ref="C98:C100"/>
    <mergeCell ref="AA98:AA100"/>
    <mergeCell ref="A101:A103"/>
    <mergeCell ref="B101:B103"/>
    <mergeCell ref="C101:C103"/>
    <mergeCell ref="AA101:AA103"/>
    <mergeCell ref="A104:A106"/>
    <mergeCell ref="B104:B112"/>
    <mergeCell ref="C104:C106"/>
    <mergeCell ref="AA104:AA106"/>
    <mergeCell ref="A107:A109"/>
    <mergeCell ref="C107:C109"/>
    <mergeCell ref="AA107:AA109"/>
    <mergeCell ref="A110:A112"/>
    <mergeCell ref="C110:C112"/>
    <mergeCell ref="AA110:AA112"/>
    <mergeCell ref="A89:A91"/>
    <mergeCell ref="B89:B97"/>
    <mergeCell ref="C89:C91"/>
    <mergeCell ref="AA89:AA91"/>
    <mergeCell ref="A92:A94"/>
    <mergeCell ref="C92:C94"/>
    <mergeCell ref="AA92:AA94"/>
    <mergeCell ref="A95:A97"/>
    <mergeCell ref="C95:C97"/>
    <mergeCell ref="AA95:AA97"/>
    <mergeCell ref="A86:A88"/>
    <mergeCell ref="B86:B88"/>
    <mergeCell ref="C86:C88"/>
    <mergeCell ref="AA86:AA88"/>
    <mergeCell ref="A77:A79"/>
    <mergeCell ref="B77:B79"/>
    <mergeCell ref="C77:C79"/>
    <mergeCell ref="AA77:AA79"/>
    <mergeCell ref="A80:A82"/>
    <mergeCell ref="B80:B82"/>
    <mergeCell ref="A83:A85"/>
    <mergeCell ref="B83:B85"/>
    <mergeCell ref="C83:C85"/>
    <mergeCell ref="AA83:AA85"/>
    <mergeCell ref="A62:A64"/>
    <mergeCell ref="B62:B64"/>
    <mergeCell ref="C62:C64"/>
    <mergeCell ref="AA62:AA64"/>
    <mergeCell ref="A65:A67"/>
    <mergeCell ref="B65:B70"/>
    <mergeCell ref="C80:C82"/>
    <mergeCell ref="AA80:AA82"/>
    <mergeCell ref="A71:A73"/>
    <mergeCell ref="B71:B73"/>
    <mergeCell ref="C71:C73"/>
    <mergeCell ref="AA71:AA73"/>
    <mergeCell ref="A74:A76"/>
    <mergeCell ref="B74:B76"/>
    <mergeCell ref="C74:C76"/>
    <mergeCell ref="AA74:AA76"/>
    <mergeCell ref="C65:C67"/>
    <mergeCell ref="AA65:AA67"/>
    <mergeCell ref="A68:A70"/>
    <mergeCell ref="C68:C70"/>
    <mergeCell ref="AA68:AA70"/>
    <mergeCell ref="A56:A58"/>
    <mergeCell ref="B56:B58"/>
    <mergeCell ref="C56:C58"/>
    <mergeCell ref="AA56:AA58"/>
    <mergeCell ref="A59:A61"/>
    <mergeCell ref="B59:B61"/>
    <mergeCell ref="C59:C61"/>
    <mergeCell ref="AA59:AA61"/>
    <mergeCell ref="A50:A52"/>
    <mergeCell ref="B50:B55"/>
    <mergeCell ref="C50:C52"/>
    <mergeCell ref="AA50:AA52"/>
    <mergeCell ref="A53:A55"/>
    <mergeCell ref="C53:C55"/>
    <mergeCell ref="AA53:AA55"/>
    <mergeCell ref="A41:A43"/>
    <mergeCell ref="B41:B43"/>
    <mergeCell ref="C41:C43"/>
    <mergeCell ref="AA41:AA43"/>
    <mergeCell ref="A44:A46"/>
    <mergeCell ref="B44:B46"/>
    <mergeCell ref="C44:C46"/>
    <mergeCell ref="AA44:AA46"/>
    <mergeCell ref="A47:A49"/>
    <mergeCell ref="B47:B49"/>
    <mergeCell ref="C47:C49"/>
    <mergeCell ref="AA47:AA49"/>
    <mergeCell ref="AA3:AA6"/>
    <mergeCell ref="E4:K4"/>
    <mergeCell ref="L4:R4"/>
    <mergeCell ref="S4:Y4"/>
    <mergeCell ref="E6:K6"/>
    <mergeCell ref="AA29:AA31"/>
    <mergeCell ref="AA8:AA10"/>
    <mergeCell ref="A35:A37"/>
    <mergeCell ref="C35:C37"/>
    <mergeCell ref="AA35:AA37"/>
    <mergeCell ref="A23:A25"/>
    <mergeCell ref="B23:B25"/>
    <mergeCell ref="C23:C25"/>
    <mergeCell ref="AA23:AA25"/>
    <mergeCell ref="A26:A28"/>
    <mergeCell ref="B26:B40"/>
    <mergeCell ref="C26:C28"/>
    <mergeCell ref="A38:A40"/>
    <mergeCell ref="C38:C40"/>
    <mergeCell ref="AA38:AA40"/>
    <mergeCell ref="AA11:AA13"/>
    <mergeCell ref="A14:A16"/>
    <mergeCell ref="C14:C16"/>
    <mergeCell ref="AA14:AA16"/>
    <mergeCell ref="A32:A34"/>
    <mergeCell ref="C32:C34"/>
    <mergeCell ref="AA32:AA34"/>
    <mergeCell ref="A17:A19"/>
    <mergeCell ref="B17:B22"/>
    <mergeCell ref="C17:C19"/>
    <mergeCell ref="AA17:AA19"/>
    <mergeCell ref="A20:A22"/>
    <mergeCell ref="C20:C22"/>
    <mergeCell ref="AA20:AA22"/>
    <mergeCell ref="AA26:AA28"/>
    <mergeCell ref="A29:A31"/>
    <mergeCell ref="C29:C31"/>
    <mergeCell ref="A2:Z2"/>
    <mergeCell ref="A3:A5"/>
    <mergeCell ref="B3:B5"/>
    <mergeCell ref="C3:C5"/>
    <mergeCell ref="D3:Z3"/>
    <mergeCell ref="L6:R6"/>
    <mergeCell ref="S6:Y6"/>
    <mergeCell ref="B7:D7"/>
    <mergeCell ref="A8:A10"/>
    <mergeCell ref="B8:B16"/>
    <mergeCell ref="C8:C10"/>
    <mergeCell ref="A11:A13"/>
    <mergeCell ref="C11:C13"/>
  </mergeCells>
  <printOptions horizontalCentered="1"/>
  <pageMargins left="0.2" right="0.2" top="0.2" bottom="0.17" header="0.17" footer="0.18"/>
  <pageSetup paperSize="9" scale="58" fitToHeight="5" orientation="landscape" r:id="rId1"/>
  <headerFooter alignWithMargins="0">
    <oddFooter>&amp;L&amp;5&amp;Z&amp;F</oddFooter>
  </headerFooter>
  <rowBreaks count="3" manualBreakCount="3">
    <brk id="43" max="26" man="1"/>
    <brk id="79" max="26" man="1"/>
    <brk id="115" max="2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58"/>
  <sheetViews>
    <sheetView view="pageBreakPreview" zoomScale="90" zoomScaleNormal="90" zoomScaleSheetLayoutView="90" zoomScalePageLayoutView="85" workbookViewId="0">
      <pane ySplit="5" topLeftCell="A6" activePane="bottomLeft" state="frozen"/>
      <selection pane="bottomLeft" activeCell="AC2" sqref="AC2"/>
    </sheetView>
  </sheetViews>
  <sheetFormatPr defaultRowHeight="12.75"/>
  <cols>
    <col min="1" max="1" width="3.5703125" style="3" customWidth="1"/>
    <col min="2" max="2" width="12" style="3" customWidth="1"/>
    <col min="3" max="3" width="16" style="3" customWidth="1"/>
    <col min="4" max="4" width="25.7109375" style="3" customWidth="1"/>
    <col min="5" max="5" width="9.28515625" style="196" customWidth="1"/>
    <col min="6" max="6" width="8" style="196" customWidth="1"/>
    <col min="7" max="7" width="7.7109375" style="196" customWidth="1"/>
    <col min="8" max="8" width="8" style="196" customWidth="1"/>
    <col min="9" max="9" width="7.42578125" style="196" customWidth="1"/>
    <col min="10" max="10" width="6.7109375" style="196" customWidth="1"/>
    <col min="11" max="11" width="9.28515625" style="197" bestFit="1" customWidth="1"/>
    <col min="12" max="13" width="7.7109375" style="196" customWidth="1"/>
    <col min="14" max="14" width="6.7109375" style="196" customWidth="1"/>
    <col min="15" max="15" width="7.7109375" style="196" customWidth="1"/>
    <col min="16" max="16" width="5.42578125" style="196" bestFit="1" customWidth="1"/>
    <col min="17" max="17" width="6.140625" style="196" bestFit="1" customWidth="1"/>
    <col min="18" max="18" width="9.42578125" style="197" customWidth="1"/>
    <col min="19" max="19" width="12" style="196" bestFit="1" customWidth="1"/>
    <col min="20" max="20" width="7.7109375" style="196" customWidth="1"/>
    <col min="21" max="21" width="6.7109375" style="196" customWidth="1"/>
    <col min="22" max="22" width="8.140625" style="196" customWidth="1"/>
    <col min="23" max="23" width="7.28515625" style="196" customWidth="1"/>
    <col min="24" max="24" width="6.7109375" style="196" customWidth="1"/>
    <col min="25" max="25" width="9.85546875" style="197" customWidth="1"/>
    <col min="26" max="26" width="10" style="198" customWidth="1"/>
    <col min="27" max="27" width="7" style="3" customWidth="1"/>
    <col min="28" max="248" width="8.85546875" style="3"/>
    <col min="249" max="249" width="6.28515625" style="3" customWidth="1"/>
    <col min="250" max="250" width="20.5703125" style="3" customWidth="1"/>
    <col min="251" max="251" width="30.7109375" style="3" customWidth="1"/>
    <col min="252" max="252" width="12" style="3" customWidth="1"/>
    <col min="253" max="253" width="13" style="3" customWidth="1"/>
    <col min="254" max="254" width="9.85546875" style="3" bestFit="1" customWidth="1"/>
    <col min="255" max="256" width="9.5703125" style="3" customWidth="1"/>
    <col min="257" max="257" width="9.85546875" style="3" bestFit="1" customWidth="1"/>
    <col min="258" max="258" width="14.140625" style="3" customWidth="1"/>
    <col min="259" max="260" width="11.140625" style="3" customWidth="1"/>
    <col min="261" max="261" width="13.28515625" style="3" customWidth="1"/>
    <col min="262" max="262" width="12.140625" style="3" customWidth="1"/>
    <col min="263" max="265" width="9.85546875" style="3" bestFit="1" customWidth="1"/>
    <col min="266" max="266" width="10.140625" style="3" customWidth="1"/>
    <col min="267" max="267" width="12.140625" style="3" customWidth="1"/>
    <col min="268" max="268" width="10.140625" style="3" customWidth="1"/>
    <col min="269" max="269" width="12" style="3" customWidth="1"/>
    <col min="270" max="504" width="8.85546875" style="3"/>
    <col min="505" max="505" width="6.28515625" style="3" customWidth="1"/>
    <col min="506" max="506" width="20.5703125" style="3" customWidth="1"/>
    <col min="507" max="507" width="30.7109375" style="3" customWidth="1"/>
    <col min="508" max="508" width="12" style="3" customWidth="1"/>
    <col min="509" max="509" width="13" style="3" customWidth="1"/>
    <col min="510" max="510" width="9.85546875" style="3" bestFit="1" customWidth="1"/>
    <col min="511" max="512" width="9.5703125" style="3" customWidth="1"/>
    <col min="513" max="513" width="9.85546875" style="3" bestFit="1" customWidth="1"/>
    <col min="514" max="514" width="14.140625" style="3" customWidth="1"/>
    <col min="515" max="516" width="11.140625" style="3" customWidth="1"/>
    <col min="517" max="517" width="13.28515625" style="3" customWidth="1"/>
    <col min="518" max="518" width="12.140625" style="3" customWidth="1"/>
    <col min="519" max="521" width="9.85546875" style="3" bestFit="1" customWidth="1"/>
    <col min="522" max="522" width="10.140625" style="3" customWidth="1"/>
    <col min="523" max="523" width="12.140625" style="3" customWidth="1"/>
    <col min="524" max="524" width="10.140625" style="3" customWidth="1"/>
    <col min="525" max="525" width="12" style="3" customWidth="1"/>
    <col min="526" max="760" width="8.85546875" style="3"/>
    <col min="761" max="761" width="6.28515625" style="3" customWidth="1"/>
    <col min="762" max="762" width="20.5703125" style="3" customWidth="1"/>
    <col min="763" max="763" width="30.7109375" style="3" customWidth="1"/>
    <col min="764" max="764" width="12" style="3" customWidth="1"/>
    <col min="765" max="765" width="13" style="3" customWidth="1"/>
    <col min="766" max="766" width="9.85546875" style="3" bestFit="1" customWidth="1"/>
    <col min="767" max="768" width="9.5703125" style="3" customWidth="1"/>
    <col min="769" max="769" width="9.85546875" style="3" bestFit="1" customWidth="1"/>
    <col min="770" max="770" width="14.140625" style="3" customWidth="1"/>
    <col min="771" max="772" width="11.140625" style="3" customWidth="1"/>
    <col min="773" max="773" width="13.28515625" style="3" customWidth="1"/>
    <col min="774" max="774" width="12.140625" style="3" customWidth="1"/>
    <col min="775" max="777" width="9.85546875" style="3" bestFit="1" customWidth="1"/>
    <col min="778" max="778" width="10.140625" style="3" customWidth="1"/>
    <col min="779" max="779" width="12.140625" style="3" customWidth="1"/>
    <col min="780" max="780" width="10.140625" style="3" customWidth="1"/>
    <col min="781" max="781" width="12" style="3" customWidth="1"/>
    <col min="782" max="1016" width="8.85546875" style="3"/>
    <col min="1017" max="1017" width="6.28515625" style="3" customWidth="1"/>
    <col min="1018" max="1018" width="20.5703125" style="3" customWidth="1"/>
    <col min="1019" max="1019" width="30.7109375" style="3" customWidth="1"/>
    <col min="1020" max="1020" width="12" style="3" customWidth="1"/>
    <col min="1021" max="1021" width="13" style="3" customWidth="1"/>
    <col min="1022" max="1022" width="9.85546875" style="3" bestFit="1" customWidth="1"/>
    <col min="1023" max="1024" width="9.5703125" style="3" customWidth="1"/>
    <col min="1025" max="1025" width="9.85546875" style="3" bestFit="1" customWidth="1"/>
    <col min="1026" max="1026" width="14.140625" style="3" customWidth="1"/>
    <col min="1027" max="1028" width="11.140625" style="3" customWidth="1"/>
    <col min="1029" max="1029" width="13.28515625" style="3" customWidth="1"/>
    <col min="1030" max="1030" width="12.140625" style="3" customWidth="1"/>
    <col min="1031" max="1033" width="9.85546875" style="3" bestFit="1" customWidth="1"/>
    <col min="1034" max="1034" width="10.140625" style="3" customWidth="1"/>
    <col min="1035" max="1035" width="12.140625" style="3" customWidth="1"/>
    <col min="1036" max="1036" width="10.140625" style="3" customWidth="1"/>
    <col min="1037" max="1037" width="12" style="3" customWidth="1"/>
    <col min="1038" max="1272" width="8.85546875" style="3"/>
    <col min="1273" max="1273" width="6.28515625" style="3" customWidth="1"/>
    <col min="1274" max="1274" width="20.5703125" style="3" customWidth="1"/>
    <col min="1275" max="1275" width="30.7109375" style="3" customWidth="1"/>
    <col min="1276" max="1276" width="12" style="3" customWidth="1"/>
    <col min="1277" max="1277" width="13" style="3" customWidth="1"/>
    <col min="1278" max="1278" width="9.85546875" style="3" bestFit="1" customWidth="1"/>
    <col min="1279" max="1280" width="9.5703125" style="3" customWidth="1"/>
    <col min="1281" max="1281" width="9.85546875" style="3" bestFit="1" customWidth="1"/>
    <col min="1282" max="1282" width="14.140625" style="3" customWidth="1"/>
    <col min="1283" max="1284" width="11.140625" style="3" customWidth="1"/>
    <col min="1285" max="1285" width="13.28515625" style="3" customWidth="1"/>
    <col min="1286" max="1286" width="12.140625" style="3" customWidth="1"/>
    <col min="1287" max="1289" width="9.85546875" style="3" bestFit="1" customWidth="1"/>
    <col min="1290" max="1290" width="10.140625" style="3" customWidth="1"/>
    <col min="1291" max="1291" width="12.140625" style="3" customWidth="1"/>
    <col min="1292" max="1292" width="10.140625" style="3" customWidth="1"/>
    <col min="1293" max="1293" width="12" style="3" customWidth="1"/>
    <col min="1294" max="1528" width="8.85546875" style="3"/>
    <col min="1529" max="1529" width="6.28515625" style="3" customWidth="1"/>
    <col min="1530" max="1530" width="20.5703125" style="3" customWidth="1"/>
    <col min="1531" max="1531" width="30.7109375" style="3" customWidth="1"/>
    <col min="1532" max="1532" width="12" style="3" customWidth="1"/>
    <col min="1533" max="1533" width="13" style="3" customWidth="1"/>
    <col min="1534" max="1534" width="9.85546875" style="3" bestFit="1" customWidth="1"/>
    <col min="1535" max="1536" width="9.5703125" style="3" customWidth="1"/>
    <col min="1537" max="1537" width="9.85546875" style="3" bestFit="1" customWidth="1"/>
    <col min="1538" max="1538" width="14.140625" style="3" customWidth="1"/>
    <col min="1539" max="1540" width="11.140625" style="3" customWidth="1"/>
    <col min="1541" max="1541" width="13.28515625" style="3" customWidth="1"/>
    <col min="1542" max="1542" width="12.140625" style="3" customWidth="1"/>
    <col min="1543" max="1545" width="9.85546875" style="3" bestFit="1" customWidth="1"/>
    <col min="1546" max="1546" width="10.140625" style="3" customWidth="1"/>
    <col min="1547" max="1547" width="12.140625" style="3" customWidth="1"/>
    <col min="1548" max="1548" width="10.140625" style="3" customWidth="1"/>
    <col min="1549" max="1549" width="12" style="3" customWidth="1"/>
    <col min="1550" max="1784" width="8.85546875" style="3"/>
    <col min="1785" max="1785" width="6.28515625" style="3" customWidth="1"/>
    <col min="1786" max="1786" width="20.5703125" style="3" customWidth="1"/>
    <col min="1787" max="1787" width="30.7109375" style="3" customWidth="1"/>
    <col min="1788" max="1788" width="12" style="3" customWidth="1"/>
    <col min="1789" max="1789" width="13" style="3" customWidth="1"/>
    <col min="1790" max="1790" width="9.85546875" style="3" bestFit="1" customWidth="1"/>
    <col min="1791" max="1792" width="9.5703125" style="3" customWidth="1"/>
    <col min="1793" max="1793" width="9.85546875" style="3" bestFit="1" customWidth="1"/>
    <col min="1794" max="1794" width="14.140625" style="3" customWidth="1"/>
    <col min="1795" max="1796" width="11.140625" style="3" customWidth="1"/>
    <col min="1797" max="1797" width="13.28515625" style="3" customWidth="1"/>
    <col min="1798" max="1798" width="12.140625" style="3" customWidth="1"/>
    <col min="1799" max="1801" width="9.85546875" style="3" bestFit="1" customWidth="1"/>
    <col min="1802" max="1802" width="10.140625" style="3" customWidth="1"/>
    <col min="1803" max="1803" width="12.140625" style="3" customWidth="1"/>
    <col min="1804" max="1804" width="10.140625" style="3" customWidth="1"/>
    <col min="1805" max="1805" width="12" style="3" customWidth="1"/>
    <col min="1806" max="2040" width="8.85546875" style="3"/>
    <col min="2041" max="2041" width="6.28515625" style="3" customWidth="1"/>
    <col min="2042" max="2042" width="20.5703125" style="3" customWidth="1"/>
    <col min="2043" max="2043" width="30.7109375" style="3" customWidth="1"/>
    <col min="2044" max="2044" width="12" style="3" customWidth="1"/>
    <col min="2045" max="2045" width="13" style="3" customWidth="1"/>
    <col min="2046" max="2046" width="9.85546875" style="3" bestFit="1" customWidth="1"/>
    <col min="2047" max="2048" width="9.5703125" style="3" customWidth="1"/>
    <col min="2049" max="2049" width="9.85546875" style="3" bestFit="1" customWidth="1"/>
    <col min="2050" max="2050" width="14.140625" style="3" customWidth="1"/>
    <col min="2051" max="2052" width="11.140625" style="3" customWidth="1"/>
    <col min="2053" max="2053" width="13.28515625" style="3" customWidth="1"/>
    <col min="2054" max="2054" width="12.140625" style="3" customWidth="1"/>
    <col min="2055" max="2057" width="9.85546875" style="3" bestFit="1" customWidth="1"/>
    <col min="2058" max="2058" width="10.140625" style="3" customWidth="1"/>
    <col min="2059" max="2059" width="12.140625" style="3" customWidth="1"/>
    <col min="2060" max="2060" width="10.140625" style="3" customWidth="1"/>
    <col min="2061" max="2061" width="12" style="3" customWidth="1"/>
    <col min="2062" max="2296" width="8.85546875" style="3"/>
    <col min="2297" max="2297" width="6.28515625" style="3" customWidth="1"/>
    <col min="2298" max="2298" width="20.5703125" style="3" customWidth="1"/>
    <col min="2299" max="2299" width="30.7109375" style="3" customWidth="1"/>
    <col min="2300" max="2300" width="12" style="3" customWidth="1"/>
    <col min="2301" max="2301" width="13" style="3" customWidth="1"/>
    <col min="2302" max="2302" width="9.85546875" style="3" bestFit="1" customWidth="1"/>
    <col min="2303" max="2304" width="9.5703125" style="3" customWidth="1"/>
    <col min="2305" max="2305" width="9.85546875" style="3" bestFit="1" customWidth="1"/>
    <col min="2306" max="2306" width="14.140625" style="3" customWidth="1"/>
    <col min="2307" max="2308" width="11.140625" style="3" customWidth="1"/>
    <col min="2309" max="2309" width="13.28515625" style="3" customWidth="1"/>
    <col min="2310" max="2310" width="12.140625" style="3" customWidth="1"/>
    <col min="2311" max="2313" width="9.85546875" style="3" bestFit="1" customWidth="1"/>
    <col min="2314" max="2314" width="10.140625" style="3" customWidth="1"/>
    <col min="2315" max="2315" width="12.140625" style="3" customWidth="1"/>
    <col min="2316" max="2316" width="10.140625" style="3" customWidth="1"/>
    <col min="2317" max="2317" width="12" style="3" customWidth="1"/>
    <col min="2318" max="2552" width="8.85546875" style="3"/>
    <col min="2553" max="2553" width="6.28515625" style="3" customWidth="1"/>
    <col min="2554" max="2554" width="20.5703125" style="3" customWidth="1"/>
    <col min="2555" max="2555" width="30.7109375" style="3" customWidth="1"/>
    <col min="2556" max="2556" width="12" style="3" customWidth="1"/>
    <col min="2557" max="2557" width="13" style="3" customWidth="1"/>
    <col min="2558" max="2558" width="9.85546875" style="3" bestFit="1" customWidth="1"/>
    <col min="2559" max="2560" width="9.5703125" style="3" customWidth="1"/>
    <col min="2561" max="2561" width="9.85546875" style="3" bestFit="1" customWidth="1"/>
    <col min="2562" max="2562" width="14.140625" style="3" customWidth="1"/>
    <col min="2563" max="2564" width="11.140625" style="3" customWidth="1"/>
    <col min="2565" max="2565" width="13.28515625" style="3" customWidth="1"/>
    <col min="2566" max="2566" width="12.140625" style="3" customWidth="1"/>
    <col min="2567" max="2569" width="9.85546875" style="3" bestFit="1" customWidth="1"/>
    <col min="2570" max="2570" width="10.140625" style="3" customWidth="1"/>
    <col min="2571" max="2571" width="12.140625" style="3" customWidth="1"/>
    <col min="2572" max="2572" width="10.140625" style="3" customWidth="1"/>
    <col min="2573" max="2573" width="12" style="3" customWidth="1"/>
    <col min="2574" max="2808" width="8.85546875" style="3"/>
    <col min="2809" max="2809" width="6.28515625" style="3" customWidth="1"/>
    <col min="2810" max="2810" width="20.5703125" style="3" customWidth="1"/>
    <col min="2811" max="2811" width="30.7109375" style="3" customWidth="1"/>
    <col min="2812" max="2812" width="12" style="3" customWidth="1"/>
    <col min="2813" max="2813" width="13" style="3" customWidth="1"/>
    <col min="2814" max="2814" width="9.85546875" style="3" bestFit="1" customWidth="1"/>
    <col min="2815" max="2816" width="9.5703125" style="3" customWidth="1"/>
    <col min="2817" max="2817" width="9.85546875" style="3" bestFit="1" customWidth="1"/>
    <col min="2818" max="2818" width="14.140625" style="3" customWidth="1"/>
    <col min="2819" max="2820" width="11.140625" style="3" customWidth="1"/>
    <col min="2821" max="2821" width="13.28515625" style="3" customWidth="1"/>
    <col min="2822" max="2822" width="12.140625" style="3" customWidth="1"/>
    <col min="2823" max="2825" width="9.85546875" style="3" bestFit="1" customWidth="1"/>
    <col min="2826" max="2826" width="10.140625" style="3" customWidth="1"/>
    <col min="2827" max="2827" width="12.140625" style="3" customWidth="1"/>
    <col min="2828" max="2828" width="10.140625" style="3" customWidth="1"/>
    <col min="2829" max="2829" width="12" style="3" customWidth="1"/>
    <col min="2830" max="3064" width="8.85546875" style="3"/>
    <col min="3065" max="3065" width="6.28515625" style="3" customWidth="1"/>
    <col min="3066" max="3066" width="20.5703125" style="3" customWidth="1"/>
    <col min="3067" max="3067" width="30.7109375" style="3" customWidth="1"/>
    <col min="3068" max="3068" width="12" style="3" customWidth="1"/>
    <col min="3069" max="3069" width="13" style="3" customWidth="1"/>
    <col min="3070" max="3070" width="9.85546875" style="3" bestFit="1" customWidth="1"/>
    <col min="3071" max="3072" width="9.5703125" style="3" customWidth="1"/>
    <col min="3073" max="3073" width="9.85546875" style="3" bestFit="1" customWidth="1"/>
    <col min="3074" max="3074" width="14.140625" style="3" customWidth="1"/>
    <col min="3075" max="3076" width="11.140625" style="3" customWidth="1"/>
    <col min="3077" max="3077" width="13.28515625" style="3" customWidth="1"/>
    <col min="3078" max="3078" width="12.140625" style="3" customWidth="1"/>
    <col min="3079" max="3081" width="9.85546875" style="3" bestFit="1" customWidth="1"/>
    <col min="3082" max="3082" width="10.140625" style="3" customWidth="1"/>
    <col min="3083" max="3083" width="12.140625" style="3" customWidth="1"/>
    <col min="3084" max="3084" width="10.140625" style="3" customWidth="1"/>
    <col min="3085" max="3085" width="12" style="3" customWidth="1"/>
    <col min="3086" max="3320" width="8.85546875" style="3"/>
    <col min="3321" max="3321" width="6.28515625" style="3" customWidth="1"/>
    <col min="3322" max="3322" width="20.5703125" style="3" customWidth="1"/>
    <col min="3323" max="3323" width="30.7109375" style="3" customWidth="1"/>
    <col min="3324" max="3324" width="12" style="3" customWidth="1"/>
    <col min="3325" max="3325" width="13" style="3" customWidth="1"/>
    <col min="3326" max="3326" width="9.85546875" style="3" bestFit="1" customWidth="1"/>
    <col min="3327" max="3328" width="9.5703125" style="3" customWidth="1"/>
    <col min="3329" max="3329" width="9.85546875" style="3" bestFit="1" customWidth="1"/>
    <col min="3330" max="3330" width="14.140625" style="3" customWidth="1"/>
    <col min="3331" max="3332" width="11.140625" style="3" customWidth="1"/>
    <col min="3333" max="3333" width="13.28515625" style="3" customWidth="1"/>
    <col min="3334" max="3334" width="12.140625" style="3" customWidth="1"/>
    <col min="3335" max="3337" width="9.85546875" style="3" bestFit="1" customWidth="1"/>
    <col min="3338" max="3338" width="10.140625" style="3" customWidth="1"/>
    <col min="3339" max="3339" width="12.140625" style="3" customWidth="1"/>
    <col min="3340" max="3340" width="10.140625" style="3" customWidth="1"/>
    <col min="3341" max="3341" width="12" style="3" customWidth="1"/>
    <col min="3342" max="3576" width="8.85546875" style="3"/>
    <col min="3577" max="3577" width="6.28515625" style="3" customWidth="1"/>
    <col min="3578" max="3578" width="20.5703125" style="3" customWidth="1"/>
    <col min="3579" max="3579" width="30.7109375" style="3" customWidth="1"/>
    <col min="3580" max="3580" width="12" style="3" customWidth="1"/>
    <col min="3581" max="3581" width="13" style="3" customWidth="1"/>
    <col min="3582" max="3582" width="9.85546875" style="3" bestFit="1" customWidth="1"/>
    <col min="3583" max="3584" width="9.5703125" style="3" customWidth="1"/>
    <col min="3585" max="3585" width="9.85546875" style="3" bestFit="1" customWidth="1"/>
    <col min="3586" max="3586" width="14.140625" style="3" customWidth="1"/>
    <col min="3587" max="3588" width="11.140625" style="3" customWidth="1"/>
    <col min="3589" max="3589" width="13.28515625" style="3" customWidth="1"/>
    <col min="3590" max="3590" width="12.140625" style="3" customWidth="1"/>
    <col min="3591" max="3593" width="9.85546875" style="3" bestFit="1" customWidth="1"/>
    <col min="3594" max="3594" width="10.140625" style="3" customWidth="1"/>
    <col min="3595" max="3595" width="12.140625" style="3" customWidth="1"/>
    <col min="3596" max="3596" width="10.140625" style="3" customWidth="1"/>
    <col min="3597" max="3597" width="12" style="3" customWidth="1"/>
    <col min="3598" max="3832" width="8.85546875" style="3"/>
    <col min="3833" max="3833" width="6.28515625" style="3" customWidth="1"/>
    <col min="3834" max="3834" width="20.5703125" style="3" customWidth="1"/>
    <col min="3835" max="3835" width="30.7109375" style="3" customWidth="1"/>
    <col min="3836" max="3836" width="12" style="3" customWidth="1"/>
    <col min="3837" max="3837" width="13" style="3" customWidth="1"/>
    <col min="3838" max="3838" width="9.85546875" style="3" bestFit="1" customWidth="1"/>
    <col min="3839" max="3840" width="9.5703125" style="3" customWidth="1"/>
    <col min="3841" max="3841" width="9.85546875" style="3" bestFit="1" customWidth="1"/>
    <col min="3842" max="3842" width="14.140625" style="3" customWidth="1"/>
    <col min="3843" max="3844" width="11.140625" style="3" customWidth="1"/>
    <col min="3845" max="3845" width="13.28515625" style="3" customWidth="1"/>
    <col min="3846" max="3846" width="12.140625" style="3" customWidth="1"/>
    <col min="3847" max="3849" width="9.85546875" style="3" bestFit="1" customWidth="1"/>
    <col min="3850" max="3850" width="10.140625" style="3" customWidth="1"/>
    <col min="3851" max="3851" width="12.140625" style="3" customWidth="1"/>
    <col min="3852" max="3852" width="10.140625" style="3" customWidth="1"/>
    <col min="3853" max="3853" width="12" style="3" customWidth="1"/>
    <col min="3854" max="4088" width="8.85546875" style="3"/>
    <col min="4089" max="4089" width="6.28515625" style="3" customWidth="1"/>
    <col min="4090" max="4090" width="20.5703125" style="3" customWidth="1"/>
    <col min="4091" max="4091" width="30.7109375" style="3" customWidth="1"/>
    <col min="4092" max="4092" width="12" style="3" customWidth="1"/>
    <col min="4093" max="4093" width="13" style="3" customWidth="1"/>
    <col min="4094" max="4094" width="9.85546875" style="3" bestFit="1" customWidth="1"/>
    <col min="4095" max="4096" width="9.5703125" style="3" customWidth="1"/>
    <col min="4097" max="4097" width="9.85546875" style="3" bestFit="1" customWidth="1"/>
    <col min="4098" max="4098" width="14.140625" style="3" customWidth="1"/>
    <col min="4099" max="4100" width="11.140625" style="3" customWidth="1"/>
    <col min="4101" max="4101" width="13.28515625" style="3" customWidth="1"/>
    <col min="4102" max="4102" width="12.140625" style="3" customWidth="1"/>
    <col min="4103" max="4105" width="9.85546875" style="3" bestFit="1" customWidth="1"/>
    <col min="4106" max="4106" width="10.140625" style="3" customWidth="1"/>
    <col min="4107" max="4107" width="12.140625" style="3" customWidth="1"/>
    <col min="4108" max="4108" width="10.140625" style="3" customWidth="1"/>
    <col min="4109" max="4109" width="12" style="3" customWidth="1"/>
    <col min="4110" max="4344" width="8.85546875" style="3"/>
    <col min="4345" max="4345" width="6.28515625" style="3" customWidth="1"/>
    <col min="4346" max="4346" width="20.5703125" style="3" customWidth="1"/>
    <col min="4347" max="4347" width="30.7109375" style="3" customWidth="1"/>
    <col min="4348" max="4348" width="12" style="3" customWidth="1"/>
    <col min="4349" max="4349" width="13" style="3" customWidth="1"/>
    <col min="4350" max="4350" width="9.85546875" style="3" bestFit="1" customWidth="1"/>
    <col min="4351" max="4352" width="9.5703125" style="3" customWidth="1"/>
    <col min="4353" max="4353" width="9.85546875" style="3" bestFit="1" customWidth="1"/>
    <col min="4354" max="4354" width="14.140625" style="3" customWidth="1"/>
    <col min="4355" max="4356" width="11.140625" style="3" customWidth="1"/>
    <col min="4357" max="4357" width="13.28515625" style="3" customWidth="1"/>
    <col min="4358" max="4358" width="12.140625" style="3" customWidth="1"/>
    <col min="4359" max="4361" width="9.85546875" style="3" bestFit="1" customWidth="1"/>
    <col min="4362" max="4362" width="10.140625" style="3" customWidth="1"/>
    <col min="4363" max="4363" width="12.140625" style="3" customWidth="1"/>
    <col min="4364" max="4364" width="10.140625" style="3" customWidth="1"/>
    <col min="4365" max="4365" width="12" style="3" customWidth="1"/>
    <col min="4366" max="4600" width="8.85546875" style="3"/>
    <col min="4601" max="4601" width="6.28515625" style="3" customWidth="1"/>
    <col min="4602" max="4602" width="20.5703125" style="3" customWidth="1"/>
    <col min="4603" max="4603" width="30.7109375" style="3" customWidth="1"/>
    <col min="4604" max="4604" width="12" style="3" customWidth="1"/>
    <col min="4605" max="4605" width="13" style="3" customWidth="1"/>
    <col min="4606" max="4606" width="9.85546875" style="3" bestFit="1" customWidth="1"/>
    <col min="4607" max="4608" width="9.5703125" style="3" customWidth="1"/>
    <col min="4609" max="4609" width="9.85546875" style="3" bestFit="1" customWidth="1"/>
    <col min="4610" max="4610" width="14.140625" style="3" customWidth="1"/>
    <col min="4611" max="4612" width="11.140625" style="3" customWidth="1"/>
    <col min="4613" max="4613" width="13.28515625" style="3" customWidth="1"/>
    <col min="4614" max="4614" width="12.140625" style="3" customWidth="1"/>
    <col min="4615" max="4617" width="9.85546875" style="3" bestFit="1" customWidth="1"/>
    <col min="4618" max="4618" width="10.140625" style="3" customWidth="1"/>
    <col min="4619" max="4619" width="12.140625" style="3" customWidth="1"/>
    <col min="4620" max="4620" width="10.140625" style="3" customWidth="1"/>
    <col min="4621" max="4621" width="12" style="3" customWidth="1"/>
    <col min="4622" max="4856" width="8.85546875" style="3"/>
    <col min="4857" max="4857" width="6.28515625" style="3" customWidth="1"/>
    <col min="4858" max="4858" width="20.5703125" style="3" customWidth="1"/>
    <col min="4859" max="4859" width="30.7109375" style="3" customWidth="1"/>
    <col min="4860" max="4860" width="12" style="3" customWidth="1"/>
    <col min="4861" max="4861" width="13" style="3" customWidth="1"/>
    <col min="4862" max="4862" width="9.85546875" style="3" bestFit="1" customWidth="1"/>
    <col min="4863" max="4864" width="9.5703125" style="3" customWidth="1"/>
    <col min="4865" max="4865" width="9.85546875" style="3" bestFit="1" customWidth="1"/>
    <col min="4866" max="4866" width="14.140625" style="3" customWidth="1"/>
    <col min="4867" max="4868" width="11.140625" style="3" customWidth="1"/>
    <col min="4869" max="4869" width="13.28515625" style="3" customWidth="1"/>
    <col min="4870" max="4870" width="12.140625" style="3" customWidth="1"/>
    <col min="4871" max="4873" width="9.85546875" style="3" bestFit="1" customWidth="1"/>
    <col min="4874" max="4874" width="10.140625" style="3" customWidth="1"/>
    <col min="4875" max="4875" width="12.140625" style="3" customWidth="1"/>
    <col min="4876" max="4876" width="10.140625" style="3" customWidth="1"/>
    <col min="4877" max="4877" width="12" style="3" customWidth="1"/>
    <col min="4878" max="5112" width="8.85546875" style="3"/>
    <col min="5113" max="5113" width="6.28515625" style="3" customWidth="1"/>
    <col min="5114" max="5114" width="20.5703125" style="3" customWidth="1"/>
    <col min="5115" max="5115" width="30.7109375" style="3" customWidth="1"/>
    <col min="5116" max="5116" width="12" style="3" customWidth="1"/>
    <col min="5117" max="5117" width="13" style="3" customWidth="1"/>
    <col min="5118" max="5118" width="9.85546875" style="3" bestFit="1" customWidth="1"/>
    <col min="5119" max="5120" width="9.5703125" style="3" customWidth="1"/>
    <col min="5121" max="5121" width="9.85546875" style="3" bestFit="1" customWidth="1"/>
    <col min="5122" max="5122" width="14.140625" style="3" customWidth="1"/>
    <col min="5123" max="5124" width="11.140625" style="3" customWidth="1"/>
    <col min="5125" max="5125" width="13.28515625" style="3" customWidth="1"/>
    <col min="5126" max="5126" width="12.140625" style="3" customWidth="1"/>
    <col min="5127" max="5129" width="9.85546875" style="3" bestFit="1" customWidth="1"/>
    <col min="5130" max="5130" width="10.140625" style="3" customWidth="1"/>
    <col min="5131" max="5131" width="12.140625" style="3" customWidth="1"/>
    <col min="5132" max="5132" width="10.140625" style="3" customWidth="1"/>
    <col min="5133" max="5133" width="12" style="3" customWidth="1"/>
    <col min="5134" max="5368" width="8.85546875" style="3"/>
    <col min="5369" max="5369" width="6.28515625" style="3" customWidth="1"/>
    <col min="5370" max="5370" width="20.5703125" style="3" customWidth="1"/>
    <col min="5371" max="5371" width="30.7109375" style="3" customWidth="1"/>
    <col min="5372" max="5372" width="12" style="3" customWidth="1"/>
    <col min="5373" max="5373" width="13" style="3" customWidth="1"/>
    <col min="5374" max="5374" width="9.85546875" style="3" bestFit="1" customWidth="1"/>
    <col min="5375" max="5376" width="9.5703125" style="3" customWidth="1"/>
    <col min="5377" max="5377" width="9.85546875" style="3" bestFit="1" customWidth="1"/>
    <col min="5378" max="5378" width="14.140625" style="3" customWidth="1"/>
    <col min="5379" max="5380" width="11.140625" style="3" customWidth="1"/>
    <col min="5381" max="5381" width="13.28515625" style="3" customWidth="1"/>
    <col min="5382" max="5382" width="12.140625" style="3" customWidth="1"/>
    <col min="5383" max="5385" width="9.85546875" style="3" bestFit="1" customWidth="1"/>
    <col min="5386" max="5386" width="10.140625" style="3" customWidth="1"/>
    <col min="5387" max="5387" width="12.140625" style="3" customWidth="1"/>
    <col min="5388" max="5388" width="10.140625" style="3" customWidth="1"/>
    <col min="5389" max="5389" width="12" style="3" customWidth="1"/>
    <col min="5390" max="5624" width="8.85546875" style="3"/>
    <col min="5625" max="5625" width="6.28515625" style="3" customWidth="1"/>
    <col min="5626" max="5626" width="20.5703125" style="3" customWidth="1"/>
    <col min="5627" max="5627" width="30.7109375" style="3" customWidth="1"/>
    <col min="5628" max="5628" width="12" style="3" customWidth="1"/>
    <col min="5629" max="5629" width="13" style="3" customWidth="1"/>
    <col min="5630" max="5630" width="9.85546875" style="3" bestFit="1" customWidth="1"/>
    <col min="5631" max="5632" width="9.5703125" style="3" customWidth="1"/>
    <col min="5633" max="5633" width="9.85546875" style="3" bestFit="1" customWidth="1"/>
    <col min="5634" max="5634" width="14.140625" style="3" customWidth="1"/>
    <col min="5635" max="5636" width="11.140625" style="3" customWidth="1"/>
    <col min="5637" max="5637" width="13.28515625" style="3" customWidth="1"/>
    <col min="5638" max="5638" width="12.140625" style="3" customWidth="1"/>
    <col min="5639" max="5641" width="9.85546875" style="3" bestFit="1" customWidth="1"/>
    <col min="5642" max="5642" width="10.140625" style="3" customWidth="1"/>
    <col min="5643" max="5643" width="12.140625" style="3" customWidth="1"/>
    <col min="5644" max="5644" width="10.140625" style="3" customWidth="1"/>
    <col min="5645" max="5645" width="12" style="3" customWidth="1"/>
    <col min="5646" max="5880" width="8.85546875" style="3"/>
    <col min="5881" max="5881" width="6.28515625" style="3" customWidth="1"/>
    <col min="5882" max="5882" width="20.5703125" style="3" customWidth="1"/>
    <col min="5883" max="5883" width="30.7109375" style="3" customWidth="1"/>
    <col min="5884" max="5884" width="12" style="3" customWidth="1"/>
    <col min="5885" max="5885" width="13" style="3" customWidth="1"/>
    <col min="5886" max="5886" width="9.85546875" style="3" bestFit="1" customWidth="1"/>
    <col min="5887" max="5888" width="9.5703125" style="3" customWidth="1"/>
    <col min="5889" max="5889" width="9.85546875" style="3" bestFit="1" customWidth="1"/>
    <col min="5890" max="5890" width="14.140625" style="3" customWidth="1"/>
    <col min="5891" max="5892" width="11.140625" style="3" customWidth="1"/>
    <col min="5893" max="5893" width="13.28515625" style="3" customWidth="1"/>
    <col min="5894" max="5894" width="12.140625" style="3" customWidth="1"/>
    <col min="5895" max="5897" width="9.85546875" style="3" bestFit="1" customWidth="1"/>
    <col min="5898" max="5898" width="10.140625" style="3" customWidth="1"/>
    <col min="5899" max="5899" width="12.140625" style="3" customWidth="1"/>
    <col min="5900" max="5900" width="10.140625" style="3" customWidth="1"/>
    <col min="5901" max="5901" width="12" style="3" customWidth="1"/>
    <col min="5902" max="6136" width="8.85546875" style="3"/>
    <col min="6137" max="6137" width="6.28515625" style="3" customWidth="1"/>
    <col min="6138" max="6138" width="20.5703125" style="3" customWidth="1"/>
    <col min="6139" max="6139" width="30.7109375" style="3" customWidth="1"/>
    <col min="6140" max="6140" width="12" style="3" customWidth="1"/>
    <col min="6141" max="6141" width="13" style="3" customWidth="1"/>
    <col min="6142" max="6142" width="9.85546875" style="3" bestFit="1" customWidth="1"/>
    <col min="6143" max="6144" width="9.5703125" style="3" customWidth="1"/>
    <col min="6145" max="6145" width="9.85546875" style="3" bestFit="1" customWidth="1"/>
    <col min="6146" max="6146" width="14.140625" style="3" customWidth="1"/>
    <col min="6147" max="6148" width="11.140625" style="3" customWidth="1"/>
    <col min="6149" max="6149" width="13.28515625" style="3" customWidth="1"/>
    <col min="6150" max="6150" width="12.140625" style="3" customWidth="1"/>
    <col min="6151" max="6153" width="9.85546875" style="3" bestFit="1" customWidth="1"/>
    <col min="6154" max="6154" width="10.140625" style="3" customWidth="1"/>
    <col min="6155" max="6155" width="12.140625" style="3" customWidth="1"/>
    <col min="6156" max="6156" width="10.140625" style="3" customWidth="1"/>
    <col min="6157" max="6157" width="12" style="3" customWidth="1"/>
    <col min="6158" max="6392" width="8.85546875" style="3"/>
    <col min="6393" max="6393" width="6.28515625" style="3" customWidth="1"/>
    <col min="6394" max="6394" width="20.5703125" style="3" customWidth="1"/>
    <col min="6395" max="6395" width="30.7109375" style="3" customWidth="1"/>
    <col min="6396" max="6396" width="12" style="3" customWidth="1"/>
    <col min="6397" max="6397" width="13" style="3" customWidth="1"/>
    <col min="6398" max="6398" width="9.85546875" style="3" bestFit="1" customWidth="1"/>
    <col min="6399" max="6400" width="9.5703125" style="3" customWidth="1"/>
    <col min="6401" max="6401" width="9.85546875" style="3" bestFit="1" customWidth="1"/>
    <col min="6402" max="6402" width="14.140625" style="3" customWidth="1"/>
    <col min="6403" max="6404" width="11.140625" style="3" customWidth="1"/>
    <col min="6405" max="6405" width="13.28515625" style="3" customWidth="1"/>
    <col min="6406" max="6406" width="12.140625" style="3" customWidth="1"/>
    <col min="6407" max="6409" width="9.85546875" style="3" bestFit="1" customWidth="1"/>
    <col min="6410" max="6410" width="10.140625" style="3" customWidth="1"/>
    <col min="6411" max="6411" width="12.140625" style="3" customWidth="1"/>
    <col min="6412" max="6412" width="10.140625" style="3" customWidth="1"/>
    <col min="6413" max="6413" width="12" style="3" customWidth="1"/>
    <col min="6414" max="6648" width="8.85546875" style="3"/>
    <col min="6649" max="6649" width="6.28515625" style="3" customWidth="1"/>
    <col min="6650" max="6650" width="20.5703125" style="3" customWidth="1"/>
    <col min="6651" max="6651" width="30.7109375" style="3" customWidth="1"/>
    <col min="6652" max="6652" width="12" style="3" customWidth="1"/>
    <col min="6653" max="6653" width="13" style="3" customWidth="1"/>
    <col min="6654" max="6654" width="9.85546875" style="3" bestFit="1" customWidth="1"/>
    <col min="6655" max="6656" width="9.5703125" style="3" customWidth="1"/>
    <col min="6657" max="6657" width="9.85546875" style="3" bestFit="1" customWidth="1"/>
    <col min="6658" max="6658" width="14.140625" style="3" customWidth="1"/>
    <col min="6659" max="6660" width="11.140625" style="3" customWidth="1"/>
    <col min="6661" max="6661" width="13.28515625" style="3" customWidth="1"/>
    <col min="6662" max="6662" width="12.140625" style="3" customWidth="1"/>
    <col min="6663" max="6665" width="9.85546875" style="3" bestFit="1" customWidth="1"/>
    <col min="6666" max="6666" width="10.140625" style="3" customWidth="1"/>
    <col min="6667" max="6667" width="12.140625" style="3" customWidth="1"/>
    <col min="6668" max="6668" width="10.140625" style="3" customWidth="1"/>
    <col min="6669" max="6669" width="12" style="3" customWidth="1"/>
    <col min="6670" max="6904" width="8.85546875" style="3"/>
    <col min="6905" max="6905" width="6.28515625" style="3" customWidth="1"/>
    <col min="6906" max="6906" width="20.5703125" style="3" customWidth="1"/>
    <col min="6907" max="6907" width="30.7109375" style="3" customWidth="1"/>
    <col min="6908" max="6908" width="12" style="3" customWidth="1"/>
    <col min="6909" max="6909" width="13" style="3" customWidth="1"/>
    <col min="6910" max="6910" width="9.85546875" style="3" bestFit="1" customWidth="1"/>
    <col min="6911" max="6912" width="9.5703125" style="3" customWidth="1"/>
    <col min="6913" max="6913" width="9.85546875" style="3" bestFit="1" customWidth="1"/>
    <col min="6914" max="6914" width="14.140625" style="3" customWidth="1"/>
    <col min="6915" max="6916" width="11.140625" style="3" customWidth="1"/>
    <col min="6917" max="6917" width="13.28515625" style="3" customWidth="1"/>
    <col min="6918" max="6918" width="12.140625" style="3" customWidth="1"/>
    <col min="6919" max="6921" width="9.85546875" style="3" bestFit="1" customWidth="1"/>
    <col min="6922" max="6922" width="10.140625" style="3" customWidth="1"/>
    <col min="6923" max="6923" width="12.140625" style="3" customWidth="1"/>
    <col min="6924" max="6924" width="10.140625" style="3" customWidth="1"/>
    <col min="6925" max="6925" width="12" style="3" customWidth="1"/>
    <col min="6926" max="7160" width="8.85546875" style="3"/>
    <col min="7161" max="7161" width="6.28515625" style="3" customWidth="1"/>
    <col min="7162" max="7162" width="20.5703125" style="3" customWidth="1"/>
    <col min="7163" max="7163" width="30.7109375" style="3" customWidth="1"/>
    <col min="7164" max="7164" width="12" style="3" customWidth="1"/>
    <col min="7165" max="7165" width="13" style="3" customWidth="1"/>
    <col min="7166" max="7166" width="9.85546875" style="3" bestFit="1" customWidth="1"/>
    <col min="7167" max="7168" width="9.5703125" style="3" customWidth="1"/>
    <col min="7169" max="7169" width="9.85546875" style="3" bestFit="1" customWidth="1"/>
    <col min="7170" max="7170" width="14.140625" style="3" customWidth="1"/>
    <col min="7171" max="7172" width="11.140625" style="3" customWidth="1"/>
    <col min="7173" max="7173" width="13.28515625" style="3" customWidth="1"/>
    <col min="7174" max="7174" width="12.140625" style="3" customWidth="1"/>
    <col min="7175" max="7177" width="9.85546875" style="3" bestFit="1" customWidth="1"/>
    <col min="7178" max="7178" width="10.140625" style="3" customWidth="1"/>
    <col min="7179" max="7179" width="12.140625" style="3" customWidth="1"/>
    <col min="7180" max="7180" width="10.140625" style="3" customWidth="1"/>
    <col min="7181" max="7181" width="12" style="3" customWidth="1"/>
    <col min="7182" max="7416" width="8.85546875" style="3"/>
    <col min="7417" max="7417" width="6.28515625" style="3" customWidth="1"/>
    <col min="7418" max="7418" width="20.5703125" style="3" customWidth="1"/>
    <col min="7419" max="7419" width="30.7109375" style="3" customWidth="1"/>
    <col min="7420" max="7420" width="12" style="3" customWidth="1"/>
    <col min="7421" max="7421" width="13" style="3" customWidth="1"/>
    <col min="7422" max="7422" width="9.85546875" style="3" bestFit="1" customWidth="1"/>
    <col min="7423" max="7424" width="9.5703125" style="3" customWidth="1"/>
    <col min="7425" max="7425" width="9.85546875" style="3" bestFit="1" customWidth="1"/>
    <col min="7426" max="7426" width="14.140625" style="3" customWidth="1"/>
    <col min="7427" max="7428" width="11.140625" style="3" customWidth="1"/>
    <col min="7429" max="7429" width="13.28515625" style="3" customWidth="1"/>
    <col min="7430" max="7430" width="12.140625" style="3" customWidth="1"/>
    <col min="7431" max="7433" width="9.85546875" style="3" bestFit="1" customWidth="1"/>
    <col min="7434" max="7434" width="10.140625" style="3" customWidth="1"/>
    <col min="7435" max="7435" width="12.140625" style="3" customWidth="1"/>
    <col min="7436" max="7436" width="10.140625" style="3" customWidth="1"/>
    <col min="7437" max="7437" width="12" style="3" customWidth="1"/>
    <col min="7438" max="7672" width="8.85546875" style="3"/>
    <col min="7673" max="7673" width="6.28515625" style="3" customWidth="1"/>
    <col min="7674" max="7674" width="20.5703125" style="3" customWidth="1"/>
    <col min="7675" max="7675" width="30.7109375" style="3" customWidth="1"/>
    <col min="7676" max="7676" width="12" style="3" customWidth="1"/>
    <col min="7677" max="7677" width="13" style="3" customWidth="1"/>
    <col min="7678" max="7678" width="9.85546875" style="3" bestFit="1" customWidth="1"/>
    <col min="7679" max="7680" width="9.5703125" style="3" customWidth="1"/>
    <col min="7681" max="7681" width="9.85546875" style="3" bestFit="1" customWidth="1"/>
    <col min="7682" max="7682" width="14.140625" style="3" customWidth="1"/>
    <col min="7683" max="7684" width="11.140625" style="3" customWidth="1"/>
    <col min="7685" max="7685" width="13.28515625" style="3" customWidth="1"/>
    <col min="7686" max="7686" width="12.140625" style="3" customWidth="1"/>
    <col min="7687" max="7689" width="9.85546875" style="3" bestFit="1" customWidth="1"/>
    <col min="7690" max="7690" width="10.140625" style="3" customWidth="1"/>
    <col min="7691" max="7691" width="12.140625" style="3" customWidth="1"/>
    <col min="7692" max="7692" width="10.140625" style="3" customWidth="1"/>
    <col min="7693" max="7693" width="12" style="3" customWidth="1"/>
    <col min="7694" max="7928" width="8.85546875" style="3"/>
    <col min="7929" max="7929" width="6.28515625" style="3" customWidth="1"/>
    <col min="7930" max="7930" width="20.5703125" style="3" customWidth="1"/>
    <col min="7931" max="7931" width="30.7109375" style="3" customWidth="1"/>
    <col min="7932" max="7932" width="12" style="3" customWidth="1"/>
    <col min="7933" max="7933" width="13" style="3" customWidth="1"/>
    <col min="7934" max="7934" width="9.85546875" style="3" bestFit="1" customWidth="1"/>
    <col min="7935" max="7936" width="9.5703125" style="3" customWidth="1"/>
    <col min="7937" max="7937" width="9.85546875" style="3" bestFit="1" customWidth="1"/>
    <col min="7938" max="7938" width="14.140625" style="3" customWidth="1"/>
    <col min="7939" max="7940" width="11.140625" style="3" customWidth="1"/>
    <col min="7941" max="7941" width="13.28515625" style="3" customWidth="1"/>
    <col min="7942" max="7942" width="12.140625" style="3" customWidth="1"/>
    <col min="7943" max="7945" width="9.85546875" style="3" bestFit="1" customWidth="1"/>
    <col min="7946" max="7946" width="10.140625" style="3" customWidth="1"/>
    <col min="7947" max="7947" width="12.140625" style="3" customWidth="1"/>
    <col min="7948" max="7948" width="10.140625" style="3" customWidth="1"/>
    <col min="7949" max="7949" width="12" style="3" customWidth="1"/>
    <col min="7950" max="8184" width="8.85546875" style="3"/>
    <col min="8185" max="8185" width="6.28515625" style="3" customWidth="1"/>
    <col min="8186" max="8186" width="20.5703125" style="3" customWidth="1"/>
    <col min="8187" max="8187" width="30.7109375" style="3" customWidth="1"/>
    <col min="8188" max="8188" width="12" style="3" customWidth="1"/>
    <col min="8189" max="8189" width="13" style="3" customWidth="1"/>
    <col min="8190" max="8190" width="9.85546875" style="3" bestFit="1" customWidth="1"/>
    <col min="8191" max="8192" width="9.5703125" style="3" customWidth="1"/>
    <col min="8193" max="8193" width="9.85546875" style="3" bestFit="1" customWidth="1"/>
    <col min="8194" max="8194" width="14.140625" style="3" customWidth="1"/>
    <col min="8195" max="8196" width="11.140625" style="3" customWidth="1"/>
    <col min="8197" max="8197" width="13.28515625" style="3" customWidth="1"/>
    <col min="8198" max="8198" width="12.140625" style="3" customWidth="1"/>
    <col min="8199" max="8201" width="9.85546875" style="3" bestFit="1" customWidth="1"/>
    <col min="8202" max="8202" width="10.140625" style="3" customWidth="1"/>
    <col min="8203" max="8203" width="12.140625" style="3" customWidth="1"/>
    <col min="8204" max="8204" width="10.140625" style="3" customWidth="1"/>
    <col min="8205" max="8205" width="12" style="3" customWidth="1"/>
    <col min="8206" max="8440" width="8.85546875" style="3"/>
    <col min="8441" max="8441" width="6.28515625" style="3" customWidth="1"/>
    <col min="8442" max="8442" width="20.5703125" style="3" customWidth="1"/>
    <col min="8443" max="8443" width="30.7109375" style="3" customWidth="1"/>
    <col min="8444" max="8444" width="12" style="3" customWidth="1"/>
    <col min="8445" max="8445" width="13" style="3" customWidth="1"/>
    <col min="8446" max="8446" width="9.85546875" style="3" bestFit="1" customWidth="1"/>
    <col min="8447" max="8448" width="9.5703125" style="3" customWidth="1"/>
    <col min="8449" max="8449" width="9.85546875" style="3" bestFit="1" customWidth="1"/>
    <col min="8450" max="8450" width="14.140625" style="3" customWidth="1"/>
    <col min="8451" max="8452" width="11.140625" style="3" customWidth="1"/>
    <col min="8453" max="8453" width="13.28515625" style="3" customWidth="1"/>
    <col min="8454" max="8454" width="12.140625" style="3" customWidth="1"/>
    <col min="8455" max="8457" width="9.85546875" style="3" bestFit="1" customWidth="1"/>
    <col min="8458" max="8458" width="10.140625" style="3" customWidth="1"/>
    <col min="8459" max="8459" width="12.140625" style="3" customWidth="1"/>
    <col min="8460" max="8460" width="10.140625" style="3" customWidth="1"/>
    <col min="8461" max="8461" width="12" style="3" customWidth="1"/>
    <col min="8462" max="8696" width="8.85546875" style="3"/>
    <col min="8697" max="8697" width="6.28515625" style="3" customWidth="1"/>
    <col min="8698" max="8698" width="20.5703125" style="3" customWidth="1"/>
    <col min="8699" max="8699" width="30.7109375" style="3" customWidth="1"/>
    <col min="8700" max="8700" width="12" style="3" customWidth="1"/>
    <col min="8701" max="8701" width="13" style="3" customWidth="1"/>
    <col min="8702" max="8702" width="9.85546875" style="3" bestFit="1" customWidth="1"/>
    <col min="8703" max="8704" width="9.5703125" style="3" customWidth="1"/>
    <col min="8705" max="8705" width="9.85546875" style="3" bestFit="1" customWidth="1"/>
    <col min="8706" max="8706" width="14.140625" style="3" customWidth="1"/>
    <col min="8707" max="8708" width="11.140625" style="3" customWidth="1"/>
    <col min="8709" max="8709" width="13.28515625" style="3" customWidth="1"/>
    <col min="8710" max="8710" width="12.140625" style="3" customWidth="1"/>
    <col min="8711" max="8713" width="9.85546875" style="3" bestFit="1" customWidth="1"/>
    <col min="8714" max="8714" width="10.140625" style="3" customWidth="1"/>
    <col min="8715" max="8715" width="12.140625" style="3" customWidth="1"/>
    <col min="8716" max="8716" width="10.140625" style="3" customWidth="1"/>
    <col min="8717" max="8717" width="12" style="3" customWidth="1"/>
    <col min="8718" max="8952" width="8.85546875" style="3"/>
    <col min="8953" max="8953" width="6.28515625" style="3" customWidth="1"/>
    <col min="8954" max="8954" width="20.5703125" style="3" customWidth="1"/>
    <col min="8955" max="8955" width="30.7109375" style="3" customWidth="1"/>
    <col min="8956" max="8956" width="12" style="3" customWidth="1"/>
    <col min="8957" max="8957" width="13" style="3" customWidth="1"/>
    <col min="8958" max="8958" width="9.85546875" style="3" bestFit="1" customWidth="1"/>
    <col min="8959" max="8960" width="9.5703125" style="3" customWidth="1"/>
    <col min="8961" max="8961" width="9.85546875" style="3" bestFit="1" customWidth="1"/>
    <col min="8962" max="8962" width="14.140625" style="3" customWidth="1"/>
    <col min="8963" max="8964" width="11.140625" style="3" customWidth="1"/>
    <col min="8965" max="8965" width="13.28515625" style="3" customWidth="1"/>
    <col min="8966" max="8966" width="12.140625" style="3" customWidth="1"/>
    <col min="8967" max="8969" width="9.85546875" style="3" bestFit="1" customWidth="1"/>
    <col min="8970" max="8970" width="10.140625" style="3" customWidth="1"/>
    <col min="8971" max="8971" width="12.140625" style="3" customWidth="1"/>
    <col min="8972" max="8972" width="10.140625" style="3" customWidth="1"/>
    <col min="8973" max="8973" width="12" style="3" customWidth="1"/>
    <col min="8974" max="9208" width="8.85546875" style="3"/>
    <col min="9209" max="9209" width="6.28515625" style="3" customWidth="1"/>
    <col min="9210" max="9210" width="20.5703125" style="3" customWidth="1"/>
    <col min="9211" max="9211" width="30.7109375" style="3" customWidth="1"/>
    <col min="9212" max="9212" width="12" style="3" customWidth="1"/>
    <col min="9213" max="9213" width="13" style="3" customWidth="1"/>
    <col min="9214" max="9214" width="9.85546875" style="3" bestFit="1" customWidth="1"/>
    <col min="9215" max="9216" width="9.5703125" style="3" customWidth="1"/>
    <col min="9217" max="9217" width="9.85546875" style="3" bestFit="1" customWidth="1"/>
    <col min="9218" max="9218" width="14.140625" style="3" customWidth="1"/>
    <col min="9219" max="9220" width="11.140625" style="3" customWidth="1"/>
    <col min="9221" max="9221" width="13.28515625" style="3" customWidth="1"/>
    <col min="9222" max="9222" width="12.140625" style="3" customWidth="1"/>
    <col min="9223" max="9225" width="9.85546875" style="3" bestFit="1" customWidth="1"/>
    <col min="9226" max="9226" width="10.140625" style="3" customWidth="1"/>
    <col min="9227" max="9227" width="12.140625" style="3" customWidth="1"/>
    <col min="9228" max="9228" width="10.140625" style="3" customWidth="1"/>
    <col min="9229" max="9229" width="12" style="3" customWidth="1"/>
    <col min="9230" max="9464" width="8.85546875" style="3"/>
    <col min="9465" max="9465" width="6.28515625" style="3" customWidth="1"/>
    <col min="9466" max="9466" width="20.5703125" style="3" customWidth="1"/>
    <col min="9467" max="9467" width="30.7109375" style="3" customWidth="1"/>
    <col min="9468" max="9468" width="12" style="3" customWidth="1"/>
    <col min="9469" max="9469" width="13" style="3" customWidth="1"/>
    <col min="9470" max="9470" width="9.85546875" style="3" bestFit="1" customWidth="1"/>
    <col min="9471" max="9472" width="9.5703125" style="3" customWidth="1"/>
    <col min="9473" max="9473" width="9.85546875" style="3" bestFit="1" customWidth="1"/>
    <col min="9474" max="9474" width="14.140625" style="3" customWidth="1"/>
    <col min="9475" max="9476" width="11.140625" style="3" customWidth="1"/>
    <col min="9477" max="9477" width="13.28515625" style="3" customWidth="1"/>
    <col min="9478" max="9478" width="12.140625" style="3" customWidth="1"/>
    <col min="9479" max="9481" width="9.85546875" style="3" bestFit="1" customWidth="1"/>
    <col min="9482" max="9482" width="10.140625" style="3" customWidth="1"/>
    <col min="9483" max="9483" width="12.140625" style="3" customWidth="1"/>
    <col min="9484" max="9484" width="10.140625" style="3" customWidth="1"/>
    <col min="9485" max="9485" width="12" style="3" customWidth="1"/>
    <col min="9486" max="9720" width="8.85546875" style="3"/>
    <col min="9721" max="9721" width="6.28515625" style="3" customWidth="1"/>
    <col min="9722" max="9722" width="20.5703125" style="3" customWidth="1"/>
    <col min="9723" max="9723" width="30.7109375" style="3" customWidth="1"/>
    <col min="9724" max="9724" width="12" style="3" customWidth="1"/>
    <col min="9725" max="9725" width="13" style="3" customWidth="1"/>
    <col min="9726" max="9726" width="9.85546875" style="3" bestFit="1" customWidth="1"/>
    <col min="9727" max="9728" width="9.5703125" style="3" customWidth="1"/>
    <col min="9729" max="9729" width="9.85546875" style="3" bestFit="1" customWidth="1"/>
    <col min="9730" max="9730" width="14.140625" style="3" customWidth="1"/>
    <col min="9731" max="9732" width="11.140625" style="3" customWidth="1"/>
    <col min="9733" max="9733" width="13.28515625" style="3" customWidth="1"/>
    <col min="9734" max="9734" width="12.140625" style="3" customWidth="1"/>
    <col min="9735" max="9737" width="9.85546875" style="3" bestFit="1" customWidth="1"/>
    <col min="9738" max="9738" width="10.140625" style="3" customWidth="1"/>
    <col min="9739" max="9739" width="12.140625" style="3" customWidth="1"/>
    <col min="9740" max="9740" width="10.140625" style="3" customWidth="1"/>
    <col min="9741" max="9741" width="12" style="3" customWidth="1"/>
    <col min="9742" max="9976" width="8.85546875" style="3"/>
    <col min="9977" max="9977" width="6.28515625" style="3" customWidth="1"/>
    <col min="9978" max="9978" width="20.5703125" style="3" customWidth="1"/>
    <col min="9979" max="9979" width="30.7109375" style="3" customWidth="1"/>
    <col min="9980" max="9980" width="12" style="3" customWidth="1"/>
    <col min="9981" max="9981" width="13" style="3" customWidth="1"/>
    <col min="9982" max="9982" width="9.85546875" style="3" bestFit="1" customWidth="1"/>
    <col min="9983" max="9984" width="9.5703125" style="3" customWidth="1"/>
    <col min="9985" max="9985" width="9.85546875" style="3" bestFit="1" customWidth="1"/>
    <col min="9986" max="9986" width="14.140625" style="3" customWidth="1"/>
    <col min="9987" max="9988" width="11.140625" style="3" customWidth="1"/>
    <col min="9989" max="9989" width="13.28515625" style="3" customWidth="1"/>
    <col min="9990" max="9990" width="12.140625" style="3" customWidth="1"/>
    <col min="9991" max="9993" width="9.85546875" style="3" bestFit="1" customWidth="1"/>
    <col min="9994" max="9994" width="10.140625" style="3" customWidth="1"/>
    <col min="9995" max="9995" width="12.140625" style="3" customWidth="1"/>
    <col min="9996" max="9996" width="10.140625" style="3" customWidth="1"/>
    <col min="9997" max="9997" width="12" style="3" customWidth="1"/>
    <col min="9998" max="10232" width="8.85546875" style="3"/>
    <col min="10233" max="10233" width="6.28515625" style="3" customWidth="1"/>
    <col min="10234" max="10234" width="20.5703125" style="3" customWidth="1"/>
    <col min="10235" max="10235" width="30.7109375" style="3" customWidth="1"/>
    <col min="10236" max="10236" width="12" style="3" customWidth="1"/>
    <col min="10237" max="10237" width="13" style="3" customWidth="1"/>
    <col min="10238" max="10238" width="9.85546875" style="3" bestFit="1" customWidth="1"/>
    <col min="10239" max="10240" width="9.5703125" style="3" customWidth="1"/>
    <col min="10241" max="10241" width="9.85546875" style="3" bestFit="1" customWidth="1"/>
    <col min="10242" max="10242" width="14.140625" style="3" customWidth="1"/>
    <col min="10243" max="10244" width="11.140625" style="3" customWidth="1"/>
    <col min="10245" max="10245" width="13.28515625" style="3" customWidth="1"/>
    <col min="10246" max="10246" width="12.140625" style="3" customWidth="1"/>
    <col min="10247" max="10249" width="9.85546875" style="3" bestFit="1" customWidth="1"/>
    <col min="10250" max="10250" width="10.140625" style="3" customWidth="1"/>
    <col min="10251" max="10251" width="12.140625" style="3" customWidth="1"/>
    <col min="10252" max="10252" width="10.140625" style="3" customWidth="1"/>
    <col min="10253" max="10253" width="12" style="3" customWidth="1"/>
    <col min="10254" max="10488" width="8.85546875" style="3"/>
    <col min="10489" max="10489" width="6.28515625" style="3" customWidth="1"/>
    <col min="10490" max="10490" width="20.5703125" style="3" customWidth="1"/>
    <col min="10491" max="10491" width="30.7109375" style="3" customWidth="1"/>
    <col min="10492" max="10492" width="12" style="3" customWidth="1"/>
    <col min="10493" max="10493" width="13" style="3" customWidth="1"/>
    <col min="10494" max="10494" width="9.85546875" style="3" bestFit="1" customWidth="1"/>
    <col min="10495" max="10496" width="9.5703125" style="3" customWidth="1"/>
    <col min="10497" max="10497" width="9.85546875" style="3" bestFit="1" customWidth="1"/>
    <col min="10498" max="10498" width="14.140625" style="3" customWidth="1"/>
    <col min="10499" max="10500" width="11.140625" style="3" customWidth="1"/>
    <col min="10501" max="10501" width="13.28515625" style="3" customWidth="1"/>
    <col min="10502" max="10502" width="12.140625" style="3" customWidth="1"/>
    <col min="10503" max="10505" width="9.85546875" style="3" bestFit="1" customWidth="1"/>
    <col min="10506" max="10506" width="10.140625" style="3" customWidth="1"/>
    <col min="10507" max="10507" width="12.140625" style="3" customWidth="1"/>
    <col min="10508" max="10508" width="10.140625" style="3" customWidth="1"/>
    <col min="10509" max="10509" width="12" style="3" customWidth="1"/>
    <col min="10510" max="10744" width="8.85546875" style="3"/>
    <col min="10745" max="10745" width="6.28515625" style="3" customWidth="1"/>
    <col min="10746" max="10746" width="20.5703125" style="3" customWidth="1"/>
    <col min="10747" max="10747" width="30.7109375" style="3" customWidth="1"/>
    <col min="10748" max="10748" width="12" style="3" customWidth="1"/>
    <col min="10749" max="10749" width="13" style="3" customWidth="1"/>
    <col min="10750" max="10750" width="9.85546875" style="3" bestFit="1" customWidth="1"/>
    <col min="10751" max="10752" width="9.5703125" style="3" customWidth="1"/>
    <col min="10753" max="10753" width="9.85546875" style="3" bestFit="1" customWidth="1"/>
    <col min="10754" max="10754" width="14.140625" style="3" customWidth="1"/>
    <col min="10755" max="10756" width="11.140625" style="3" customWidth="1"/>
    <col min="10757" max="10757" width="13.28515625" style="3" customWidth="1"/>
    <col min="10758" max="10758" width="12.140625" style="3" customWidth="1"/>
    <col min="10759" max="10761" width="9.85546875" style="3" bestFit="1" customWidth="1"/>
    <col min="10762" max="10762" width="10.140625" style="3" customWidth="1"/>
    <col min="10763" max="10763" width="12.140625" style="3" customWidth="1"/>
    <col min="10764" max="10764" width="10.140625" style="3" customWidth="1"/>
    <col min="10765" max="10765" width="12" style="3" customWidth="1"/>
    <col min="10766" max="11000" width="8.85546875" style="3"/>
    <col min="11001" max="11001" width="6.28515625" style="3" customWidth="1"/>
    <col min="11002" max="11002" width="20.5703125" style="3" customWidth="1"/>
    <col min="11003" max="11003" width="30.7109375" style="3" customWidth="1"/>
    <col min="11004" max="11004" width="12" style="3" customWidth="1"/>
    <col min="11005" max="11005" width="13" style="3" customWidth="1"/>
    <col min="11006" max="11006" width="9.85546875" style="3" bestFit="1" customWidth="1"/>
    <col min="11007" max="11008" width="9.5703125" style="3" customWidth="1"/>
    <col min="11009" max="11009" width="9.85546875" style="3" bestFit="1" customWidth="1"/>
    <col min="11010" max="11010" width="14.140625" style="3" customWidth="1"/>
    <col min="11011" max="11012" width="11.140625" style="3" customWidth="1"/>
    <col min="11013" max="11013" width="13.28515625" style="3" customWidth="1"/>
    <col min="11014" max="11014" width="12.140625" style="3" customWidth="1"/>
    <col min="11015" max="11017" width="9.85546875" style="3" bestFit="1" customWidth="1"/>
    <col min="11018" max="11018" width="10.140625" style="3" customWidth="1"/>
    <col min="11019" max="11019" width="12.140625" style="3" customWidth="1"/>
    <col min="11020" max="11020" width="10.140625" style="3" customWidth="1"/>
    <col min="11021" max="11021" width="12" style="3" customWidth="1"/>
    <col min="11022" max="11256" width="8.85546875" style="3"/>
    <col min="11257" max="11257" width="6.28515625" style="3" customWidth="1"/>
    <col min="11258" max="11258" width="20.5703125" style="3" customWidth="1"/>
    <col min="11259" max="11259" width="30.7109375" style="3" customWidth="1"/>
    <col min="11260" max="11260" width="12" style="3" customWidth="1"/>
    <col min="11261" max="11261" width="13" style="3" customWidth="1"/>
    <col min="11262" max="11262" width="9.85546875" style="3" bestFit="1" customWidth="1"/>
    <col min="11263" max="11264" width="9.5703125" style="3" customWidth="1"/>
    <col min="11265" max="11265" width="9.85546875" style="3" bestFit="1" customWidth="1"/>
    <col min="11266" max="11266" width="14.140625" style="3" customWidth="1"/>
    <col min="11267" max="11268" width="11.140625" style="3" customWidth="1"/>
    <col min="11269" max="11269" width="13.28515625" style="3" customWidth="1"/>
    <col min="11270" max="11270" width="12.140625" style="3" customWidth="1"/>
    <col min="11271" max="11273" width="9.85546875" style="3" bestFit="1" customWidth="1"/>
    <col min="11274" max="11274" width="10.140625" style="3" customWidth="1"/>
    <col min="11275" max="11275" width="12.140625" style="3" customWidth="1"/>
    <col min="11276" max="11276" width="10.140625" style="3" customWidth="1"/>
    <col min="11277" max="11277" width="12" style="3" customWidth="1"/>
    <col min="11278" max="11512" width="8.85546875" style="3"/>
    <col min="11513" max="11513" width="6.28515625" style="3" customWidth="1"/>
    <col min="11514" max="11514" width="20.5703125" style="3" customWidth="1"/>
    <col min="11515" max="11515" width="30.7109375" style="3" customWidth="1"/>
    <col min="11516" max="11516" width="12" style="3" customWidth="1"/>
    <col min="11517" max="11517" width="13" style="3" customWidth="1"/>
    <col min="11518" max="11518" width="9.85546875" style="3" bestFit="1" customWidth="1"/>
    <col min="11519" max="11520" width="9.5703125" style="3" customWidth="1"/>
    <col min="11521" max="11521" width="9.85546875" style="3" bestFit="1" customWidth="1"/>
    <col min="11522" max="11522" width="14.140625" style="3" customWidth="1"/>
    <col min="11523" max="11524" width="11.140625" style="3" customWidth="1"/>
    <col min="11525" max="11525" width="13.28515625" style="3" customWidth="1"/>
    <col min="11526" max="11526" width="12.140625" style="3" customWidth="1"/>
    <col min="11527" max="11529" width="9.85546875" style="3" bestFit="1" customWidth="1"/>
    <col min="11530" max="11530" width="10.140625" style="3" customWidth="1"/>
    <col min="11531" max="11531" width="12.140625" style="3" customWidth="1"/>
    <col min="11532" max="11532" width="10.140625" style="3" customWidth="1"/>
    <col min="11533" max="11533" width="12" style="3" customWidth="1"/>
    <col min="11534" max="11768" width="8.85546875" style="3"/>
    <col min="11769" max="11769" width="6.28515625" style="3" customWidth="1"/>
    <col min="11770" max="11770" width="20.5703125" style="3" customWidth="1"/>
    <col min="11771" max="11771" width="30.7109375" style="3" customWidth="1"/>
    <col min="11772" max="11772" width="12" style="3" customWidth="1"/>
    <col min="11773" max="11773" width="13" style="3" customWidth="1"/>
    <col min="11774" max="11774" width="9.85546875" style="3" bestFit="1" customWidth="1"/>
    <col min="11775" max="11776" width="9.5703125" style="3" customWidth="1"/>
    <col min="11777" max="11777" width="9.85546875" style="3" bestFit="1" customWidth="1"/>
    <col min="11778" max="11778" width="14.140625" style="3" customWidth="1"/>
    <col min="11779" max="11780" width="11.140625" style="3" customWidth="1"/>
    <col min="11781" max="11781" width="13.28515625" style="3" customWidth="1"/>
    <col min="11782" max="11782" width="12.140625" style="3" customWidth="1"/>
    <col min="11783" max="11785" width="9.85546875" style="3" bestFit="1" customWidth="1"/>
    <col min="11786" max="11786" width="10.140625" style="3" customWidth="1"/>
    <col min="11787" max="11787" width="12.140625" style="3" customWidth="1"/>
    <col min="11788" max="11788" width="10.140625" style="3" customWidth="1"/>
    <col min="11789" max="11789" width="12" style="3" customWidth="1"/>
    <col min="11790" max="12024" width="8.85546875" style="3"/>
    <col min="12025" max="12025" width="6.28515625" style="3" customWidth="1"/>
    <col min="12026" max="12026" width="20.5703125" style="3" customWidth="1"/>
    <col min="12027" max="12027" width="30.7109375" style="3" customWidth="1"/>
    <col min="12028" max="12028" width="12" style="3" customWidth="1"/>
    <col min="12029" max="12029" width="13" style="3" customWidth="1"/>
    <col min="12030" max="12030" width="9.85546875" style="3" bestFit="1" customWidth="1"/>
    <col min="12031" max="12032" width="9.5703125" style="3" customWidth="1"/>
    <col min="12033" max="12033" width="9.85546875" style="3" bestFit="1" customWidth="1"/>
    <col min="12034" max="12034" width="14.140625" style="3" customWidth="1"/>
    <col min="12035" max="12036" width="11.140625" style="3" customWidth="1"/>
    <col min="12037" max="12037" width="13.28515625" style="3" customWidth="1"/>
    <col min="12038" max="12038" width="12.140625" style="3" customWidth="1"/>
    <col min="12039" max="12041" width="9.85546875" style="3" bestFit="1" customWidth="1"/>
    <col min="12042" max="12042" width="10.140625" style="3" customWidth="1"/>
    <col min="12043" max="12043" width="12.140625" style="3" customWidth="1"/>
    <col min="12044" max="12044" width="10.140625" style="3" customWidth="1"/>
    <col min="12045" max="12045" width="12" style="3" customWidth="1"/>
    <col min="12046" max="12280" width="8.85546875" style="3"/>
    <col min="12281" max="12281" width="6.28515625" style="3" customWidth="1"/>
    <col min="12282" max="12282" width="20.5703125" style="3" customWidth="1"/>
    <col min="12283" max="12283" width="30.7109375" style="3" customWidth="1"/>
    <col min="12284" max="12284" width="12" style="3" customWidth="1"/>
    <col min="12285" max="12285" width="13" style="3" customWidth="1"/>
    <col min="12286" max="12286" width="9.85546875" style="3" bestFit="1" customWidth="1"/>
    <col min="12287" max="12288" width="9.5703125" style="3" customWidth="1"/>
    <col min="12289" max="12289" width="9.85546875" style="3" bestFit="1" customWidth="1"/>
    <col min="12290" max="12290" width="14.140625" style="3" customWidth="1"/>
    <col min="12291" max="12292" width="11.140625" style="3" customWidth="1"/>
    <col min="12293" max="12293" width="13.28515625" style="3" customWidth="1"/>
    <col min="12294" max="12294" width="12.140625" style="3" customWidth="1"/>
    <col min="12295" max="12297" width="9.85546875" style="3" bestFit="1" customWidth="1"/>
    <col min="12298" max="12298" width="10.140625" style="3" customWidth="1"/>
    <col min="12299" max="12299" width="12.140625" style="3" customWidth="1"/>
    <col min="12300" max="12300" width="10.140625" style="3" customWidth="1"/>
    <col min="12301" max="12301" width="12" style="3" customWidth="1"/>
    <col min="12302" max="12536" width="8.85546875" style="3"/>
    <col min="12537" max="12537" width="6.28515625" style="3" customWidth="1"/>
    <col min="12538" max="12538" width="20.5703125" style="3" customWidth="1"/>
    <col min="12539" max="12539" width="30.7109375" style="3" customWidth="1"/>
    <col min="12540" max="12540" width="12" style="3" customWidth="1"/>
    <col min="12541" max="12541" width="13" style="3" customWidth="1"/>
    <col min="12542" max="12542" width="9.85546875" style="3" bestFit="1" customWidth="1"/>
    <col min="12543" max="12544" width="9.5703125" style="3" customWidth="1"/>
    <col min="12545" max="12545" width="9.85546875" style="3" bestFit="1" customWidth="1"/>
    <col min="12546" max="12546" width="14.140625" style="3" customWidth="1"/>
    <col min="12547" max="12548" width="11.140625" style="3" customWidth="1"/>
    <col min="12549" max="12549" width="13.28515625" style="3" customWidth="1"/>
    <col min="12550" max="12550" width="12.140625" style="3" customWidth="1"/>
    <col min="12551" max="12553" width="9.85546875" style="3" bestFit="1" customWidth="1"/>
    <col min="12554" max="12554" width="10.140625" style="3" customWidth="1"/>
    <col min="12555" max="12555" width="12.140625" style="3" customWidth="1"/>
    <col min="12556" max="12556" width="10.140625" style="3" customWidth="1"/>
    <col min="12557" max="12557" width="12" style="3" customWidth="1"/>
    <col min="12558" max="12792" width="8.85546875" style="3"/>
    <col min="12793" max="12793" width="6.28515625" style="3" customWidth="1"/>
    <col min="12794" max="12794" width="20.5703125" style="3" customWidth="1"/>
    <col min="12795" max="12795" width="30.7109375" style="3" customWidth="1"/>
    <col min="12796" max="12796" width="12" style="3" customWidth="1"/>
    <col min="12797" max="12797" width="13" style="3" customWidth="1"/>
    <col min="12798" max="12798" width="9.85546875" style="3" bestFit="1" customWidth="1"/>
    <col min="12799" max="12800" width="9.5703125" style="3" customWidth="1"/>
    <col min="12801" max="12801" width="9.85546875" style="3" bestFit="1" customWidth="1"/>
    <col min="12802" max="12802" width="14.140625" style="3" customWidth="1"/>
    <col min="12803" max="12804" width="11.140625" style="3" customWidth="1"/>
    <col min="12805" max="12805" width="13.28515625" style="3" customWidth="1"/>
    <col min="12806" max="12806" width="12.140625" style="3" customWidth="1"/>
    <col min="12807" max="12809" width="9.85546875" style="3" bestFit="1" customWidth="1"/>
    <col min="12810" max="12810" width="10.140625" style="3" customWidth="1"/>
    <col min="12811" max="12811" width="12.140625" style="3" customWidth="1"/>
    <col min="12812" max="12812" width="10.140625" style="3" customWidth="1"/>
    <col min="12813" max="12813" width="12" style="3" customWidth="1"/>
    <col min="12814" max="13048" width="8.85546875" style="3"/>
    <col min="13049" max="13049" width="6.28515625" style="3" customWidth="1"/>
    <col min="13050" max="13050" width="20.5703125" style="3" customWidth="1"/>
    <col min="13051" max="13051" width="30.7109375" style="3" customWidth="1"/>
    <col min="13052" max="13052" width="12" style="3" customWidth="1"/>
    <col min="13053" max="13053" width="13" style="3" customWidth="1"/>
    <col min="13054" max="13054" width="9.85546875" style="3" bestFit="1" customWidth="1"/>
    <col min="13055" max="13056" width="9.5703125" style="3" customWidth="1"/>
    <col min="13057" max="13057" width="9.85546875" style="3" bestFit="1" customWidth="1"/>
    <col min="13058" max="13058" width="14.140625" style="3" customWidth="1"/>
    <col min="13059" max="13060" width="11.140625" style="3" customWidth="1"/>
    <col min="13061" max="13061" width="13.28515625" style="3" customWidth="1"/>
    <col min="13062" max="13062" width="12.140625" style="3" customWidth="1"/>
    <col min="13063" max="13065" width="9.85546875" style="3" bestFit="1" customWidth="1"/>
    <col min="13066" max="13066" width="10.140625" style="3" customWidth="1"/>
    <col min="13067" max="13067" width="12.140625" style="3" customWidth="1"/>
    <col min="13068" max="13068" width="10.140625" style="3" customWidth="1"/>
    <col min="13069" max="13069" width="12" style="3" customWidth="1"/>
    <col min="13070" max="13304" width="8.85546875" style="3"/>
    <col min="13305" max="13305" width="6.28515625" style="3" customWidth="1"/>
    <col min="13306" max="13306" width="20.5703125" style="3" customWidth="1"/>
    <col min="13307" max="13307" width="30.7109375" style="3" customWidth="1"/>
    <col min="13308" max="13308" width="12" style="3" customWidth="1"/>
    <col min="13309" max="13309" width="13" style="3" customWidth="1"/>
    <col min="13310" max="13310" width="9.85546875" style="3" bestFit="1" customWidth="1"/>
    <col min="13311" max="13312" width="9.5703125" style="3" customWidth="1"/>
    <col min="13313" max="13313" width="9.85546875" style="3" bestFit="1" customWidth="1"/>
    <col min="13314" max="13314" width="14.140625" style="3" customWidth="1"/>
    <col min="13315" max="13316" width="11.140625" style="3" customWidth="1"/>
    <col min="13317" max="13317" width="13.28515625" style="3" customWidth="1"/>
    <col min="13318" max="13318" width="12.140625" style="3" customWidth="1"/>
    <col min="13319" max="13321" width="9.85546875" style="3" bestFit="1" customWidth="1"/>
    <col min="13322" max="13322" width="10.140625" style="3" customWidth="1"/>
    <col min="13323" max="13323" width="12.140625" style="3" customWidth="1"/>
    <col min="13324" max="13324" width="10.140625" style="3" customWidth="1"/>
    <col min="13325" max="13325" width="12" style="3" customWidth="1"/>
    <col min="13326" max="13560" width="8.85546875" style="3"/>
    <col min="13561" max="13561" width="6.28515625" style="3" customWidth="1"/>
    <col min="13562" max="13562" width="20.5703125" style="3" customWidth="1"/>
    <col min="13563" max="13563" width="30.7109375" style="3" customWidth="1"/>
    <col min="13564" max="13564" width="12" style="3" customWidth="1"/>
    <col min="13565" max="13565" width="13" style="3" customWidth="1"/>
    <col min="13566" max="13566" width="9.85546875" style="3" bestFit="1" customWidth="1"/>
    <col min="13567" max="13568" width="9.5703125" style="3" customWidth="1"/>
    <col min="13569" max="13569" width="9.85546875" style="3" bestFit="1" customWidth="1"/>
    <col min="13570" max="13570" width="14.140625" style="3" customWidth="1"/>
    <col min="13571" max="13572" width="11.140625" style="3" customWidth="1"/>
    <col min="13573" max="13573" width="13.28515625" style="3" customWidth="1"/>
    <col min="13574" max="13574" width="12.140625" style="3" customWidth="1"/>
    <col min="13575" max="13577" width="9.85546875" style="3" bestFit="1" customWidth="1"/>
    <col min="13578" max="13578" width="10.140625" style="3" customWidth="1"/>
    <col min="13579" max="13579" width="12.140625" style="3" customWidth="1"/>
    <col min="13580" max="13580" width="10.140625" style="3" customWidth="1"/>
    <col min="13581" max="13581" width="12" style="3" customWidth="1"/>
    <col min="13582" max="13816" width="8.85546875" style="3"/>
    <col min="13817" max="13817" width="6.28515625" style="3" customWidth="1"/>
    <col min="13818" max="13818" width="20.5703125" style="3" customWidth="1"/>
    <col min="13819" max="13819" width="30.7109375" style="3" customWidth="1"/>
    <col min="13820" max="13820" width="12" style="3" customWidth="1"/>
    <col min="13821" max="13821" width="13" style="3" customWidth="1"/>
    <col min="13822" max="13822" width="9.85546875" style="3" bestFit="1" customWidth="1"/>
    <col min="13823" max="13824" width="9.5703125" style="3" customWidth="1"/>
    <col min="13825" max="13825" width="9.85546875" style="3" bestFit="1" customWidth="1"/>
    <col min="13826" max="13826" width="14.140625" style="3" customWidth="1"/>
    <col min="13827" max="13828" width="11.140625" style="3" customWidth="1"/>
    <col min="13829" max="13829" width="13.28515625" style="3" customWidth="1"/>
    <col min="13830" max="13830" width="12.140625" style="3" customWidth="1"/>
    <col min="13831" max="13833" width="9.85546875" style="3" bestFit="1" customWidth="1"/>
    <col min="13834" max="13834" width="10.140625" style="3" customWidth="1"/>
    <col min="13835" max="13835" width="12.140625" style="3" customWidth="1"/>
    <col min="13836" max="13836" width="10.140625" style="3" customWidth="1"/>
    <col min="13837" max="13837" width="12" style="3" customWidth="1"/>
    <col min="13838" max="14072" width="8.85546875" style="3"/>
    <col min="14073" max="14073" width="6.28515625" style="3" customWidth="1"/>
    <col min="14074" max="14074" width="20.5703125" style="3" customWidth="1"/>
    <col min="14075" max="14075" width="30.7109375" style="3" customWidth="1"/>
    <col min="14076" max="14076" width="12" style="3" customWidth="1"/>
    <col min="14077" max="14077" width="13" style="3" customWidth="1"/>
    <col min="14078" max="14078" width="9.85546875" style="3" bestFit="1" customWidth="1"/>
    <col min="14079" max="14080" width="9.5703125" style="3" customWidth="1"/>
    <col min="14081" max="14081" width="9.85546875" style="3" bestFit="1" customWidth="1"/>
    <col min="14082" max="14082" width="14.140625" style="3" customWidth="1"/>
    <col min="14083" max="14084" width="11.140625" style="3" customWidth="1"/>
    <col min="14085" max="14085" width="13.28515625" style="3" customWidth="1"/>
    <col min="14086" max="14086" width="12.140625" style="3" customWidth="1"/>
    <col min="14087" max="14089" width="9.85546875" style="3" bestFit="1" customWidth="1"/>
    <col min="14090" max="14090" width="10.140625" style="3" customWidth="1"/>
    <col min="14091" max="14091" width="12.140625" style="3" customWidth="1"/>
    <col min="14092" max="14092" width="10.140625" style="3" customWidth="1"/>
    <col min="14093" max="14093" width="12" style="3" customWidth="1"/>
    <col min="14094" max="14328" width="8.85546875" style="3"/>
    <col min="14329" max="14329" width="6.28515625" style="3" customWidth="1"/>
    <col min="14330" max="14330" width="20.5703125" style="3" customWidth="1"/>
    <col min="14331" max="14331" width="30.7109375" style="3" customWidth="1"/>
    <col min="14332" max="14332" width="12" style="3" customWidth="1"/>
    <col min="14333" max="14333" width="13" style="3" customWidth="1"/>
    <col min="14334" max="14334" width="9.85546875" style="3" bestFit="1" customWidth="1"/>
    <col min="14335" max="14336" width="9.5703125" style="3" customWidth="1"/>
    <col min="14337" max="14337" width="9.85546875" style="3" bestFit="1" customWidth="1"/>
    <col min="14338" max="14338" width="14.140625" style="3" customWidth="1"/>
    <col min="14339" max="14340" width="11.140625" style="3" customWidth="1"/>
    <col min="14341" max="14341" width="13.28515625" style="3" customWidth="1"/>
    <col min="14342" max="14342" width="12.140625" style="3" customWidth="1"/>
    <col min="14343" max="14345" width="9.85546875" style="3" bestFit="1" customWidth="1"/>
    <col min="14346" max="14346" width="10.140625" style="3" customWidth="1"/>
    <col min="14347" max="14347" width="12.140625" style="3" customWidth="1"/>
    <col min="14348" max="14348" width="10.140625" style="3" customWidth="1"/>
    <col min="14349" max="14349" width="12" style="3" customWidth="1"/>
    <col min="14350" max="14584" width="8.85546875" style="3"/>
    <col min="14585" max="14585" width="6.28515625" style="3" customWidth="1"/>
    <col min="14586" max="14586" width="20.5703125" style="3" customWidth="1"/>
    <col min="14587" max="14587" width="30.7109375" style="3" customWidth="1"/>
    <col min="14588" max="14588" width="12" style="3" customWidth="1"/>
    <col min="14589" max="14589" width="13" style="3" customWidth="1"/>
    <col min="14590" max="14590" width="9.85546875" style="3" bestFit="1" customWidth="1"/>
    <col min="14591" max="14592" width="9.5703125" style="3" customWidth="1"/>
    <col min="14593" max="14593" width="9.85546875" style="3" bestFit="1" customWidth="1"/>
    <col min="14594" max="14594" width="14.140625" style="3" customWidth="1"/>
    <col min="14595" max="14596" width="11.140625" style="3" customWidth="1"/>
    <col min="14597" max="14597" width="13.28515625" style="3" customWidth="1"/>
    <col min="14598" max="14598" width="12.140625" style="3" customWidth="1"/>
    <col min="14599" max="14601" width="9.85546875" style="3" bestFit="1" customWidth="1"/>
    <col min="14602" max="14602" width="10.140625" style="3" customWidth="1"/>
    <col min="14603" max="14603" width="12.140625" style="3" customWidth="1"/>
    <col min="14604" max="14604" width="10.140625" style="3" customWidth="1"/>
    <col min="14605" max="14605" width="12" style="3" customWidth="1"/>
    <col min="14606" max="14840" width="8.85546875" style="3"/>
    <col min="14841" max="14841" width="6.28515625" style="3" customWidth="1"/>
    <col min="14842" max="14842" width="20.5703125" style="3" customWidth="1"/>
    <col min="14843" max="14843" width="30.7109375" style="3" customWidth="1"/>
    <col min="14844" max="14844" width="12" style="3" customWidth="1"/>
    <col min="14845" max="14845" width="13" style="3" customWidth="1"/>
    <col min="14846" max="14846" width="9.85546875" style="3" bestFit="1" customWidth="1"/>
    <col min="14847" max="14848" width="9.5703125" style="3" customWidth="1"/>
    <col min="14849" max="14849" width="9.85546875" style="3" bestFit="1" customWidth="1"/>
    <col min="14850" max="14850" width="14.140625" style="3" customWidth="1"/>
    <col min="14851" max="14852" width="11.140625" style="3" customWidth="1"/>
    <col min="14853" max="14853" width="13.28515625" style="3" customWidth="1"/>
    <col min="14854" max="14854" width="12.140625" style="3" customWidth="1"/>
    <col min="14855" max="14857" width="9.85546875" style="3" bestFit="1" customWidth="1"/>
    <col min="14858" max="14858" width="10.140625" style="3" customWidth="1"/>
    <col min="14859" max="14859" width="12.140625" style="3" customWidth="1"/>
    <col min="14860" max="14860" width="10.140625" style="3" customWidth="1"/>
    <col min="14861" max="14861" width="12" style="3" customWidth="1"/>
    <col min="14862" max="15096" width="8.85546875" style="3"/>
    <col min="15097" max="15097" width="6.28515625" style="3" customWidth="1"/>
    <col min="15098" max="15098" width="20.5703125" style="3" customWidth="1"/>
    <col min="15099" max="15099" width="30.7109375" style="3" customWidth="1"/>
    <col min="15100" max="15100" width="12" style="3" customWidth="1"/>
    <col min="15101" max="15101" width="13" style="3" customWidth="1"/>
    <col min="15102" max="15102" width="9.85546875" style="3" bestFit="1" customWidth="1"/>
    <col min="15103" max="15104" width="9.5703125" style="3" customWidth="1"/>
    <col min="15105" max="15105" width="9.85546875" style="3" bestFit="1" customWidth="1"/>
    <col min="15106" max="15106" width="14.140625" style="3" customWidth="1"/>
    <col min="15107" max="15108" width="11.140625" style="3" customWidth="1"/>
    <col min="15109" max="15109" width="13.28515625" style="3" customWidth="1"/>
    <col min="15110" max="15110" width="12.140625" style="3" customWidth="1"/>
    <col min="15111" max="15113" width="9.85546875" style="3" bestFit="1" customWidth="1"/>
    <col min="15114" max="15114" width="10.140625" style="3" customWidth="1"/>
    <col min="15115" max="15115" width="12.140625" style="3" customWidth="1"/>
    <col min="15116" max="15116" width="10.140625" style="3" customWidth="1"/>
    <col min="15117" max="15117" width="12" style="3" customWidth="1"/>
    <col min="15118" max="15352" width="8.85546875" style="3"/>
    <col min="15353" max="15353" width="6.28515625" style="3" customWidth="1"/>
    <col min="15354" max="15354" width="20.5703125" style="3" customWidth="1"/>
    <col min="15355" max="15355" width="30.7109375" style="3" customWidth="1"/>
    <col min="15356" max="15356" width="12" style="3" customWidth="1"/>
    <col min="15357" max="15357" width="13" style="3" customWidth="1"/>
    <col min="15358" max="15358" width="9.85546875" style="3" bestFit="1" customWidth="1"/>
    <col min="15359" max="15360" width="9.5703125" style="3" customWidth="1"/>
    <col min="15361" max="15361" width="9.85546875" style="3" bestFit="1" customWidth="1"/>
    <col min="15362" max="15362" width="14.140625" style="3" customWidth="1"/>
    <col min="15363" max="15364" width="11.140625" style="3" customWidth="1"/>
    <col min="15365" max="15365" width="13.28515625" style="3" customWidth="1"/>
    <col min="15366" max="15366" width="12.140625" style="3" customWidth="1"/>
    <col min="15367" max="15369" width="9.85546875" style="3" bestFit="1" customWidth="1"/>
    <col min="15370" max="15370" width="10.140625" style="3" customWidth="1"/>
    <col min="15371" max="15371" width="12.140625" style="3" customWidth="1"/>
    <col min="15372" max="15372" width="10.140625" style="3" customWidth="1"/>
    <col min="15373" max="15373" width="12" style="3" customWidth="1"/>
    <col min="15374" max="15608" width="8.85546875" style="3"/>
    <col min="15609" max="15609" width="6.28515625" style="3" customWidth="1"/>
    <col min="15610" max="15610" width="20.5703125" style="3" customWidth="1"/>
    <col min="15611" max="15611" width="30.7109375" style="3" customWidth="1"/>
    <col min="15612" max="15612" width="12" style="3" customWidth="1"/>
    <col min="15613" max="15613" width="13" style="3" customWidth="1"/>
    <col min="15614" max="15614" width="9.85546875" style="3" bestFit="1" customWidth="1"/>
    <col min="15615" max="15616" width="9.5703125" style="3" customWidth="1"/>
    <col min="15617" max="15617" width="9.85546875" style="3" bestFit="1" customWidth="1"/>
    <col min="15618" max="15618" width="14.140625" style="3" customWidth="1"/>
    <col min="15619" max="15620" width="11.140625" style="3" customWidth="1"/>
    <col min="15621" max="15621" width="13.28515625" style="3" customWidth="1"/>
    <col min="15622" max="15622" width="12.140625" style="3" customWidth="1"/>
    <col min="15623" max="15625" width="9.85546875" style="3" bestFit="1" customWidth="1"/>
    <col min="15626" max="15626" width="10.140625" style="3" customWidth="1"/>
    <col min="15627" max="15627" width="12.140625" style="3" customWidth="1"/>
    <col min="15628" max="15628" width="10.140625" style="3" customWidth="1"/>
    <col min="15629" max="15629" width="12" style="3" customWidth="1"/>
    <col min="15630" max="15864" width="8.85546875" style="3"/>
    <col min="15865" max="15865" width="6.28515625" style="3" customWidth="1"/>
    <col min="15866" max="15866" width="20.5703125" style="3" customWidth="1"/>
    <col min="15867" max="15867" width="30.7109375" style="3" customWidth="1"/>
    <col min="15868" max="15868" width="12" style="3" customWidth="1"/>
    <col min="15869" max="15869" width="13" style="3" customWidth="1"/>
    <col min="15870" max="15870" width="9.85546875" style="3" bestFit="1" customWidth="1"/>
    <col min="15871" max="15872" width="9.5703125" style="3" customWidth="1"/>
    <col min="15873" max="15873" width="9.85546875" style="3" bestFit="1" customWidth="1"/>
    <col min="15874" max="15874" width="14.140625" style="3" customWidth="1"/>
    <col min="15875" max="15876" width="11.140625" style="3" customWidth="1"/>
    <col min="15877" max="15877" width="13.28515625" style="3" customWidth="1"/>
    <col min="15878" max="15878" width="12.140625" style="3" customWidth="1"/>
    <col min="15879" max="15881" width="9.85546875" style="3" bestFit="1" customWidth="1"/>
    <col min="15882" max="15882" width="10.140625" style="3" customWidth="1"/>
    <col min="15883" max="15883" width="12.140625" style="3" customWidth="1"/>
    <col min="15884" max="15884" width="10.140625" style="3" customWidth="1"/>
    <col min="15885" max="15885" width="12" style="3" customWidth="1"/>
    <col min="15886" max="16120" width="8.85546875" style="3"/>
    <col min="16121" max="16121" width="6.28515625" style="3" customWidth="1"/>
    <col min="16122" max="16122" width="20.5703125" style="3" customWidth="1"/>
    <col min="16123" max="16123" width="30.7109375" style="3" customWidth="1"/>
    <col min="16124" max="16124" width="12" style="3" customWidth="1"/>
    <col min="16125" max="16125" width="13" style="3" customWidth="1"/>
    <col min="16126" max="16126" width="9.85546875" style="3" bestFit="1" customWidth="1"/>
    <col min="16127" max="16128" width="9.5703125" style="3" customWidth="1"/>
    <col min="16129" max="16129" width="9.85546875" style="3" bestFit="1" customWidth="1"/>
    <col min="16130" max="16130" width="14.140625" style="3" customWidth="1"/>
    <col min="16131" max="16132" width="11.140625" style="3" customWidth="1"/>
    <col min="16133" max="16133" width="13.28515625" style="3" customWidth="1"/>
    <col min="16134" max="16134" width="12.140625" style="3" customWidth="1"/>
    <col min="16135" max="16137" width="9.85546875" style="3" bestFit="1" customWidth="1"/>
    <col min="16138" max="16138" width="10.140625" style="3" customWidth="1"/>
    <col min="16139" max="16139" width="12.140625" style="3" customWidth="1"/>
    <col min="16140" max="16140" width="10.140625" style="3" customWidth="1"/>
    <col min="16141" max="16141" width="12" style="3" customWidth="1"/>
    <col min="16142" max="16384" width="8.85546875" style="3"/>
  </cols>
  <sheetData>
    <row r="1" spans="1:52" s="199" customFormat="1" ht="34.5" customHeight="1" thickBot="1">
      <c r="A1" s="434" t="s">
        <v>121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</row>
    <row r="2" spans="1:52" ht="29.25" customHeight="1" thickBot="1">
      <c r="A2" s="520" t="s">
        <v>120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2"/>
      <c r="AA2" s="1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18" customHeight="1">
      <c r="A3" s="562" t="s">
        <v>0</v>
      </c>
      <c r="B3" s="526" t="s">
        <v>1</v>
      </c>
      <c r="C3" s="526" t="s">
        <v>2</v>
      </c>
      <c r="D3" s="528" t="s">
        <v>119</v>
      </c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  <c r="T3" s="528"/>
      <c r="U3" s="528"/>
      <c r="V3" s="528"/>
      <c r="W3" s="528"/>
      <c r="X3" s="528"/>
      <c r="Y3" s="528"/>
      <c r="Z3" s="529"/>
      <c r="AA3" s="508" t="s">
        <v>4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ht="18" customHeight="1">
      <c r="A4" s="563"/>
      <c r="B4" s="478"/>
      <c r="C4" s="478"/>
      <c r="D4" s="200"/>
      <c r="E4" s="478" t="s">
        <v>5</v>
      </c>
      <c r="F4" s="478"/>
      <c r="G4" s="478"/>
      <c r="H4" s="478"/>
      <c r="I4" s="478"/>
      <c r="J4" s="478"/>
      <c r="K4" s="478"/>
      <c r="L4" s="478" t="s">
        <v>107</v>
      </c>
      <c r="M4" s="478"/>
      <c r="N4" s="478"/>
      <c r="O4" s="478"/>
      <c r="P4" s="478"/>
      <c r="Q4" s="478"/>
      <c r="R4" s="478"/>
      <c r="S4" s="478" t="s">
        <v>7</v>
      </c>
      <c r="T4" s="478"/>
      <c r="U4" s="478"/>
      <c r="V4" s="478"/>
      <c r="W4" s="478"/>
      <c r="X4" s="478"/>
      <c r="Y4" s="478"/>
      <c r="Z4" s="220" t="s">
        <v>8</v>
      </c>
      <c r="AA4" s="509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ht="18" customHeight="1" thickBot="1">
      <c r="A5" s="564"/>
      <c r="B5" s="527"/>
      <c r="C5" s="527"/>
      <c r="D5" s="203"/>
      <c r="E5" s="203" t="s">
        <v>9</v>
      </c>
      <c r="F5" s="203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203" t="s">
        <v>9</v>
      </c>
      <c r="M5" s="203" t="s">
        <v>10</v>
      </c>
      <c r="N5" s="7" t="s">
        <v>11</v>
      </c>
      <c r="O5" s="7" t="s">
        <v>12</v>
      </c>
      <c r="P5" s="7" t="s">
        <v>13</v>
      </c>
      <c r="Q5" s="7" t="s">
        <v>14</v>
      </c>
      <c r="R5" s="7" t="s">
        <v>15</v>
      </c>
      <c r="S5" s="203" t="s">
        <v>9</v>
      </c>
      <c r="T5" s="203" t="s">
        <v>10</v>
      </c>
      <c r="U5" s="7" t="s">
        <v>11</v>
      </c>
      <c r="V5" s="7" t="s">
        <v>12</v>
      </c>
      <c r="W5" s="7" t="s">
        <v>13</v>
      </c>
      <c r="X5" s="7" t="s">
        <v>14</v>
      </c>
      <c r="Y5" s="7" t="s">
        <v>15</v>
      </c>
      <c r="Z5" s="8" t="s">
        <v>16</v>
      </c>
      <c r="AA5" s="509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ht="18" customHeight="1" thickBot="1">
      <c r="A6" s="224">
        <v>1</v>
      </c>
      <c r="B6" s="202">
        <v>2</v>
      </c>
      <c r="C6" s="202">
        <v>3</v>
      </c>
      <c r="D6" s="11">
        <v>4</v>
      </c>
      <c r="E6" s="511">
        <v>5</v>
      </c>
      <c r="F6" s="512"/>
      <c r="G6" s="512"/>
      <c r="H6" s="512"/>
      <c r="I6" s="512"/>
      <c r="J6" s="512"/>
      <c r="K6" s="513"/>
      <c r="L6" s="515">
        <v>6</v>
      </c>
      <c r="M6" s="512"/>
      <c r="N6" s="512"/>
      <c r="O6" s="512"/>
      <c r="P6" s="512"/>
      <c r="Q6" s="512"/>
      <c r="R6" s="516"/>
      <c r="S6" s="511">
        <v>7</v>
      </c>
      <c r="T6" s="512"/>
      <c r="U6" s="512"/>
      <c r="V6" s="512"/>
      <c r="W6" s="512"/>
      <c r="X6" s="512"/>
      <c r="Y6" s="516"/>
      <c r="Z6" s="12" t="s">
        <v>17</v>
      </c>
      <c r="AA6" s="510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16.5" customHeight="1" thickBot="1">
      <c r="A7" s="223"/>
      <c r="B7" s="517" t="s">
        <v>18</v>
      </c>
      <c r="C7" s="518"/>
      <c r="D7" s="519"/>
      <c r="E7" s="14"/>
      <c r="F7" s="15"/>
      <c r="G7" s="15"/>
      <c r="H7" s="15"/>
      <c r="I7" s="15"/>
      <c r="J7" s="15"/>
      <c r="K7" s="16"/>
      <c r="L7" s="17"/>
      <c r="M7" s="15"/>
      <c r="N7" s="15"/>
      <c r="O7" s="15"/>
      <c r="P7" s="15"/>
      <c r="Q7" s="15"/>
      <c r="R7" s="18"/>
      <c r="S7" s="19"/>
      <c r="T7" s="15"/>
      <c r="U7" s="15"/>
      <c r="V7" s="15"/>
      <c r="W7" s="15"/>
      <c r="X7" s="20"/>
      <c r="Y7" s="21"/>
      <c r="Z7" s="22"/>
      <c r="AA7" s="23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s="2" customFormat="1" ht="23.25" customHeight="1">
      <c r="A8" s="552">
        <v>1</v>
      </c>
      <c r="B8" s="549" t="s">
        <v>19</v>
      </c>
      <c r="C8" s="472" t="s">
        <v>20</v>
      </c>
      <c r="D8" s="24" t="s">
        <v>21</v>
      </c>
      <c r="E8" s="25">
        <v>0</v>
      </c>
      <c r="F8" s="26">
        <v>0</v>
      </c>
      <c r="G8" s="26">
        <v>0</v>
      </c>
      <c r="H8" s="26">
        <v>0</v>
      </c>
      <c r="I8" s="26">
        <v>0</v>
      </c>
      <c r="J8" s="30">
        <v>0</v>
      </c>
      <c r="K8" s="28">
        <f t="shared" ref="K8:K39" si="0">SUM(E8:J8)</f>
        <v>0</v>
      </c>
      <c r="L8" s="29">
        <v>0</v>
      </c>
      <c r="M8" s="26">
        <v>0</v>
      </c>
      <c r="N8" s="26">
        <v>0</v>
      </c>
      <c r="O8" s="26">
        <v>0</v>
      </c>
      <c r="P8" s="26">
        <v>0</v>
      </c>
      <c r="Q8" s="30">
        <v>0</v>
      </c>
      <c r="R8" s="28">
        <f t="shared" ref="R8:R39" si="1">SUM(L8:Q8)</f>
        <v>0</v>
      </c>
      <c r="S8" s="31">
        <f t="shared" ref="S8:S39" si="2">E8-L8</f>
        <v>0</v>
      </c>
      <c r="T8" s="32">
        <f t="shared" ref="T8:T39" si="3">F8-M8</f>
        <v>0</v>
      </c>
      <c r="U8" s="32">
        <f t="shared" ref="U8:U39" si="4">G8-N8</f>
        <v>0</v>
      </c>
      <c r="V8" s="32">
        <f t="shared" ref="V8:V39" si="5">H8-O8</f>
        <v>0</v>
      </c>
      <c r="W8" s="32">
        <f t="shared" ref="W8:W39" si="6">I8-P8</f>
        <v>0</v>
      </c>
      <c r="X8" s="33">
        <f t="shared" ref="X8:X39" si="7">J8-Q8</f>
        <v>0</v>
      </c>
      <c r="Y8" s="34">
        <f t="shared" ref="Y8:Y39" si="8">SUM(S8:X8)</f>
        <v>0</v>
      </c>
      <c r="Z8" s="35">
        <f>K8+K9+K10</f>
        <v>0</v>
      </c>
      <c r="AA8" s="475" t="e">
        <f>Z10/Z8*100</f>
        <v>#DIV/0!</v>
      </c>
    </row>
    <row r="9" spans="1:52" s="2" customFormat="1" ht="23.25" customHeight="1">
      <c r="A9" s="553"/>
      <c r="B9" s="550"/>
      <c r="C9" s="473"/>
      <c r="D9" s="36" t="s">
        <v>22</v>
      </c>
      <c r="E9" s="37">
        <v>0</v>
      </c>
      <c r="F9" s="38">
        <v>0</v>
      </c>
      <c r="G9" s="38">
        <v>0</v>
      </c>
      <c r="H9" s="38">
        <v>0</v>
      </c>
      <c r="I9" s="38">
        <v>0</v>
      </c>
      <c r="J9" s="42">
        <v>0</v>
      </c>
      <c r="K9" s="40">
        <f t="shared" si="0"/>
        <v>0</v>
      </c>
      <c r="L9" s="41">
        <v>0</v>
      </c>
      <c r="M9" s="38">
        <v>0</v>
      </c>
      <c r="N9" s="38">
        <v>0</v>
      </c>
      <c r="O9" s="38">
        <v>0</v>
      </c>
      <c r="P9" s="38">
        <v>0</v>
      </c>
      <c r="Q9" s="42">
        <v>0</v>
      </c>
      <c r="R9" s="40">
        <f t="shared" si="1"/>
        <v>0</v>
      </c>
      <c r="S9" s="43">
        <f t="shared" si="2"/>
        <v>0</v>
      </c>
      <c r="T9" s="44">
        <f t="shared" si="3"/>
        <v>0</v>
      </c>
      <c r="U9" s="44">
        <f t="shared" si="4"/>
        <v>0</v>
      </c>
      <c r="V9" s="44">
        <f t="shared" si="5"/>
        <v>0</v>
      </c>
      <c r="W9" s="44">
        <f t="shared" si="6"/>
        <v>0</v>
      </c>
      <c r="X9" s="45">
        <f t="shared" si="7"/>
        <v>0</v>
      </c>
      <c r="Y9" s="46">
        <f t="shared" si="8"/>
        <v>0</v>
      </c>
      <c r="Z9" s="47">
        <f>R8+R9+R10</f>
        <v>0</v>
      </c>
      <c r="AA9" s="476"/>
    </row>
    <row r="10" spans="1:52" s="2" customFormat="1" ht="23.25" customHeight="1" thickBot="1">
      <c r="A10" s="553"/>
      <c r="B10" s="550"/>
      <c r="C10" s="474"/>
      <c r="D10" s="48" t="s">
        <v>23</v>
      </c>
      <c r="E10" s="49">
        <v>0</v>
      </c>
      <c r="F10" s="50">
        <v>0</v>
      </c>
      <c r="G10" s="50">
        <v>0</v>
      </c>
      <c r="H10" s="50">
        <v>0</v>
      </c>
      <c r="I10" s="50">
        <v>0</v>
      </c>
      <c r="J10" s="54">
        <v>0</v>
      </c>
      <c r="K10" s="52">
        <f t="shared" si="0"/>
        <v>0</v>
      </c>
      <c r="L10" s="53">
        <v>0</v>
      </c>
      <c r="M10" s="50">
        <v>0</v>
      </c>
      <c r="N10" s="50">
        <v>0</v>
      </c>
      <c r="O10" s="50">
        <v>0</v>
      </c>
      <c r="P10" s="50">
        <v>0</v>
      </c>
      <c r="Q10" s="54">
        <v>0</v>
      </c>
      <c r="R10" s="52">
        <f t="shared" si="1"/>
        <v>0</v>
      </c>
      <c r="S10" s="55">
        <f t="shared" si="2"/>
        <v>0</v>
      </c>
      <c r="T10" s="56">
        <f t="shared" si="3"/>
        <v>0</v>
      </c>
      <c r="U10" s="56">
        <f t="shared" si="4"/>
        <v>0</v>
      </c>
      <c r="V10" s="56">
        <f t="shared" si="5"/>
        <v>0</v>
      </c>
      <c r="W10" s="56">
        <f t="shared" si="6"/>
        <v>0</v>
      </c>
      <c r="X10" s="57">
        <f t="shared" si="7"/>
        <v>0</v>
      </c>
      <c r="Y10" s="58">
        <f t="shared" si="8"/>
        <v>0</v>
      </c>
      <c r="Z10" s="59">
        <f>Y8+Y9+Y10</f>
        <v>0</v>
      </c>
      <c r="AA10" s="477"/>
    </row>
    <row r="11" spans="1:52" s="2" customFormat="1" ht="23.25" customHeight="1">
      <c r="A11" s="552">
        <v>2</v>
      </c>
      <c r="B11" s="550"/>
      <c r="C11" s="499" t="s">
        <v>24</v>
      </c>
      <c r="D11" s="60" t="s">
        <v>21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4">
        <f t="shared" si="0"/>
        <v>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7">
        <f t="shared" si="1"/>
        <v>0</v>
      </c>
      <c r="S11" s="69">
        <f t="shared" si="2"/>
        <v>0</v>
      </c>
      <c r="T11" s="69">
        <f t="shared" si="3"/>
        <v>0</v>
      </c>
      <c r="U11" s="69">
        <f t="shared" si="4"/>
        <v>0</v>
      </c>
      <c r="V11" s="69">
        <f t="shared" si="5"/>
        <v>0</v>
      </c>
      <c r="W11" s="69">
        <f t="shared" si="6"/>
        <v>0</v>
      </c>
      <c r="X11" s="69">
        <f t="shared" si="7"/>
        <v>0</v>
      </c>
      <c r="Y11" s="70">
        <f t="shared" si="8"/>
        <v>0</v>
      </c>
      <c r="Z11" s="71">
        <f>K11+K12+K13</f>
        <v>0</v>
      </c>
      <c r="AA11" s="502" t="e">
        <f>Z13/Z11*100</f>
        <v>#DIV/0!</v>
      </c>
    </row>
    <row r="12" spans="1:52" s="2" customFormat="1" ht="23.25" customHeight="1">
      <c r="A12" s="553"/>
      <c r="B12" s="550"/>
      <c r="C12" s="499"/>
      <c r="D12" s="36" t="s">
        <v>22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40">
        <f t="shared" si="0"/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72">
        <f t="shared" si="1"/>
        <v>0</v>
      </c>
      <c r="S12" s="44">
        <f t="shared" si="2"/>
        <v>0</v>
      </c>
      <c r="T12" s="44">
        <f t="shared" si="3"/>
        <v>0</v>
      </c>
      <c r="U12" s="44">
        <f t="shared" si="4"/>
        <v>0</v>
      </c>
      <c r="V12" s="44">
        <f t="shared" si="5"/>
        <v>0</v>
      </c>
      <c r="W12" s="44">
        <f t="shared" si="6"/>
        <v>0</v>
      </c>
      <c r="X12" s="44">
        <f t="shared" si="7"/>
        <v>0</v>
      </c>
      <c r="Y12" s="73">
        <f t="shared" si="8"/>
        <v>0</v>
      </c>
      <c r="Z12" s="74">
        <f>R11+R12+R13</f>
        <v>0</v>
      </c>
      <c r="AA12" s="502"/>
    </row>
    <row r="13" spans="1:52" s="2" customFormat="1" ht="23.25" customHeight="1" thickBot="1">
      <c r="A13" s="553"/>
      <c r="B13" s="550"/>
      <c r="C13" s="499"/>
      <c r="D13" s="75" t="s">
        <v>23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72">
        <f t="shared" si="0"/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72">
        <f t="shared" si="1"/>
        <v>0</v>
      </c>
      <c r="S13" s="77">
        <f t="shared" si="2"/>
        <v>0</v>
      </c>
      <c r="T13" s="77">
        <f t="shared" si="3"/>
        <v>0</v>
      </c>
      <c r="U13" s="77">
        <f t="shared" si="4"/>
        <v>0</v>
      </c>
      <c r="V13" s="77">
        <f t="shared" si="5"/>
        <v>0</v>
      </c>
      <c r="W13" s="77">
        <f t="shared" si="6"/>
        <v>0</v>
      </c>
      <c r="X13" s="77">
        <f t="shared" si="7"/>
        <v>0</v>
      </c>
      <c r="Y13" s="73">
        <f t="shared" si="8"/>
        <v>0</v>
      </c>
      <c r="Z13" s="78">
        <f>Y11+Y12+Y13</f>
        <v>0</v>
      </c>
      <c r="AA13" s="502"/>
    </row>
    <row r="14" spans="1:52" s="2" customFormat="1" ht="23.25" customHeight="1">
      <c r="A14" s="552">
        <v>3</v>
      </c>
      <c r="B14" s="550"/>
      <c r="C14" s="498" t="s">
        <v>25</v>
      </c>
      <c r="D14" s="24" t="s">
        <v>21</v>
      </c>
      <c r="E14" s="26">
        <v>6</v>
      </c>
      <c r="F14" s="26">
        <v>1</v>
      </c>
      <c r="G14" s="26">
        <v>0</v>
      </c>
      <c r="H14" s="26">
        <v>0</v>
      </c>
      <c r="I14" s="26">
        <v>0</v>
      </c>
      <c r="J14" s="26">
        <v>0</v>
      </c>
      <c r="K14" s="28">
        <f t="shared" si="0"/>
        <v>7</v>
      </c>
      <c r="L14" s="26">
        <v>6</v>
      </c>
      <c r="M14" s="26">
        <v>1</v>
      </c>
      <c r="N14" s="26">
        <v>0</v>
      </c>
      <c r="O14" s="26">
        <v>0</v>
      </c>
      <c r="P14" s="26">
        <v>0</v>
      </c>
      <c r="Q14" s="26">
        <v>0</v>
      </c>
      <c r="R14" s="79">
        <f t="shared" si="1"/>
        <v>7</v>
      </c>
      <c r="S14" s="32">
        <f t="shared" si="2"/>
        <v>0</v>
      </c>
      <c r="T14" s="32">
        <f t="shared" si="3"/>
        <v>0</v>
      </c>
      <c r="U14" s="32">
        <f t="shared" si="4"/>
        <v>0</v>
      </c>
      <c r="V14" s="32">
        <f t="shared" si="5"/>
        <v>0</v>
      </c>
      <c r="W14" s="32">
        <f t="shared" si="6"/>
        <v>0</v>
      </c>
      <c r="X14" s="32">
        <f t="shared" si="7"/>
        <v>0</v>
      </c>
      <c r="Y14" s="80">
        <f t="shared" si="8"/>
        <v>0</v>
      </c>
      <c r="Z14" s="81">
        <f>K14+K15+K16</f>
        <v>109</v>
      </c>
      <c r="AA14" s="501">
        <f>Z16/Z14*100</f>
        <v>4.5871559633027523</v>
      </c>
    </row>
    <row r="15" spans="1:52" s="2" customFormat="1" ht="23.25" customHeight="1">
      <c r="A15" s="553"/>
      <c r="B15" s="550"/>
      <c r="C15" s="499"/>
      <c r="D15" s="36" t="s">
        <v>22</v>
      </c>
      <c r="E15" s="38">
        <v>15</v>
      </c>
      <c r="F15" s="38">
        <v>2</v>
      </c>
      <c r="G15" s="38">
        <v>1</v>
      </c>
      <c r="H15" s="38">
        <v>0</v>
      </c>
      <c r="I15" s="38">
        <v>0</v>
      </c>
      <c r="J15" s="38">
        <v>0</v>
      </c>
      <c r="K15" s="40">
        <f t="shared" si="0"/>
        <v>18</v>
      </c>
      <c r="L15" s="38">
        <v>13</v>
      </c>
      <c r="M15" s="38">
        <v>2</v>
      </c>
      <c r="N15" s="38">
        <v>1</v>
      </c>
      <c r="O15" s="38">
        <v>0</v>
      </c>
      <c r="P15" s="38">
        <v>0</v>
      </c>
      <c r="Q15" s="38">
        <v>0</v>
      </c>
      <c r="R15" s="72">
        <f t="shared" si="1"/>
        <v>16</v>
      </c>
      <c r="S15" s="44">
        <f t="shared" si="2"/>
        <v>2</v>
      </c>
      <c r="T15" s="44">
        <f t="shared" si="3"/>
        <v>0</v>
      </c>
      <c r="U15" s="44">
        <f t="shared" si="4"/>
        <v>0</v>
      </c>
      <c r="V15" s="44">
        <f t="shared" si="5"/>
        <v>0</v>
      </c>
      <c r="W15" s="44">
        <f t="shared" si="6"/>
        <v>0</v>
      </c>
      <c r="X15" s="44">
        <f t="shared" si="7"/>
        <v>0</v>
      </c>
      <c r="Y15" s="73">
        <f t="shared" si="8"/>
        <v>2</v>
      </c>
      <c r="Z15" s="74">
        <f>R14+R15+R16</f>
        <v>104</v>
      </c>
      <c r="AA15" s="502"/>
    </row>
    <row r="16" spans="1:52" s="2" customFormat="1" ht="23.25" customHeight="1" thickBot="1">
      <c r="A16" s="554"/>
      <c r="B16" s="551"/>
      <c r="C16" s="500"/>
      <c r="D16" s="48" t="s">
        <v>23</v>
      </c>
      <c r="E16" s="50">
        <v>45</v>
      </c>
      <c r="F16" s="50">
        <v>12</v>
      </c>
      <c r="G16" s="50">
        <v>6</v>
      </c>
      <c r="H16" s="50">
        <v>15</v>
      </c>
      <c r="I16" s="50">
        <v>3</v>
      </c>
      <c r="J16" s="50">
        <v>3</v>
      </c>
      <c r="K16" s="52">
        <f t="shared" si="0"/>
        <v>84</v>
      </c>
      <c r="L16" s="50">
        <v>45</v>
      </c>
      <c r="M16" s="50">
        <v>10</v>
      </c>
      <c r="N16" s="50">
        <v>6</v>
      </c>
      <c r="O16" s="50">
        <v>14</v>
      </c>
      <c r="P16" s="50">
        <v>3</v>
      </c>
      <c r="Q16" s="50">
        <v>3</v>
      </c>
      <c r="R16" s="52">
        <f t="shared" si="1"/>
        <v>81</v>
      </c>
      <c r="S16" s="56">
        <f t="shared" si="2"/>
        <v>0</v>
      </c>
      <c r="T16" s="56">
        <f t="shared" si="3"/>
        <v>2</v>
      </c>
      <c r="U16" s="56">
        <f t="shared" si="4"/>
        <v>0</v>
      </c>
      <c r="V16" s="56">
        <f t="shared" si="5"/>
        <v>1</v>
      </c>
      <c r="W16" s="56">
        <f t="shared" si="6"/>
        <v>0</v>
      </c>
      <c r="X16" s="56">
        <f t="shared" si="7"/>
        <v>0</v>
      </c>
      <c r="Y16" s="58">
        <f t="shared" si="8"/>
        <v>3</v>
      </c>
      <c r="Z16" s="82">
        <f>Y14+Y15+Y16</f>
        <v>5</v>
      </c>
      <c r="AA16" s="503"/>
    </row>
    <row r="17" spans="1:52" s="83" customFormat="1" ht="23.25" customHeight="1">
      <c r="A17" s="555">
        <v>4</v>
      </c>
      <c r="B17" s="549" t="s">
        <v>26</v>
      </c>
      <c r="C17" s="484" t="s">
        <v>27</v>
      </c>
      <c r="D17" s="166" t="s">
        <v>21</v>
      </c>
      <c r="E17" s="62">
        <v>12</v>
      </c>
      <c r="F17" s="62">
        <v>4</v>
      </c>
      <c r="G17" s="62">
        <v>1</v>
      </c>
      <c r="H17" s="62">
        <v>7</v>
      </c>
      <c r="I17" s="62">
        <v>2</v>
      </c>
      <c r="J17" s="62">
        <v>1</v>
      </c>
      <c r="K17" s="64">
        <f t="shared" si="0"/>
        <v>27</v>
      </c>
      <c r="L17" s="62">
        <v>10</v>
      </c>
      <c r="M17" s="62">
        <v>1</v>
      </c>
      <c r="N17" s="62">
        <v>0</v>
      </c>
      <c r="O17" s="62">
        <v>0</v>
      </c>
      <c r="P17" s="62">
        <v>0</v>
      </c>
      <c r="Q17" s="62">
        <v>0</v>
      </c>
      <c r="R17" s="67">
        <f t="shared" si="1"/>
        <v>11</v>
      </c>
      <c r="S17" s="69">
        <f t="shared" si="2"/>
        <v>2</v>
      </c>
      <c r="T17" s="69">
        <f t="shared" si="3"/>
        <v>3</v>
      </c>
      <c r="U17" s="69">
        <f t="shared" si="4"/>
        <v>1</v>
      </c>
      <c r="V17" s="69">
        <f t="shared" si="5"/>
        <v>7</v>
      </c>
      <c r="W17" s="69">
        <f t="shared" si="6"/>
        <v>2</v>
      </c>
      <c r="X17" s="69">
        <f t="shared" si="7"/>
        <v>1</v>
      </c>
      <c r="Y17" s="70">
        <f t="shared" si="8"/>
        <v>16</v>
      </c>
      <c r="Z17" s="71">
        <f>K17+K18+K19</f>
        <v>214</v>
      </c>
      <c r="AA17" s="502">
        <f>Z19/Z17*100</f>
        <v>27.102803738317753</v>
      </c>
    </row>
    <row r="18" spans="1:52" s="83" customFormat="1" ht="23.25" customHeight="1">
      <c r="A18" s="555"/>
      <c r="B18" s="550"/>
      <c r="C18" s="473"/>
      <c r="D18" s="173" t="s">
        <v>22</v>
      </c>
      <c r="E18" s="38">
        <v>22</v>
      </c>
      <c r="F18" s="38">
        <v>7</v>
      </c>
      <c r="G18" s="38">
        <v>3</v>
      </c>
      <c r="H18" s="38">
        <v>14</v>
      </c>
      <c r="I18" s="38">
        <v>5</v>
      </c>
      <c r="J18" s="38">
        <v>2</v>
      </c>
      <c r="K18" s="40">
        <f t="shared" si="0"/>
        <v>53</v>
      </c>
      <c r="L18" s="38">
        <v>32</v>
      </c>
      <c r="M18" s="38">
        <v>3</v>
      </c>
      <c r="N18" s="38">
        <v>0</v>
      </c>
      <c r="O18" s="38">
        <v>0</v>
      </c>
      <c r="P18" s="38">
        <v>0</v>
      </c>
      <c r="Q18" s="38">
        <v>0</v>
      </c>
      <c r="R18" s="72">
        <f t="shared" si="1"/>
        <v>35</v>
      </c>
      <c r="S18" s="44">
        <f t="shared" si="2"/>
        <v>-10</v>
      </c>
      <c r="T18" s="44">
        <f t="shared" si="3"/>
        <v>4</v>
      </c>
      <c r="U18" s="44">
        <f t="shared" si="4"/>
        <v>3</v>
      </c>
      <c r="V18" s="44">
        <f t="shared" si="5"/>
        <v>14</v>
      </c>
      <c r="W18" s="44">
        <f t="shared" si="6"/>
        <v>5</v>
      </c>
      <c r="X18" s="44">
        <f t="shared" si="7"/>
        <v>2</v>
      </c>
      <c r="Y18" s="73">
        <f t="shared" si="8"/>
        <v>18</v>
      </c>
      <c r="Z18" s="74">
        <f>R17+R18+R19</f>
        <v>156</v>
      </c>
      <c r="AA18" s="502"/>
    </row>
    <row r="19" spans="1:52" s="83" customFormat="1" ht="23.25" customHeight="1" thickBot="1">
      <c r="A19" s="556"/>
      <c r="B19" s="550"/>
      <c r="C19" s="497"/>
      <c r="D19" s="178" t="s">
        <v>23</v>
      </c>
      <c r="E19" s="85">
        <v>52</v>
      </c>
      <c r="F19" s="85">
        <v>19</v>
      </c>
      <c r="G19" s="85">
        <v>9</v>
      </c>
      <c r="H19" s="85">
        <v>36</v>
      </c>
      <c r="I19" s="85">
        <v>13</v>
      </c>
      <c r="J19" s="85">
        <v>5</v>
      </c>
      <c r="K19" s="72">
        <f t="shared" si="0"/>
        <v>134</v>
      </c>
      <c r="L19" s="85">
        <v>46</v>
      </c>
      <c r="M19" s="85">
        <v>17</v>
      </c>
      <c r="N19" s="85">
        <v>6</v>
      </c>
      <c r="O19" s="85">
        <v>32</v>
      </c>
      <c r="P19" s="85">
        <v>5</v>
      </c>
      <c r="Q19" s="85">
        <v>4</v>
      </c>
      <c r="R19" s="72">
        <f t="shared" si="1"/>
        <v>110</v>
      </c>
      <c r="S19" s="77">
        <f t="shared" si="2"/>
        <v>6</v>
      </c>
      <c r="T19" s="77">
        <f t="shared" si="3"/>
        <v>2</v>
      </c>
      <c r="U19" s="77">
        <f t="shared" si="4"/>
        <v>3</v>
      </c>
      <c r="V19" s="77">
        <f t="shared" si="5"/>
        <v>4</v>
      </c>
      <c r="W19" s="77">
        <f t="shared" si="6"/>
        <v>8</v>
      </c>
      <c r="X19" s="77">
        <f t="shared" si="7"/>
        <v>1</v>
      </c>
      <c r="Y19" s="73">
        <f t="shared" si="8"/>
        <v>24</v>
      </c>
      <c r="Z19" s="78">
        <f>Y17+Y18+Y19</f>
        <v>58</v>
      </c>
      <c r="AA19" s="502"/>
    </row>
    <row r="20" spans="1:52" s="2" customFormat="1" ht="23.25" customHeight="1">
      <c r="A20" s="552">
        <v>5</v>
      </c>
      <c r="B20" s="550"/>
      <c r="C20" s="472" t="s">
        <v>28</v>
      </c>
      <c r="D20" s="24" t="s">
        <v>21</v>
      </c>
      <c r="E20" s="90">
        <v>11</v>
      </c>
      <c r="F20" s="90">
        <v>3</v>
      </c>
      <c r="G20" s="90">
        <v>1</v>
      </c>
      <c r="H20" s="90">
        <v>4</v>
      </c>
      <c r="I20" s="90">
        <v>1</v>
      </c>
      <c r="J20" s="90">
        <v>0</v>
      </c>
      <c r="K20" s="28">
        <f t="shared" si="0"/>
        <v>20</v>
      </c>
      <c r="L20" s="26">
        <v>9</v>
      </c>
      <c r="M20" s="26">
        <v>2</v>
      </c>
      <c r="N20" s="26">
        <v>0</v>
      </c>
      <c r="O20" s="26">
        <v>3</v>
      </c>
      <c r="P20" s="26">
        <v>0</v>
      </c>
      <c r="Q20" s="26">
        <v>0</v>
      </c>
      <c r="R20" s="79">
        <f t="shared" si="1"/>
        <v>14</v>
      </c>
      <c r="S20" s="32">
        <f t="shared" si="2"/>
        <v>2</v>
      </c>
      <c r="T20" s="32">
        <f t="shared" si="3"/>
        <v>1</v>
      </c>
      <c r="U20" s="32">
        <f t="shared" si="4"/>
        <v>1</v>
      </c>
      <c r="V20" s="32">
        <f t="shared" si="5"/>
        <v>1</v>
      </c>
      <c r="W20" s="32">
        <f t="shared" si="6"/>
        <v>1</v>
      </c>
      <c r="X20" s="32">
        <f t="shared" si="7"/>
        <v>0</v>
      </c>
      <c r="Y20" s="80">
        <f t="shared" si="8"/>
        <v>6</v>
      </c>
      <c r="Z20" s="81">
        <f>K20+K21+K22</f>
        <v>140</v>
      </c>
      <c r="AA20" s="475">
        <f>Z22/Z20*100</f>
        <v>14.285714285714285</v>
      </c>
    </row>
    <row r="21" spans="1:52" s="2" customFormat="1" ht="23.25" customHeight="1">
      <c r="A21" s="553"/>
      <c r="B21" s="550"/>
      <c r="C21" s="473"/>
      <c r="D21" s="36" t="s">
        <v>22</v>
      </c>
      <c r="E21" s="93">
        <v>24</v>
      </c>
      <c r="F21" s="93">
        <v>5</v>
      </c>
      <c r="G21" s="93">
        <v>3</v>
      </c>
      <c r="H21" s="93">
        <v>6</v>
      </c>
      <c r="I21" s="93">
        <v>2</v>
      </c>
      <c r="J21" s="93">
        <v>0</v>
      </c>
      <c r="K21" s="40">
        <f t="shared" si="0"/>
        <v>40</v>
      </c>
      <c r="L21" s="38">
        <v>23</v>
      </c>
      <c r="M21" s="38">
        <v>3</v>
      </c>
      <c r="N21" s="38">
        <v>1</v>
      </c>
      <c r="O21" s="38">
        <v>5</v>
      </c>
      <c r="P21" s="38">
        <v>0</v>
      </c>
      <c r="Q21" s="38">
        <v>0</v>
      </c>
      <c r="R21" s="109">
        <f t="shared" si="1"/>
        <v>32</v>
      </c>
      <c r="S21" s="44">
        <f t="shared" si="2"/>
        <v>1</v>
      </c>
      <c r="T21" s="44">
        <f t="shared" si="3"/>
        <v>2</v>
      </c>
      <c r="U21" s="44">
        <f t="shared" si="4"/>
        <v>2</v>
      </c>
      <c r="V21" s="44">
        <f t="shared" si="5"/>
        <v>1</v>
      </c>
      <c r="W21" s="44">
        <f t="shared" si="6"/>
        <v>2</v>
      </c>
      <c r="X21" s="44">
        <f t="shared" si="7"/>
        <v>0</v>
      </c>
      <c r="Y21" s="73">
        <f t="shared" si="8"/>
        <v>8</v>
      </c>
      <c r="Z21" s="74">
        <f>R20+R21+R22</f>
        <v>120</v>
      </c>
      <c r="AA21" s="476"/>
    </row>
    <row r="22" spans="1:52" s="2" customFormat="1" ht="23.25" customHeight="1" thickBot="1">
      <c r="A22" s="553"/>
      <c r="B22" s="547"/>
      <c r="C22" s="474"/>
      <c r="D22" s="48" t="s">
        <v>23</v>
      </c>
      <c r="E22" s="96">
        <v>40</v>
      </c>
      <c r="F22" s="96">
        <v>11</v>
      </c>
      <c r="G22" s="96">
        <v>6</v>
      </c>
      <c r="H22" s="96">
        <v>21</v>
      </c>
      <c r="I22" s="96">
        <v>2</v>
      </c>
      <c r="J22" s="96">
        <v>0</v>
      </c>
      <c r="K22" s="52">
        <f t="shared" si="0"/>
        <v>80</v>
      </c>
      <c r="L22" s="50">
        <v>38</v>
      </c>
      <c r="M22" s="50">
        <v>11</v>
      </c>
      <c r="N22" s="50">
        <v>5</v>
      </c>
      <c r="O22" s="50">
        <v>20</v>
      </c>
      <c r="P22" s="50">
        <v>0</v>
      </c>
      <c r="Q22" s="50">
        <v>0</v>
      </c>
      <c r="R22" s="112">
        <f t="shared" si="1"/>
        <v>74</v>
      </c>
      <c r="S22" s="56">
        <f t="shared" si="2"/>
        <v>2</v>
      </c>
      <c r="T22" s="56">
        <f t="shared" si="3"/>
        <v>0</v>
      </c>
      <c r="U22" s="56">
        <f t="shared" si="4"/>
        <v>1</v>
      </c>
      <c r="V22" s="56">
        <f t="shared" si="5"/>
        <v>1</v>
      </c>
      <c r="W22" s="56">
        <f t="shared" si="6"/>
        <v>2</v>
      </c>
      <c r="X22" s="56">
        <f t="shared" si="7"/>
        <v>0</v>
      </c>
      <c r="Y22" s="58">
        <f t="shared" si="8"/>
        <v>6</v>
      </c>
      <c r="Z22" s="82">
        <f>Y20+Y21+Y22</f>
        <v>20</v>
      </c>
      <c r="AA22" s="477"/>
    </row>
    <row r="23" spans="1:52" s="99" customFormat="1" ht="23.25" customHeight="1">
      <c r="A23" s="552">
        <v>6</v>
      </c>
      <c r="B23" s="565" t="s">
        <v>29</v>
      </c>
      <c r="C23" s="484" t="s">
        <v>30</v>
      </c>
      <c r="D23" s="60" t="s">
        <v>21</v>
      </c>
      <c r="E23" s="61">
        <v>25</v>
      </c>
      <c r="F23" s="62">
        <v>8</v>
      </c>
      <c r="G23" s="62">
        <v>4</v>
      </c>
      <c r="H23" s="62">
        <v>15</v>
      </c>
      <c r="I23" s="62">
        <v>5</v>
      </c>
      <c r="J23" s="66">
        <v>1</v>
      </c>
      <c r="K23" s="64">
        <f t="shared" si="0"/>
        <v>58</v>
      </c>
      <c r="L23" s="65">
        <v>9</v>
      </c>
      <c r="M23" s="62">
        <v>1</v>
      </c>
      <c r="N23" s="62">
        <v>1</v>
      </c>
      <c r="O23" s="62">
        <v>5</v>
      </c>
      <c r="P23" s="62">
        <v>2</v>
      </c>
      <c r="Q23" s="66">
        <v>0</v>
      </c>
      <c r="R23" s="64">
        <f t="shared" si="1"/>
        <v>18</v>
      </c>
      <c r="S23" s="68">
        <f t="shared" si="2"/>
        <v>16</v>
      </c>
      <c r="T23" s="69">
        <f t="shared" si="3"/>
        <v>7</v>
      </c>
      <c r="U23" s="69">
        <f t="shared" si="4"/>
        <v>3</v>
      </c>
      <c r="V23" s="69">
        <f t="shared" si="5"/>
        <v>10</v>
      </c>
      <c r="W23" s="69">
        <f t="shared" si="6"/>
        <v>3</v>
      </c>
      <c r="X23" s="100">
        <f t="shared" si="7"/>
        <v>1</v>
      </c>
      <c r="Y23" s="70">
        <f t="shared" si="8"/>
        <v>40</v>
      </c>
      <c r="Z23" s="101">
        <f>K23+K24+K25</f>
        <v>435</v>
      </c>
      <c r="AA23" s="476">
        <f>Z25/Z23*100</f>
        <v>28.505747126436781</v>
      </c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</row>
    <row r="24" spans="1:52" s="99" customFormat="1" ht="23.25" customHeight="1">
      <c r="A24" s="553"/>
      <c r="B24" s="565"/>
      <c r="C24" s="473"/>
      <c r="D24" s="36" t="s">
        <v>22</v>
      </c>
      <c r="E24" s="37">
        <v>42</v>
      </c>
      <c r="F24" s="38">
        <v>16</v>
      </c>
      <c r="G24" s="38">
        <v>8</v>
      </c>
      <c r="H24" s="38">
        <v>28</v>
      </c>
      <c r="I24" s="38">
        <v>10</v>
      </c>
      <c r="J24" s="42">
        <v>4</v>
      </c>
      <c r="K24" s="40">
        <f t="shared" si="0"/>
        <v>108</v>
      </c>
      <c r="L24" s="41">
        <v>26</v>
      </c>
      <c r="M24" s="38">
        <v>2</v>
      </c>
      <c r="N24" s="38">
        <v>0</v>
      </c>
      <c r="O24" s="38">
        <v>17</v>
      </c>
      <c r="P24" s="38">
        <v>3</v>
      </c>
      <c r="Q24" s="42">
        <v>0</v>
      </c>
      <c r="R24" s="40">
        <f t="shared" si="1"/>
        <v>48</v>
      </c>
      <c r="S24" s="43">
        <f t="shared" si="2"/>
        <v>16</v>
      </c>
      <c r="T24" s="44">
        <f t="shared" si="3"/>
        <v>14</v>
      </c>
      <c r="U24" s="44">
        <f t="shared" si="4"/>
        <v>8</v>
      </c>
      <c r="V24" s="44">
        <f t="shared" si="5"/>
        <v>11</v>
      </c>
      <c r="W24" s="44">
        <f t="shared" si="6"/>
        <v>7</v>
      </c>
      <c r="X24" s="45">
        <f t="shared" si="7"/>
        <v>4</v>
      </c>
      <c r="Y24" s="73">
        <f t="shared" si="8"/>
        <v>60</v>
      </c>
      <c r="Z24" s="47">
        <f>R23+R24+R25</f>
        <v>311</v>
      </c>
      <c r="AA24" s="476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</row>
    <row r="25" spans="1:52" s="99" customFormat="1" ht="23.25" customHeight="1" thickBot="1">
      <c r="A25" s="553"/>
      <c r="B25" s="565"/>
      <c r="C25" s="473"/>
      <c r="D25" s="75" t="s">
        <v>23</v>
      </c>
      <c r="E25" s="49">
        <v>100</v>
      </c>
      <c r="F25" s="50">
        <v>40</v>
      </c>
      <c r="G25" s="50">
        <v>20</v>
      </c>
      <c r="H25" s="50">
        <v>72</v>
      </c>
      <c r="I25" s="50">
        <v>26</v>
      </c>
      <c r="J25" s="54">
        <v>11</v>
      </c>
      <c r="K25" s="40">
        <f t="shared" si="0"/>
        <v>269</v>
      </c>
      <c r="L25" s="53">
        <v>115</v>
      </c>
      <c r="M25" s="50">
        <v>38</v>
      </c>
      <c r="N25" s="50">
        <v>18</v>
      </c>
      <c r="O25" s="50">
        <v>65</v>
      </c>
      <c r="P25" s="50">
        <v>6</v>
      </c>
      <c r="Q25" s="54">
        <v>3</v>
      </c>
      <c r="R25" s="52">
        <f t="shared" si="1"/>
        <v>245</v>
      </c>
      <c r="S25" s="55">
        <f t="shared" si="2"/>
        <v>-15</v>
      </c>
      <c r="T25" s="56">
        <f t="shared" si="3"/>
        <v>2</v>
      </c>
      <c r="U25" s="56">
        <f t="shared" si="4"/>
        <v>2</v>
      </c>
      <c r="V25" s="56">
        <f t="shared" si="5"/>
        <v>7</v>
      </c>
      <c r="W25" s="56">
        <f t="shared" si="6"/>
        <v>20</v>
      </c>
      <c r="X25" s="57">
        <f t="shared" si="7"/>
        <v>8</v>
      </c>
      <c r="Y25" s="73">
        <f t="shared" si="8"/>
        <v>24</v>
      </c>
      <c r="Z25" s="59">
        <f>Y23+Y24+Y25</f>
        <v>124</v>
      </c>
      <c r="AA25" s="477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</row>
    <row r="26" spans="1:52" s="102" customFormat="1" ht="23.25" customHeight="1">
      <c r="A26" s="552">
        <v>7</v>
      </c>
      <c r="B26" s="496" t="s">
        <v>31</v>
      </c>
      <c r="C26" s="472" t="s">
        <v>32</v>
      </c>
      <c r="D26" s="24" t="s">
        <v>21</v>
      </c>
      <c r="E26" s="61">
        <v>104</v>
      </c>
      <c r="F26" s="62">
        <v>39</v>
      </c>
      <c r="G26" s="62">
        <v>19</v>
      </c>
      <c r="H26" s="62">
        <v>67</v>
      </c>
      <c r="I26" s="62">
        <v>26</v>
      </c>
      <c r="J26" s="66">
        <v>9</v>
      </c>
      <c r="K26" s="40">
        <f t="shared" si="0"/>
        <v>264</v>
      </c>
      <c r="L26" s="65">
        <v>88</v>
      </c>
      <c r="M26" s="62">
        <v>3</v>
      </c>
      <c r="N26" s="62">
        <v>1</v>
      </c>
      <c r="O26" s="62">
        <v>0</v>
      </c>
      <c r="P26" s="62">
        <v>0</v>
      </c>
      <c r="Q26" s="66">
        <v>2</v>
      </c>
      <c r="R26" s="64">
        <f t="shared" si="1"/>
        <v>94</v>
      </c>
      <c r="S26" s="68">
        <f t="shared" si="2"/>
        <v>16</v>
      </c>
      <c r="T26" s="69">
        <f t="shared" si="3"/>
        <v>36</v>
      </c>
      <c r="U26" s="69">
        <f t="shared" si="4"/>
        <v>18</v>
      </c>
      <c r="V26" s="69">
        <f t="shared" si="5"/>
        <v>67</v>
      </c>
      <c r="W26" s="69">
        <f t="shared" si="6"/>
        <v>26</v>
      </c>
      <c r="X26" s="100">
        <f t="shared" si="7"/>
        <v>7</v>
      </c>
      <c r="Y26" s="73">
        <f t="shared" si="8"/>
        <v>170</v>
      </c>
      <c r="Z26" s="101">
        <f>K26+K27+K28</f>
        <v>1706</v>
      </c>
      <c r="AA26" s="476">
        <f>Z28/Z26*100</f>
        <v>49.589683470105513</v>
      </c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</row>
    <row r="27" spans="1:52" s="98" customFormat="1" ht="23.25" customHeight="1">
      <c r="A27" s="553"/>
      <c r="B27" s="481"/>
      <c r="C27" s="473"/>
      <c r="D27" s="36" t="s">
        <v>22</v>
      </c>
      <c r="E27" s="37">
        <v>245</v>
      </c>
      <c r="F27" s="38">
        <v>97</v>
      </c>
      <c r="G27" s="38">
        <v>48</v>
      </c>
      <c r="H27" s="38">
        <v>174</v>
      </c>
      <c r="I27" s="38">
        <v>64</v>
      </c>
      <c r="J27" s="42">
        <v>20</v>
      </c>
      <c r="K27" s="40">
        <f t="shared" si="0"/>
        <v>648</v>
      </c>
      <c r="L27" s="41">
        <v>204</v>
      </c>
      <c r="M27" s="38">
        <v>8</v>
      </c>
      <c r="N27" s="38">
        <v>1</v>
      </c>
      <c r="O27" s="38">
        <v>0</v>
      </c>
      <c r="P27" s="38">
        <v>0</v>
      </c>
      <c r="Q27" s="42">
        <v>1</v>
      </c>
      <c r="R27" s="40">
        <f t="shared" si="1"/>
        <v>214</v>
      </c>
      <c r="S27" s="43">
        <f t="shared" si="2"/>
        <v>41</v>
      </c>
      <c r="T27" s="44">
        <f t="shared" si="3"/>
        <v>89</v>
      </c>
      <c r="U27" s="44">
        <f t="shared" si="4"/>
        <v>47</v>
      </c>
      <c r="V27" s="44">
        <f t="shared" si="5"/>
        <v>174</v>
      </c>
      <c r="W27" s="44">
        <f t="shared" si="6"/>
        <v>64</v>
      </c>
      <c r="X27" s="45">
        <f t="shared" si="7"/>
        <v>19</v>
      </c>
      <c r="Y27" s="73">
        <f t="shared" si="8"/>
        <v>434</v>
      </c>
      <c r="Z27" s="47">
        <f>R26+R27+R28</f>
        <v>860</v>
      </c>
      <c r="AA27" s="476"/>
    </row>
    <row r="28" spans="1:52" s="105" customFormat="1" ht="23.25" customHeight="1" thickBot="1">
      <c r="A28" s="553"/>
      <c r="B28" s="481"/>
      <c r="C28" s="474"/>
      <c r="D28" s="48" t="s">
        <v>23</v>
      </c>
      <c r="E28" s="84">
        <v>300</v>
      </c>
      <c r="F28" s="85">
        <v>119</v>
      </c>
      <c r="G28" s="85">
        <v>59</v>
      </c>
      <c r="H28" s="85">
        <v>214</v>
      </c>
      <c r="I28" s="85">
        <v>79</v>
      </c>
      <c r="J28" s="88">
        <v>23</v>
      </c>
      <c r="K28" s="40">
        <f t="shared" si="0"/>
        <v>794</v>
      </c>
      <c r="L28" s="87">
        <v>335</v>
      </c>
      <c r="M28" s="85">
        <v>76</v>
      </c>
      <c r="N28" s="85">
        <v>35</v>
      </c>
      <c r="O28" s="85">
        <v>86</v>
      </c>
      <c r="P28" s="85">
        <v>3</v>
      </c>
      <c r="Q28" s="88">
        <v>17</v>
      </c>
      <c r="R28" s="72">
        <f t="shared" si="1"/>
        <v>552</v>
      </c>
      <c r="S28" s="76">
        <f t="shared" si="2"/>
        <v>-35</v>
      </c>
      <c r="T28" s="77">
        <f t="shared" si="3"/>
        <v>43</v>
      </c>
      <c r="U28" s="77">
        <f t="shared" si="4"/>
        <v>24</v>
      </c>
      <c r="V28" s="77">
        <f t="shared" si="5"/>
        <v>128</v>
      </c>
      <c r="W28" s="77">
        <f t="shared" si="6"/>
        <v>76</v>
      </c>
      <c r="X28" s="103">
        <f t="shared" si="7"/>
        <v>6</v>
      </c>
      <c r="Y28" s="73">
        <f t="shared" si="8"/>
        <v>242</v>
      </c>
      <c r="Z28" s="104">
        <f>Y26+Y27+Y28</f>
        <v>846</v>
      </c>
      <c r="AA28" s="476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</row>
    <row r="29" spans="1:52" ht="23.25" customHeight="1">
      <c r="A29" s="552">
        <v>8</v>
      </c>
      <c r="B29" s="481"/>
      <c r="C29" s="473" t="s">
        <v>33</v>
      </c>
      <c r="D29" s="60" t="s">
        <v>21</v>
      </c>
      <c r="E29" s="25">
        <v>129</v>
      </c>
      <c r="F29" s="26">
        <v>0</v>
      </c>
      <c r="G29" s="26">
        <v>0</v>
      </c>
      <c r="H29" s="26">
        <v>0</v>
      </c>
      <c r="I29" s="26">
        <v>0</v>
      </c>
      <c r="J29" s="30">
        <v>2</v>
      </c>
      <c r="K29" s="40">
        <f t="shared" si="0"/>
        <v>131</v>
      </c>
      <c r="L29" s="29">
        <v>62</v>
      </c>
      <c r="M29" s="26">
        <v>0</v>
      </c>
      <c r="N29" s="26">
        <v>0</v>
      </c>
      <c r="O29" s="26">
        <v>0</v>
      </c>
      <c r="P29" s="26">
        <v>0</v>
      </c>
      <c r="Q29" s="30">
        <v>1</v>
      </c>
      <c r="R29" s="28">
        <f t="shared" si="1"/>
        <v>63</v>
      </c>
      <c r="S29" s="31">
        <f t="shared" si="2"/>
        <v>67</v>
      </c>
      <c r="T29" s="32">
        <f t="shared" si="3"/>
        <v>0</v>
      </c>
      <c r="U29" s="32">
        <f t="shared" si="4"/>
        <v>0</v>
      </c>
      <c r="V29" s="32">
        <f t="shared" si="5"/>
        <v>0</v>
      </c>
      <c r="W29" s="32">
        <f t="shared" si="6"/>
        <v>0</v>
      </c>
      <c r="X29" s="33">
        <f t="shared" si="7"/>
        <v>1</v>
      </c>
      <c r="Y29" s="73">
        <f t="shared" si="8"/>
        <v>68</v>
      </c>
      <c r="Z29" s="35">
        <f>K29+K30+K31</f>
        <v>873</v>
      </c>
      <c r="AA29" s="475">
        <f>Z31/Z29*100</f>
        <v>23.711340206185564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ht="23.25" customHeight="1">
      <c r="A30" s="553"/>
      <c r="B30" s="481"/>
      <c r="C30" s="473"/>
      <c r="D30" s="36" t="s">
        <v>22</v>
      </c>
      <c r="E30" s="37">
        <v>208</v>
      </c>
      <c r="F30" s="38">
        <v>0</v>
      </c>
      <c r="G30" s="38">
        <v>0</v>
      </c>
      <c r="H30" s="38">
        <v>0</v>
      </c>
      <c r="I30" s="38">
        <v>0</v>
      </c>
      <c r="J30" s="42">
        <v>2</v>
      </c>
      <c r="K30" s="40">
        <f t="shared" si="0"/>
        <v>210</v>
      </c>
      <c r="L30" s="41">
        <v>155</v>
      </c>
      <c r="M30" s="38">
        <v>0</v>
      </c>
      <c r="N30" s="38">
        <v>0</v>
      </c>
      <c r="O30" s="38">
        <v>0</v>
      </c>
      <c r="P30" s="38">
        <v>0</v>
      </c>
      <c r="Q30" s="42">
        <v>0</v>
      </c>
      <c r="R30" s="40">
        <f t="shared" si="1"/>
        <v>155</v>
      </c>
      <c r="S30" s="43">
        <f t="shared" si="2"/>
        <v>53</v>
      </c>
      <c r="T30" s="44">
        <f t="shared" si="3"/>
        <v>0</v>
      </c>
      <c r="U30" s="44">
        <f t="shared" si="4"/>
        <v>0</v>
      </c>
      <c r="V30" s="44">
        <f t="shared" si="5"/>
        <v>0</v>
      </c>
      <c r="W30" s="44">
        <f t="shared" si="6"/>
        <v>0</v>
      </c>
      <c r="X30" s="45">
        <f t="shared" si="7"/>
        <v>2</v>
      </c>
      <c r="Y30" s="73">
        <f t="shared" si="8"/>
        <v>55</v>
      </c>
      <c r="Z30" s="47">
        <f>R29+R30+R31</f>
        <v>666</v>
      </c>
      <c r="AA30" s="476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ht="23.25" customHeight="1" thickBot="1">
      <c r="A31" s="553"/>
      <c r="B31" s="481"/>
      <c r="C31" s="497"/>
      <c r="D31" s="75" t="s">
        <v>23</v>
      </c>
      <c r="E31" s="84">
        <v>518</v>
      </c>
      <c r="F31" s="85">
        <v>0</v>
      </c>
      <c r="G31" s="85">
        <v>0</v>
      </c>
      <c r="H31" s="85">
        <v>0</v>
      </c>
      <c r="I31" s="85">
        <v>0</v>
      </c>
      <c r="J31" s="88">
        <v>14</v>
      </c>
      <c r="K31" s="72">
        <f t="shared" si="0"/>
        <v>532</v>
      </c>
      <c r="L31" s="87">
        <v>439</v>
      </c>
      <c r="M31" s="85">
        <v>0</v>
      </c>
      <c r="N31" s="85">
        <v>0</v>
      </c>
      <c r="O31" s="85">
        <v>0</v>
      </c>
      <c r="P31" s="85">
        <v>0</v>
      </c>
      <c r="Q31" s="88">
        <v>9</v>
      </c>
      <c r="R31" s="72">
        <f t="shared" si="1"/>
        <v>448</v>
      </c>
      <c r="S31" s="76">
        <f t="shared" si="2"/>
        <v>79</v>
      </c>
      <c r="T31" s="77">
        <f t="shared" si="3"/>
        <v>0</v>
      </c>
      <c r="U31" s="77">
        <f t="shared" si="4"/>
        <v>0</v>
      </c>
      <c r="V31" s="77">
        <f t="shared" si="5"/>
        <v>0</v>
      </c>
      <c r="W31" s="77">
        <f t="shared" si="6"/>
        <v>0</v>
      </c>
      <c r="X31" s="103">
        <f t="shared" si="7"/>
        <v>5</v>
      </c>
      <c r="Y31" s="73">
        <f t="shared" si="8"/>
        <v>84</v>
      </c>
      <c r="Z31" s="104">
        <f>Y29+Y30+Y31</f>
        <v>207</v>
      </c>
      <c r="AA31" s="476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s="106" customFormat="1" ht="23.25" customHeight="1">
      <c r="A32" s="552">
        <v>9</v>
      </c>
      <c r="B32" s="481"/>
      <c r="C32" s="472" t="s">
        <v>34</v>
      </c>
      <c r="D32" s="24" t="s">
        <v>21</v>
      </c>
      <c r="E32" s="25">
        <v>156</v>
      </c>
      <c r="F32" s="26">
        <v>30</v>
      </c>
      <c r="G32" s="26">
        <v>15</v>
      </c>
      <c r="H32" s="26">
        <v>0</v>
      </c>
      <c r="I32" s="26">
        <v>0</v>
      </c>
      <c r="J32" s="30">
        <v>0</v>
      </c>
      <c r="K32" s="28">
        <f t="shared" si="0"/>
        <v>201</v>
      </c>
      <c r="L32" s="29">
        <v>83</v>
      </c>
      <c r="M32" s="26">
        <v>16</v>
      </c>
      <c r="N32" s="26">
        <v>0</v>
      </c>
      <c r="O32" s="26">
        <v>0</v>
      </c>
      <c r="P32" s="26">
        <v>0</v>
      </c>
      <c r="Q32" s="30">
        <v>0</v>
      </c>
      <c r="R32" s="28">
        <f t="shared" si="1"/>
        <v>99</v>
      </c>
      <c r="S32" s="31">
        <f t="shared" si="2"/>
        <v>73</v>
      </c>
      <c r="T32" s="32">
        <f t="shared" si="3"/>
        <v>14</v>
      </c>
      <c r="U32" s="32">
        <f t="shared" si="4"/>
        <v>15</v>
      </c>
      <c r="V32" s="32">
        <f t="shared" si="5"/>
        <v>0</v>
      </c>
      <c r="W32" s="32">
        <f t="shared" si="6"/>
        <v>0</v>
      </c>
      <c r="X32" s="33">
        <f t="shared" si="7"/>
        <v>0</v>
      </c>
      <c r="Y32" s="80">
        <f t="shared" si="8"/>
        <v>102</v>
      </c>
      <c r="Z32" s="35">
        <f>K32+K33+K34</f>
        <v>926</v>
      </c>
      <c r="AA32" s="475">
        <f>Z34/Z32*100</f>
        <v>33.261339092872575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s="2" customFormat="1" ht="23.25" customHeight="1">
      <c r="A33" s="553"/>
      <c r="B33" s="481"/>
      <c r="C33" s="473"/>
      <c r="D33" s="36" t="s">
        <v>22</v>
      </c>
      <c r="E33" s="37">
        <v>290</v>
      </c>
      <c r="F33" s="38">
        <v>55</v>
      </c>
      <c r="G33" s="38">
        <v>27</v>
      </c>
      <c r="H33" s="38">
        <v>0</v>
      </c>
      <c r="I33" s="38">
        <v>0</v>
      </c>
      <c r="J33" s="42">
        <v>0</v>
      </c>
      <c r="K33" s="40">
        <f t="shared" si="0"/>
        <v>372</v>
      </c>
      <c r="L33" s="41">
        <v>201</v>
      </c>
      <c r="M33" s="38">
        <v>18</v>
      </c>
      <c r="N33" s="38">
        <v>7</v>
      </c>
      <c r="O33" s="38">
        <v>0</v>
      </c>
      <c r="P33" s="38">
        <v>0</v>
      </c>
      <c r="Q33" s="42">
        <v>0</v>
      </c>
      <c r="R33" s="40">
        <f t="shared" si="1"/>
        <v>226</v>
      </c>
      <c r="S33" s="43">
        <f t="shared" si="2"/>
        <v>89</v>
      </c>
      <c r="T33" s="44">
        <f t="shared" si="3"/>
        <v>37</v>
      </c>
      <c r="U33" s="44">
        <f t="shared" si="4"/>
        <v>20</v>
      </c>
      <c r="V33" s="44">
        <f t="shared" si="5"/>
        <v>0</v>
      </c>
      <c r="W33" s="44">
        <f t="shared" si="6"/>
        <v>0</v>
      </c>
      <c r="X33" s="45">
        <f t="shared" si="7"/>
        <v>0</v>
      </c>
      <c r="Y33" s="73">
        <f t="shared" si="8"/>
        <v>146</v>
      </c>
      <c r="Z33" s="47">
        <f>R32+R33+R34</f>
        <v>618</v>
      </c>
      <c r="AA33" s="476"/>
    </row>
    <row r="34" spans="1:52" s="107" customFormat="1" ht="23.25" customHeight="1" thickBot="1">
      <c r="A34" s="553"/>
      <c r="B34" s="481"/>
      <c r="C34" s="474"/>
      <c r="D34" s="48" t="s">
        <v>23</v>
      </c>
      <c r="E34" s="49">
        <v>180</v>
      </c>
      <c r="F34" s="50">
        <v>53</v>
      </c>
      <c r="G34" s="50">
        <v>26</v>
      </c>
      <c r="H34" s="50">
        <v>94</v>
      </c>
      <c r="I34" s="50">
        <v>0</v>
      </c>
      <c r="J34" s="54">
        <v>0</v>
      </c>
      <c r="K34" s="52">
        <f t="shared" si="0"/>
        <v>353</v>
      </c>
      <c r="L34" s="53">
        <v>178</v>
      </c>
      <c r="M34" s="50">
        <v>45</v>
      </c>
      <c r="N34" s="50">
        <v>18</v>
      </c>
      <c r="O34" s="50">
        <v>49</v>
      </c>
      <c r="P34" s="50">
        <v>3</v>
      </c>
      <c r="Q34" s="54">
        <v>0</v>
      </c>
      <c r="R34" s="52">
        <f t="shared" si="1"/>
        <v>293</v>
      </c>
      <c r="S34" s="55">
        <f t="shared" si="2"/>
        <v>2</v>
      </c>
      <c r="T34" s="56">
        <f t="shared" si="3"/>
        <v>8</v>
      </c>
      <c r="U34" s="56">
        <f t="shared" si="4"/>
        <v>8</v>
      </c>
      <c r="V34" s="56">
        <f t="shared" si="5"/>
        <v>45</v>
      </c>
      <c r="W34" s="56">
        <f t="shared" si="6"/>
        <v>-3</v>
      </c>
      <c r="X34" s="57">
        <f t="shared" si="7"/>
        <v>0</v>
      </c>
      <c r="Y34" s="58">
        <f t="shared" si="8"/>
        <v>60</v>
      </c>
      <c r="Z34" s="59">
        <f>Y32+Y33+Y34</f>
        <v>308</v>
      </c>
      <c r="AA34" s="477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s="2" customFormat="1" ht="23.25" customHeight="1">
      <c r="A35" s="552">
        <v>10</v>
      </c>
      <c r="B35" s="481"/>
      <c r="C35" s="499" t="s">
        <v>118</v>
      </c>
      <c r="D35" s="215" t="s">
        <v>21</v>
      </c>
      <c r="E35" s="62">
        <v>11</v>
      </c>
      <c r="F35" s="62">
        <v>4</v>
      </c>
      <c r="G35" s="62">
        <v>2</v>
      </c>
      <c r="H35" s="62">
        <v>7</v>
      </c>
      <c r="I35" s="62">
        <v>2</v>
      </c>
      <c r="J35" s="62">
        <v>1</v>
      </c>
      <c r="K35" s="64">
        <f t="shared" si="0"/>
        <v>27</v>
      </c>
      <c r="L35" s="62">
        <v>17</v>
      </c>
      <c r="M35" s="62">
        <v>4</v>
      </c>
      <c r="N35" s="62">
        <v>1</v>
      </c>
      <c r="O35" s="62">
        <v>4</v>
      </c>
      <c r="P35" s="62">
        <v>0</v>
      </c>
      <c r="Q35" s="62">
        <v>0</v>
      </c>
      <c r="R35" s="108">
        <f t="shared" si="1"/>
        <v>26</v>
      </c>
      <c r="S35" s="69">
        <f t="shared" si="2"/>
        <v>-6</v>
      </c>
      <c r="T35" s="69">
        <f t="shared" si="3"/>
        <v>0</v>
      </c>
      <c r="U35" s="69">
        <f t="shared" si="4"/>
        <v>1</v>
      </c>
      <c r="V35" s="69">
        <f t="shared" si="5"/>
        <v>3</v>
      </c>
      <c r="W35" s="69">
        <f t="shared" si="6"/>
        <v>2</v>
      </c>
      <c r="X35" s="69">
        <f t="shared" si="7"/>
        <v>1</v>
      </c>
      <c r="Y35" s="108">
        <f t="shared" si="8"/>
        <v>1</v>
      </c>
      <c r="Z35" s="71">
        <f>K35+K36+K37</f>
        <v>256</v>
      </c>
      <c r="AA35" s="502">
        <f>Z37/Z35*100</f>
        <v>4.296875</v>
      </c>
    </row>
    <row r="36" spans="1:52" s="2" customFormat="1" ht="23.25" customHeight="1">
      <c r="A36" s="553"/>
      <c r="B36" s="481"/>
      <c r="C36" s="499"/>
      <c r="D36" s="217" t="s">
        <v>22</v>
      </c>
      <c r="E36" s="62">
        <v>16</v>
      </c>
      <c r="F36" s="62">
        <v>5</v>
      </c>
      <c r="G36" s="62">
        <v>2</v>
      </c>
      <c r="H36" s="62">
        <v>9</v>
      </c>
      <c r="I36" s="62">
        <v>3</v>
      </c>
      <c r="J36" s="62">
        <v>2</v>
      </c>
      <c r="K36" s="40">
        <f t="shared" si="0"/>
        <v>37</v>
      </c>
      <c r="L36" s="62">
        <v>30</v>
      </c>
      <c r="M36" s="62">
        <v>2</v>
      </c>
      <c r="N36" s="62">
        <v>1</v>
      </c>
      <c r="O36" s="62">
        <v>1</v>
      </c>
      <c r="P36" s="62">
        <v>1</v>
      </c>
      <c r="Q36" s="62">
        <v>1</v>
      </c>
      <c r="R36" s="109">
        <f t="shared" si="1"/>
        <v>36</v>
      </c>
      <c r="S36" s="44">
        <f t="shared" si="2"/>
        <v>-14</v>
      </c>
      <c r="T36" s="44">
        <f t="shared" si="3"/>
        <v>3</v>
      </c>
      <c r="U36" s="44">
        <f t="shared" si="4"/>
        <v>1</v>
      </c>
      <c r="V36" s="44">
        <f t="shared" si="5"/>
        <v>8</v>
      </c>
      <c r="W36" s="44">
        <f t="shared" si="6"/>
        <v>2</v>
      </c>
      <c r="X36" s="44">
        <f t="shared" si="7"/>
        <v>1</v>
      </c>
      <c r="Y36" s="109">
        <f t="shared" si="8"/>
        <v>1</v>
      </c>
      <c r="Z36" s="74">
        <f>R35+R36+R37</f>
        <v>245</v>
      </c>
      <c r="AA36" s="502"/>
    </row>
    <row r="37" spans="1:52" s="2" customFormat="1" ht="23.25" customHeight="1" thickBot="1">
      <c r="A37" s="554"/>
      <c r="B37" s="481"/>
      <c r="C37" s="499"/>
      <c r="D37" s="219" t="s">
        <v>23</v>
      </c>
      <c r="E37" s="62">
        <v>72</v>
      </c>
      <c r="F37" s="62">
        <v>28</v>
      </c>
      <c r="G37" s="62">
        <v>14</v>
      </c>
      <c r="H37" s="62">
        <v>51</v>
      </c>
      <c r="I37" s="62">
        <v>19</v>
      </c>
      <c r="J37" s="62">
        <v>8</v>
      </c>
      <c r="K37" s="72">
        <f t="shared" si="0"/>
        <v>192</v>
      </c>
      <c r="L37" s="62">
        <v>113</v>
      </c>
      <c r="M37" s="62">
        <v>20</v>
      </c>
      <c r="N37" s="62">
        <v>8</v>
      </c>
      <c r="O37" s="62">
        <v>28</v>
      </c>
      <c r="P37" s="62">
        <v>7</v>
      </c>
      <c r="Q37" s="62">
        <v>7</v>
      </c>
      <c r="R37" s="110">
        <f t="shared" si="1"/>
        <v>183</v>
      </c>
      <c r="S37" s="77">
        <f t="shared" si="2"/>
        <v>-41</v>
      </c>
      <c r="T37" s="77">
        <f t="shared" si="3"/>
        <v>8</v>
      </c>
      <c r="U37" s="77">
        <f t="shared" si="4"/>
        <v>6</v>
      </c>
      <c r="V37" s="77">
        <f t="shared" si="5"/>
        <v>23</v>
      </c>
      <c r="W37" s="77">
        <f t="shared" si="6"/>
        <v>12</v>
      </c>
      <c r="X37" s="77">
        <f t="shared" si="7"/>
        <v>1</v>
      </c>
      <c r="Y37" s="110">
        <f t="shared" si="8"/>
        <v>9</v>
      </c>
      <c r="Z37" s="78">
        <f>Y35+Y36+Y37</f>
        <v>11</v>
      </c>
      <c r="AA37" s="502"/>
    </row>
    <row r="38" spans="1:52" s="2" customFormat="1" ht="23.25" customHeight="1">
      <c r="A38" s="553">
        <v>11</v>
      </c>
      <c r="B38" s="481"/>
      <c r="C38" s="566" t="s">
        <v>117</v>
      </c>
      <c r="D38" s="218" t="s">
        <v>21</v>
      </c>
      <c r="E38" s="26">
        <v>9</v>
      </c>
      <c r="F38" s="26">
        <v>1</v>
      </c>
      <c r="G38" s="26">
        <v>1</v>
      </c>
      <c r="H38" s="26">
        <v>0</v>
      </c>
      <c r="I38" s="26">
        <v>0</v>
      </c>
      <c r="J38" s="26">
        <v>0</v>
      </c>
      <c r="K38" s="28">
        <f t="shared" si="0"/>
        <v>11</v>
      </c>
      <c r="L38" s="26">
        <v>8</v>
      </c>
      <c r="M38" s="26">
        <v>1</v>
      </c>
      <c r="N38" s="26">
        <v>0</v>
      </c>
      <c r="O38" s="26">
        <v>0</v>
      </c>
      <c r="P38" s="26">
        <v>0</v>
      </c>
      <c r="Q38" s="26">
        <v>0</v>
      </c>
      <c r="R38" s="111">
        <f t="shared" si="1"/>
        <v>9</v>
      </c>
      <c r="S38" s="32">
        <f t="shared" si="2"/>
        <v>1</v>
      </c>
      <c r="T38" s="32">
        <f t="shared" si="3"/>
        <v>0</v>
      </c>
      <c r="U38" s="32">
        <f t="shared" si="4"/>
        <v>1</v>
      </c>
      <c r="V38" s="32">
        <f t="shared" si="5"/>
        <v>0</v>
      </c>
      <c r="W38" s="32">
        <f t="shared" si="6"/>
        <v>0</v>
      </c>
      <c r="X38" s="32">
        <f t="shared" si="7"/>
        <v>0</v>
      </c>
      <c r="Y38" s="111">
        <f t="shared" si="8"/>
        <v>2</v>
      </c>
      <c r="Z38" s="81">
        <f>K38+K39+K40</f>
        <v>139</v>
      </c>
      <c r="AA38" s="501">
        <f>Z40/Z38*100</f>
        <v>22.302158273381295</v>
      </c>
    </row>
    <row r="39" spans="1:52" s="2" customFormat="1" ht="23.25" customHeight="1">
      <c r="A39" s="553"/>
      <c r="B39" s="481"/>
      <c r="C39" s="567"/>
      <c r="D39" s="217" t="s">
        <v>22</v>
      </c>
      <c r="E39" s="38">
        <v>14</v>
      </c>
      <c r="F39" s="38">
        <v>3</v>
      </c>
      <c r="G39" s="38">
        <v>1</v>
      </c>
      <c r="H39" s="38">
        <v>5</v>
      </c>
      <c r="I39" s="38">
        <v>1</v>
      </c>
      <c r="J39" s="38">
        <v>0</v>
      </c>
      <c r="K39" s="40">
        <f t="shared" si="0"/>
        <v>24</v>
      </c>
      <c r="L39" s="38">
        <v>12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109">
        <f t="shared" si="1"/>
        <v>12</v>
      </c>
      <c r="S39" s="44">
        <f t="shared" si="2"/>
        <v>2</v>
      </c>
      <c r="T39" s="44">
        <f t="shared" si="3"/>
        <v>3</v>
      </c>
      <c r="U39" s="44">
        <f t="shared" si="4"/>
        <v>1</v>
      </c>
      <c r="V39" s="44">
        <f t="shared" si="5"/>
        <v>5</v>
      </c>
      <c r="W39" s="44">
        <f t="shared" si="6"/>
        <v>1</v>
      </c>
      <c r="X39" s="44">
        <f t="shared" si="7"/>
        <v>0</v>
      </c>
      <c r="Y39" s="109">
        <f t="shared" si="8"/>
        <v>12</v>
      </c>
      <c r="Z39" s="74">
        <f>R38+R39+R40</f>
        <v>108</v>
      </c>
      <c r="AA39" s="502"/>
    </row>
    <row r="40" spans="1:52" s="2" customFormat="1" ht="23.25" customHeight="1" thickBot="1">
      <c r="A40" s="554"/>
      <c r="B40" s="483"/>
      <c r="C40" s="568"/>
      <c r="D40" s="216" t="s">
        <v>23</v>
      </c>
      <c r="E40" s="50">
        <v>65</v>
      </c>
      <c r="F40" s="50">
        <v>14</v>
      </c>
      <c r="G40" s="50">
        <v>6</v>
      </c>
      <c r="H40" s="50">
        <v>14</v>
      </c>
      <c r="I40" s="50">
        <v>3</v>
      </c>
      <c r="J40" s="50">
        <v>2</v>
      </c>
      <c r="K40" s="52">
        <f t="shared" ref="K40:K71" si="9">SUM(E40:J40)</f>
        <v>104</v>
      </c>
      <c r="L40" s="50">
        <v>63</v>
      </c>
      <c r="M40" s="50">
        <v>8</v>
      </c>
      <c r="N40" s="50">
        <v>3</v>
      </c>
      <c r="O40" s="50">
        <v>11</v>
      </c>
      <c r="P40" s="50">
        <v>1</v>
      </c>
      <c r="Q40" s="50">
        <v>1</v>
      </c>
      <c r="R40" s="112">
        <f t="shared" ref="R40:R71" si="10">SUM(L40:Q40)</f>
        <v>87</v>
      </c>
      <c r="S40" s="56">
        <f t="shared" ref="S40:S71" si="11">E40-L40</f>
        <v>2</v>
      </c>
      <c r="T40" s="56">
        <f t="shared" ref="T40:T71" si="12">F40-M40</f>
        <v>6</v>
      </c>
      <c r="U40" s="56">
        <f t="shared" ref="U40:U71" si="13">G40-N40</f>
        <v>3</v>
      </c>
      <c r="V40" s="56">
        <f t="shared" ref="V40:V71" si="14">H40-O40</f>
        <v>3</v>
      </c>
      <c r="W40" s="56">
        <f t="shared" ref="W40:W71" si="15">I40-P40</f>
        <v>2</v>
      </c>
      <c r="X40" s="56">
        <f t="shared" ref="X40:X71" si="16">J40-Q40</f>
        <v>1</v>
      </c>
      <c r="Y40" s="112">
        <f t="shared" ref="Y40:Y71" si="17">SUM(S40:X40)</f>
        <v>17</v>
      </c>
      <c r="Z40" s="82">
        <f>Y38+Y39+Y40</f>
        <v>31</v>
      </c>
      <c r="AA40" s="503"/>
    </row>
    <row r="41" spans="1:52" s="2" customFormat="1" ht="23.25" customHeight="1">
      <c r="A41" s="552">
        <v>12</v>
      </c>
      <c r="B41" s="532" t="s">
        <v>37</v>
      </c>
      <c r="C41" s="484" t="s">
        <v>38</v>
      </c>
      <c r="D41" s="215" t="s">
        <v>21</v>
      </c>
      <c r="E41" s="114">
        <v>14</v>
      </c>
      <c r="F41" s="114">
        <v>3</v>
      </c>
      <c r="G41" s="114">
        <v>1</v>
      </c>
      <c r="H41" s="114">
        <v>4</v>
      </c>
      <c r="I41" s="114">
        <v>1</v>
      </c>
      <c r="J41" s="114">
        <v>1</v>
      </c>
      <c r="K41" s="64">
        <f t="shared" si="9"/>
        <v>24</v>
      </c>
      <c r="L41" s="65">
        <v>6</v>
      </c>
      <c r="M41" s="62">
        <v>1</v>
      </c>
      <c r="N41" s="62">
        <v>0</v>
      </c>
      <c r="O41" s="62">
        <v>0</v>
      </c>
      <c r="P41" s="62">
        <v>0</v>
      </c>
      <c r="Q41" s="66">
        <v>0</v>
      </c>
      <c r="R41" s="64">
        <f t="shared" si="10"/>
        <v>7</v>
      </c>
      <c r="S41" s="68">
        <f t="shared" si="11"/>
        <v>8</v>
      </c>
      <c r="T41" s="69">
        <f t="shared" si="12"/>
        <v>2</v>
      </c>
      <c r="U41" s="69">
        <f t="shared" si="13"/>
        <v>1</v>
      </c>
      <c r="V41" s="69">
        <f t="shared" si="14"/>
        <v>4</v>
      </c>
      <c r="W41" s="69">
        <f t="shared" si="15"/>
        <v>1</v>
      </c>
      <c r="X41" s="100">
        <f t="shared" si="16"/>
        <v>1</v>
      </c>
      <c r="Y41" s="70">
        <f t="shared" si="17"/>
        <v>17</v>
      </c>
      <c r="Z41" s="101">
        <f>K41+K42+K43</f>
        <v>162</v>
      </c>
      <c r="AA41" s="476">
        <f>Z43/Z41*100</f>
        <v>40.123456790123456</v>
      </c>
    </row>
    <row r="42" spans="1:52" s="2" customFormat="1" ht="23.25" customHeight="1">
      <c r="A42" s="553"/>
      <c r="B42" s="532"/>
      <c r="C42" s="473"/>
      <c r="D42" s="36" t="s">
        <v>22</v>
      </c>
      <c r="E42" s="92">
        <v>28</v>
      </c>
      <c r="F42" s="93">
        <v>6</v>
      </c>
      <c r="G42" s="93">
        <v>3</v>
      </c>
      <c r="H42" s="93">
        <v>6</v>
      </c>
      <c r="I42" s="93">
        <v>2</v>
      </c>
      <c r="J42" s="214">
        <v>1</v>
      </c>
      <c r="K42" s="40">
        <f t="shared" si="9"/>
        <v>46</v>
      </c>
      <c r="L42" s="41">
        <v>17</v>
      </c>
      <c r="M42" s="38">
        <v>1</v>
      </c>
      <c r="N42" s="38">
        <v>0</v>
      </c>
      <c r="O42" s="38">
        <v>0</v>
      </c>
      <c r="P42" s="38">
        <v>0</v>
      </c>
      <c r="Q42" s="42">
        <v>0</v>
      </c>
      <c r="R42" s="40">
        <f t="shared" si="10"/>
        <v>18</v>
      </c>
      <c r="S42" s="43">
        <f t="shared" si="11"/>
        <v>11</v>
      </c>
      <c r="T42" s="44">
        <f t="shared" si="12"/>
        <v>5</v>
      </c>
      <c r="U42" s="44">
        <f t="shared" si="13"/>
        <v>3</v>
      </c>
      <c r="V42" s="44">
        <f t="shared" si="14"/>
        <v>6</v>
      </c>
      <c r="W42" s="44">
        <f t="shared" si="15"/>
        <v>2</v>
      </c>
      <c r="X42" s="45">
        <f t="shared" si="16"/>
        <v>1</v>
      </c>
      <c r="Y42" s="73">
        <f t="shared" si="17"/>
        <v>28</v>
      </c>
      <c r="Z42" s="47">
        <f>R41+R42+R43</f>
        <v>97</v>
      </c>
      <c r="AA42" s="476"/>
    </row>
    <row r="43" spans="1:52" s="2" customFormat="1" ht="23.25" customHeight="1" thickBot="1">
      <c r="A43" s="554"/>
      <c r="B43" s="541"/>
      <c r="C43" s="474"/>
      <c r="D43" s="48" t="s">
        <v>23</v>
      </c>
      <c r="E43" s="95">
        <v>44</v>
      </c>
      <c r="F43" s="96">
        <v>13</v>
      </c>
      <c r="G43" s="96">
        <v>6</v>
      </c>
      <c r="H43" s="96">
        <v>24</v>
      </c>
      <c r="I43" s="96">
        <v>2</v>
      </c>
      <c r="J43" s="213">
        <v>3</v>
      </c>
      <c r="K43" s="52">
        <f t="shared" si="9"/>
        <v>92</v>
      </c>
      <c r="L43" s="53">
        <v>35</v>
      </c>
      <c r="M43" s="50">
        <v>10</v>
      </c>
      <c r="N43" s="50">
        <v>6</v>
      </c>
      <c r="O43" s="50">
        <v>19</v>
      </c>
      <c r="P43" s="50">
        <v>0</v>
      </c>
      <c r="Q43" s="54">
        <v>2</v>
      </c>
      <c r="R43" s="52">
        <f t="shared" si="10"/>
        <v>72</v>
      </c>
      <c r="S43" s="55">
        <f t="shared" si="11"/>
        <v>9</v>
      </c>
      <c r="T43" s="56">
        <f t="shared" si="12"/>
        <v>3</v>
      </c>
      <c r="U43" s="56">
        <f t="shared" si="13"/>
        <v>0</v>
      </c>
      <c r="V43" s="56">
        <f t="shared" si="14"/>
        <v>5</v>
      </c>
      <c r="W43" s="56">
        <f t="shared" si="15"/>
        <v>2</v>
      </c>
      <c r="X43" s="57">
        <f t="shared" si="16"/>
        <v>1</v>
      </c>
      <c r="Y43" s="58">
        <f t="shared" si="17"/>
        <v>20</v>
      </c>
      <c r="Z43" s="59">
        <f>Y41+Y42+Y43</f>
        <v>65</v>
      </c>
      <c r="AA43" s="477"/>
    </row>
    <row r="44" spans="1:52" s="2" customFormat="1" ht="23.25" customHeight="1">
      <c r="A44" s="553">
        <v>13</v>
      </c>
      <c r="B44" s="547" t="s">
        <v>39</v>
      </c>
      <c r="C44" s="484" t="s">
        <v>40</v>
      </c>
      <c r="D44" s="60" t="s">
        <v>21</v>
      </c>
      <c r="E44" s="61">
        <v>17</v>
      </c>
      <c r="F44" s="62">
        <v>3</v>
      </c>
      <c r="G44" s="62">
        <v>2</v>
      </c>
      <c r="H44" s="62">
        <v>7</v>
      </c>
      <c r="I44" s="62">
        <v>2</v>
      </c>
      <c r="J44" s="66">
        <v>2</v>
      </c>
      <c r="K44" s="64">
        <f t="shared" si="9"/>
        <v>33</v>
      </c>
      <c r="L44" s="65">
        <v>7</v>
      </c>
      <c r="M44" s="62">
        <v>0</v>
      </c>
      <c r="N44" s="62">
        <v>0</v>
      </c>
      <c r="O44" s="62">
        <v>0</v>
      </c>
      <c r="P44" s="62">
        <v>0</v>
      </c>
      <c r="Q44" s="66">
        <v>0</v>
      </c>
      <c r="R44" s="64">
        <f t="shared" si="10"/>
        <v>7</v>
      </c>
      <c r="S44" s="68">
        <f t="shared" si="11"/>
        <v>10</v>
      </c>
      <c r="T44" s="69">
        <f t="shared" si="12"/>
        <v>3</v>
      </c>
      <c r="U44" s="69">
        <f t="shared" si="13"/>
        <v>2</v>
      </c>
      <c r="V44" s="69">
        <f t="shared" si="14"/>
        <v>7</v>
      </c>
      <c r="W44" s="69">
        <f t="shared" si="15"/>
        <v>2</v>
      </c>
      <c r="X44" s="100">
        <f t="shared" si="16"/>
        <v>2</v>
      </c>
      <c r="Y44" s="116">
        <f t="shared" si="17"/>
        <v>26</v>
      </c>
      <c r="Z44" s="101">
        <f>K44+K45+K46</f>
        <v>266</v>
      </c>
      <c r="AA44" s="476">
        <f>Z46/Z44*100</f>
        <v>46.992481203007522</v>
      </c>
    </row>
    <row r="45" spans="1:52" s="2" customFormat="1" ht="23.25" customHeight="1">
      <c r="A45" s="553"/>
      <c r="B45" s="532"/>
      <c r="C45" s="473"/>
      <c r="D45" s="36" t="s">
        <v>22</v>
      </c>
      <c r="E45" s="37">
        <v>31</v>
      </c>
      <c r="F45" s="38">
        <v>9</v>
      </c>
      <c r="G45" s="38">
        <v>4</v>
      </c>
      <c r="H45" s="38">
        <v>18</v>
      </c>
      <c r="I45" s="38">
        <v>4</v>
      </c>
      <c r="J45" s="42">
        <v>3</v>
      </c>
      <c r="K45" s="40">
        <f t="shared" si="9"/>
        <v>69</v>
      </c>
      <c r="L45" s="41">
        <v>27</v>
      </c>
      <c r="M45" s="38">
        <v>1</v>
      </c>
      <c r="N45" s="38">
        <v>0</v>
      </c>
      <c r="O45" s="38">
        <v>4</v>
      </c>
      <c r="P45" s="38">
        <v>0</v>
      </c>
      <c r="Q45" s="42">
        <v>0</v>
      </c>
      <c r="R45" s="40">
        <f t="shared" si="10"/>
        <v>32</v>
      </c>
      <c r="S45" s="43">
        <f t="shared" si="11"/>
        <v>4</v>
      </c>
      <c r="T45" s="44">
        <f t="shared" si="12"/>
        <v>8</v>
      </c>
      <c r="U45" s="44">
        <f t="shared" si="13"/>
        <v>4</v>
      </c>
      <c r="V45" s="44">
        <f t="shared" si="14"/>
        <v>14</v>
      </c>
      <c r="W45" s="44">
        <f t="shared" si="15"/>
        <v>4</v>
      </c>
      <c r="X45" s="45">
        <f t="shared" si="16"/>
        <v>3</v>
      </c>
      <c r="Y45" s="46">
        <f t="shared" si="17"/>
        <v>37</v>
      </c>
      <c r="Z45" s="47">
        <f>R44+R45+R46</f>
        <v>141</v>
      </c>
      <c r="AA45" s="476"/>
    </row>
    <row r="46" spans="1:52" s="2" customFormat="1" ht="23.25" customHeight="1" thickBot="1">
      <c r="A46" s="553"/>
      <c r="B46" s="541"/>
      <c r="C46" s="474"/>
      <c r="D46" s="48" t="s">
        <v>23</v>
      </c>
      <c r="E46" s="84">
        <v>70</v>
      </c>
      <c r="F46" s="85">
        <v>23</v>
      </c>
      <c r="G46" s="85">
        <v>12</v>
      </c>
      <c r="H46" s="85">
        <v>42</v>
      </c>
      <c r="I46" s="85">
        <v>10</v>
      </c>
      <c r="J46" s="88">
        <v>7</v>
      </c>
      <c r="K46" s="72">
        <f t="shared" si="9"/>
        <v>164</v>
      </c>
      <c r="L46" s="87">
        <v>46</v>
      </c>
      <c r="M46" s="85">
        <v>16</v>
      </c>
      <c r="N46" s="85">
        <v>6</v>
      </c>
      <c r="O46" s="85">
        <v>27</v>
      </c>
      <c r="P46" s="85">
        <v>4</v>
      </c>
      <c r="Q46" s="88">
        <v>3</v>
      </c>
      <c r="R46" s="72">
        <f t="shared" si="10"/>
        <v>102</v>
      </c>
      <c r="S46" s="76">
        <f t="shared" si="11"/>
        <v>24</v>
      </c>
      <c r="T46" s="77">
        <f t="shared" si="12"/>
        <v>7</v>
      </c>
      <c r="U46" s="77">
        <f t="shared" si="13"/>
        <v>6</v>
      </c>
      <c r="V46" s="77">
        <f t="shared" si="14"/>
        <v>15</v>
      </c>
      <c r="W46" s="77">
        <f t="shared" si="15"/>
        <v>6</v>
      </c>
      <c r="X46" s="103">
        <f t="shared" si="16"/>
        <v>4</v>
      </c>
      <c r="Y46" s="73">
        <f t="shared" si="17"/>
        <v>62</v>
      </c>
      <c r="Z46" s="104">
        <f>Y44+Y45+Y46</f>
        <v>125</v>
      </c>
      <c r="AA46" s="476"/>
    </row>
    <row r="47" spans="1:52" s="2" customFormat="1" ht="23.25" customHeight="1">
      <c r="A47" s="552">
        <v>14</v>
      </c>
      <c r="B47" s="532" t="s">
        <v>41</v>
      </c>
      <c r="C47" s="473" t="s">
        <v>42</v>
      </c>
      <c r="D47" s="60" t="s">
        <v>21</v>
      </c>
      <c r="E47" s="25">
        <v>17</v>
      </c>
      <c r="F47" s="26">
        <v>5</v>
      </c>
      <c r="G47" s="26">
        <v>2</v>
      </c>
      <c r="H47" s="26">
        <v>8</v>
      </c>
      <c r="I47" s="26">
        <v>0</v>
      </c>
      <c r="J47" s="30">
        <v>0</v>
      </c>
      <c r="K47" s="28">
        <f t="shared" si="9"/>
        <v>32</v>
      </c>
      <c r="L47" s="29">
        <v>5</v>
      </c>
      <c r="M47" s="26">
        <v>2</v>
      </c>
      <c r="N47" s="26">
        <v>0</v>
      </c>
      <c r="O47" s="26">
        <v>0</v>
      </c>
      <c r="P47" s="26">
        <v>0</v>
      </c>
      <c r="Q47" s="30">
        <v>0</v>
      </c>
      <c r="R47" s="28">
        <f t="shared" si="10"/>
        <v>7</v>
      </c>
      <c r="S47" s="31">
        <f t="shared" si="11"/>
        <v>12</v>
      </c>
      <c r="T47" s="32">
        <f t="shared" si="12"/>
        <v>3</v>
      </c>
      <c r="U47" s="32">
        <f t="shared" si="13"/>
        <v>2</v>
      </c>
      <c r="V47" s="32">
        <f t="shared" si="14"/>
        <v>8</v>
      </c>
      <c r="W47" s="32">
        <f t="shared" si="15"/>
        <v>0</v>
      </c>
      <c r="X47" s="33">
        <f t="shared" si="16"/>
        <v>0</v>
      </c>
      <c r="Y47" s="34">
        <f t="shared" si="17"/>
        <v>25</v>
      </c>
      <c r="Z47" s="35">
        <f>K47+K48+K49</f>
        <v>220</v>
      </c>
      <c r="AA47" s="475">
        <f>Z49/Z47*100</f>
        <v>42.727272727272727</v>
      </c>
    </row>
    <row r="48" spans="1:52" s="2" customFormat="1" ht="23.25" customHeight="1">
      <c r="A48" s="553"/>
      <c r="B48" s="532"/>
      <c r="C48" s="473"/>
      <c r="D48" s="36" t="s">
        <v>22</v>
      </c>
      <c r="E48" s="37">
        <v>30</v>
      </c>
      <c r="F48" s="38">
        <v>8</v>
      </c>
      <c r="G48" s="38">
        <v>4</v>
      </c>
      <c r="H48" s="38">
        <v>14</v>
      </c>
      <c r="I48" s="38">
        <v>0</v>
      </c>
      <c r="J48" s="42">
        <v>5</v>
      </c>
      <c r="K48" s="40">
        <f t="shared" si="9"/>
        <v>61</v>
      </c>
      <c r="L48" s="41">
        <v>12</v>
      </c>
      <c r="M48" s="38">
        <v>0</v>
      </c>
      <c r="N48" s="38">
        <v>2</v>
      </c>
      <c r="O48" s="38">
        <v>0</v>
      </c>
      <c r="P48" s="38">
        <v>0</v>
      </c>
      <c r="Q48" s="42">
        <v>5</v>
      </c>
      <c r="R48" s="40">
        <f t="shared" si="10"/>
        <v>19</v>
      </c>
      <c r="S48" s="43">
        <f t="shared" si="11"/>
        <v>18</v>
      </c>
      <c r="T48" s="44">
        <f t="shared" si="12"/>
        <v>8</v>
      </c>
      <c r="U48" s="44">
        <f t="shared" si="13"/>
        <v>2</v>
      </c>
      <c r="V48" s="44">
        <f t="shared" si="14"/>
        <v>14</v>
      </c>
      <c r="W48" s="44">
        <f t="shared" si="15"/>
        <v>0</v>
      </c>
      <c r="X48" s="45">
        <f t="shared" si="16"/>
        <v>0</v>
      </c>
      <c r="Y48" s="46">
        <f t="shared" si="17"/>
        <v>42</v>
      </c>
      <c r="Z48" s="47">
        <f>R47+R48+R49</f>
        <v>126</v>
      </c>
      <c r="AA48" s="476"/>
    </row>
    <row r="49" spans="1:27" s="2" customFormat="1" ht="23.25" customHeight="1" thickBot="1">
      <c r="A49" s="553"/>
      <c r="B49" s="548"/>
      <c r="C49" s="497"/>
      <c r="D49" s="75" t="s">
        <v>23</v>
      </c>
      <c r="E49" s="49">
        <v>59</v>
      </c>
      <c r="F49" s="50">
        <v>19</v>
      </c>
      <c r="G49" s="50">
        <v>10</v>
      </c>
      <c r="H49" s="50">
        <v>32</v>
      </c>
      <c r="I49" s="50">
        <v>4</v>
      </c>
      <c r="J49" s="54">
        <v>3</v>
      </c>
      <c r="K49" s="52">
        <f t="shared" si="9"/>
        <v>127</v>
      </c>
      <c r="L49" s="53">
        <v>53</v>
      </c>
      <c r="M49" s="50">
        <v>13</v>
      </c>
      <c r="N49" s="50">
        <v>9</v>
      </c>
      <c r="O49" s="50">
        <v>22</v>
      </c>
      <c r="P49" s="50">
        <v>3</v>
      </c>
      <c r="Q49" s="54">
        <v>0</v>
      </c>
      <c r="R49" s="52">
        <f t="shared" si="10"/>
        <v>100</v>
      </c>
      <c r="S49" s="55">
        <f t="shared" si="11"/>
        <v>6</v>
      </c>
      <c r="T49" s="56">
        <f t="shared" si="12"/>
        <v>6</v>
      </c>
      <c r="U49" s="56">
        <f t="shared" si="13"/>
        <v>1</v>
      </c>
      <c r="V49" s="56">
        <f t="shared" si="14"/>
        <v>10</v>
      </c>
      <c r="W49" s="56">
        <f t="shared" si="15"/>
        <v>1</v>
      </c>
      <c r="X49" s="57">
        <f t="shared" si="16"/>
        <v>3</v>
      </c>
      <c r="Y49" s="58">
        <f t="shared" si="17"/>
        <v>27</v>
      </c>
      <c r="Z49" s="59">
        <f>Y47+Y48+Y49</f>
        <v>94</v>
      </c>
      <c r="AA49" s="477"/>
    </row>
    <row r="50" spans="1:27" s="2" customFormat="1" ht="23.25" customHeight="1">
      <c r="A50" s="552">
        <v>15</v>
      </c>
      <c r="B50" s="485" t="s">
        <v>43</v>
      </c>
      <c r="C50" s="472" t="s">
        <v>44</v>
      </c>
      <c r="D50" s="208" t="s">
        <v>21</v>
      </c>
      <c r="E50" s="61">
        <v>10</v>
      </c>
      <c r="F50" s="62">
        <v>3</v>
      </c>
      <c r="G50" s="62">
        <v>1</v>
      </c>
      <c r="H50" s="62">
        <v>5</v>
      </c>
      <c r="I50" s="62">
        <v>2</v>
      </c>
      <c r="J50" s="66">
        <v>1</v>
      </c>
      <c r="K50" s="64">
        <f t="shared" si="9"/>
        <v>22</v>
      </c>
      <c r="L50" s="65">
        <v>5</v>
      </c>
      <c r="M50" s="62">
        <v>0</v>
      </c>
      <c r="N50" s="62">
        <v>0</v>
      </c>
      <c r="O50" s="62">
        <v>0</v>
      </c>
      <c r="P50" s="62">
        <v>0</v>
      </c>
      <c r="Q50" s="66">
        <v>0</v>
      </c>
      <c r="R50" s="64">
        <f t="shared" si="10"/>
        <v>5</v>
      </c>
      <c r="S50" s="68">
        <f t="shared" si="11"/>
        <v>5</v>
      </c>
      <c r="T50" s="69">
        <f t="shared" si="12"/>
        <v>3</v>
      </c>
      <c r="U50" s="69">
        <f t="shared" si="13"/>
        <v>1</v>
      </c>
      <c r="V50" s="69">
        <f t="shared" si="14"/>
        <v>5</v>
      </c>
      <c r="W50" s="69">
        <f t="shared" si="15"/>
        <v>2</v>
      </c>
      <c r="X50" s="100">
        <f t="shared" si="16"/>
        <v>1</v>
      </c>
      <c r="Y50" s="116">
        <f t="shared" si="17"/>
        <v>17</v>
      </c>
      <c r="Z50" s="101">
        <f>K50+K51+K52</f>
        <v>157</v>
      </c>
      <c r="AA50" s="476">
        <f>Z52/Z50*100</f>
        <v>36.30573248407643</v>
      </c>
    </row>
    <row r="51" spans="1:27" s="2" customFormat="1" ht="23.25" customHeight="1">
      <c r="A51" s="553"/>
      <c r="B51" s="486"/>
      <c r="C51" s="473"/>
      <c r="D51" s="207" t="s">
        <v>22</v>
      </c>
      <c r="E51" s="37">
        <v>18</v>
      </c>
      <c r="F51" s="38">
        <v>6</v>
      </c>
      <c r="G51" s="38">
        <v>3</v>
      </c>
      <c r="H51" s="38">
        <v>11</v>
      </c>
      <c r="I51" s="38">
        <v>4</v>
      </c>
      <c r="J51" s="42">
        <v>2</v>
      </c>
      <c r="K51" s="40">
        <f t="shared" si="9"/>
        <v>44</v>
      </c>
      <c r="L51" s="41">
        <v>12</v>
      </c>
      <c r="M51" s="38">
        <v>0</v>
      </c>
      <c r="N51" s="38">
        <v>0</v>
      </c>
      <c r="O51" s="38">
        <v>0</v>
      </c>
      <c r="P51" s="38">
        <v>0</v>
      </c>
      <c r="Q51" s="42">
        <v>0</v>
      </c>
      <c r="R51" s="40">
        <f t="shared" si="10"/>
        <v>12</v>
      </c>
      <c r="S51" s="43">
        <f t="shared" si="11"/>
        <v>6</v>
      </c>
      <c r="T51" s="44">
        <f t="shared" si="12"/>
        <v>6</v>
      </c>
      <c r="U51" s="44">
        <f t="shared" si="13"/>
        <v>3</v>
      </c>
      <c r="V51" s="44">
        <f t="shared" si="14"/>
        <v>11</v>
      </c>
      <c r="W51" s="44">
        <f t="shared" si="15"/>
        <v>4</v>
      </c>
      <c r="X51" s="45">
        <f t="shared" si="16"/>
        <v>2</v>
      </c>
      <c r="Y51" s="46">
        <f t="shared" si="17"/>
        <v>32</v>
      </c>
      <c r="Z51" s="47">
        <f>R50+R51+R52</f>
        <v>100</v>
      </c>
      <c r="AA51" s="476"/>
    </row>
    <row r="52" spans="1:27" s="2" customFormat="1" ht="23.25" customHeight="1" thickBot="1">
      <c r="A52" s="553"/>
      <c r="B52" s="486"/>
      <c r="C52" s="474"/>
      <c r="D52" s="206" t="s">
        <v>23</v>
      </c>
      <c r="E52" s="84">
        <v>36</v>
      </c>
      <c r="F52" s="85">
        <v>13</v>
      </c>
      <c r="G52" s="85">
        <v>6</v>
      </c>
      <c r="H52" s="85">
        <v>24</v>
      </c>
      <c r="I52" s="85">
        <v>9</v>
      </c>
      <c r="J52" s="88">
        <v>3</v>
      </c>
      <c r="K52" s="72">
        <f t="shared" si="9"/>
        <v>91</v>
      </c>
      <c r="L52" s="87">
        <v>42</v>
      </c>
      <c r="M52" s="85">
        <v>12</v>
      </c>
      <c r="N52" s="85">
        <v>5</v>
      </c>
      <c r="O52" s="85">
        <v>22</v>
      </c>
      <c r="P52" s="85">
        <v>0</v>
      </c>
      <c r="Q52" s="88">
        <v>2</v>
      </c>
      <c r="R52" s="72">
        <f t="shared" si="10"/>
        <v>83</v>
      </c>
      <c r="S52" s="76">
        <f t="shared" si="11"/>
        <v>-6</v>
      </c>
      <c r="T52" s="77">
        <f t="shared" si="12"/>
        <v>1</v>
      </c>
      <c r="U52" s="77">
        <f t="shared" si="13"/>
        <v>1</v>
      </c>
      <c r="V52" s="77">
        <f t="shared" si="14"/>
        <v>2</v>
      </c>
      <c r="W52" s="77">
        <f t="shared" si="15"/>
        <v>9</v>
      </c>
      <c r="X52" s="103">
        <f t="shared" si="16"/>
        <v>1</v>
      </c>
      <c r="Y52" s="73">
        <f t="shared" si="17"/>
        <v>8</v>
      </c>
      <c r="Z52" s="104">
        <f>Y50+Y51+Y52</f>
        <v>57</v>
      </c>
      <c r="AA52" s="476"/>
    </row>
    <row r="53" spans="1:27" s="2" customFormat="1" ht="23.25" customHeight="1">
      <c r="A53" s="552">
        <v>16</v>
      </c>
      <c r="B53" s="486"/>
      <c r="C53" s="494" t="s">
        <v>45</v>
      </c>
      <c r="D53" s="212" t="s">
        <v>21</v>
      </c>
      <c r="E53" s="25">
        <v>19</v>
      </c>
      <c r="F53" s="26">
        <v>3</v>
      </c>
      <c r="G53" s="26">
        <v>1</v>
      </c>
      <c r="H53" s="26">
        <v>0</v>
      </c>
      <c r="I53" s="26">
        <v>2</v>
      </c>
      <c r="J53" s="27">
        <v>0</v>
      </c>
      <c r="K53" s="28">
        <f t="shared" si="9"/>
        <v>25</v>
      </c>
      <c r="L53" s="29">
        <v>10</v>
      </c>
      <c r="M53" s="26">
        <v>0</v>
      </c>
      <c r="N53" s="26">
        <v>0</v>
      </c>
      <c r="O53" s="26">
        <v>0</v>
      </c>
      <c r="P53" s="26">
        <v>0</v>
      </c>
      <c r="Q53" s="30">
        <v>0</v>
      </c>
      <c r="R53" s="28">
        <f t="shared" si="10"/>
        <v>10</v>
      </c>
      <c r="S53" s="31">
        <f t="shared" si="11"/>
        <v>9</v>
      </c>
      <c r="T53" s="32">
        <f t="shared" si="12"/>
        <v>3</v>
      </c>
      <c r="U53" s="32">
        <f t="shared" si="13"/>
        <v>1</v>
      </c>
      <c r="V53" s="32">
        <f t="shared" si="14"/>
        <v>0</v>
      </c>
      <c r="W53" s="32">
        <f t="shared" si="15"/>
        <v>2</v>
      </c>
      <c r="X53" s="33">
        <f t="shared" si="16"/>
        <v>0</v>
      </c>
      <c r="Y53" s="34">
        <f t="shared" si="17"/>
        <v>15</v>
      </c>
      <c r="Z53" s="35">
        <f>K53+K54+K55</f>
        <v>195</v>
      </c>
      <c r="AA53" s="475">
        <f>Z55/Z53*100</f>
        <v>58.461538461538467</v>
      </c>
    </row>
    <row r="54" spans="1:27" s="2" customFormat="1" ht="23.25" customHeight="1">
      <c r="A54" s="553"/>
      <c r="B54" s="486"/>
      <c r="C54" s="494"/>
      <c r="D54" s="207" t="s">
        <v>22</v>
      </c>
      <c r="E54" s="37">
        <v>36</v>
      </c>
      <c r="F54" s="38">
        <v>7</v>
      </c>
      <c r="G54" s="38">
        <v>3</v>
      </c>
      <c r="H54" s="38">
        <v>0</v>
      </c>
      <c r="I54" s="38">
        <v>5</v>
      </c>
      <c r="J54" s="39">
        <v>0</v>
      </c>
      <c r="K54" s="40">
        <f t="shared" si="9"/>
        <v>51</v>
      </c>
      <c r="L54" s="41">
        <v>6</v>
      </c>
      <c r="M54" s="38">
        <v>0</v>
      </c>
      <c r="N54" s="38">
        <v>0</v>
      </c>
      <c r="O54" s="38">
        <v>0</v>
      </c>
      <c r="P54" s="38">
        <v>0</v>
      </c>
      <c r="Q54" s="42">
        <v>0</v>
      </c>
      <c r="R54" s="40">
        <f t="shared" si="10"/>
        <v>6</v>
      </c>
      <c r="S54" s="43">
        <f t="shared" si="11"/>
        <v>30</v>
      </c>
      <c r="T54" s="44">
        <f t="shared" si="12"/>
        <v>7</v>
      </c>
      <c r="U54" s="44">
        <f t="shared" si="13"/>
        <v>3</v>
      </c>
      <c r="V54" s="44">
        <f t="shared" si="14"/>
        <v>0</v>
      </c>
      <c r="W54" s="44">
        <f t="shared" si="15"/>
        <v>5</v>
      </c>
      <c r="X54" s="45">
        <f t="shared" si="16"/>
        <v>0</v>
      </c>
      <c r="Y54" s="46">
        <f t="shared" si="17"/>
        <v>45</v>
      </c>
      <c r="Z54" s="47">
        <f>R53+R54+R55</f>
        <v>81</v>
      </c>
      <c r="AA54" s="476"/>
    </row>
    <row r="55" spans="1:27" s="2" customFormat="1" ht="23.25" customHeight="1" thickBot="1">
      <c r="A55" s="554"/>
      <c r="B55" s="487"/>
      <c r="C55" s="495"/>
      <c r="D55" s="206" t="s">
        <v>23</v>
      </c>
      <c r="E55" s="49">
        <v>51</v>
      </c>
      <c r="F55" s="50">
        <v>17</v>
      </c>
      <c r="G55" s="50">
        <v>8</v>
      </c>
      <c r="H55" s="50">
        <v>32</v>
      </c>
      <c r="I55" s="50">
        <v>11</v>
      </c>
      <c r="J55" s="51">
        <v>0</v>
      </c>
      <c r="K55" s="52">
        <f t="shared" si="9"/>
        <v>119</v>
      </c>
      <c r="L55" s="53">
        <v>40</v>
      </c>
      <c r="M55" s="50">
        <v>9</v>
      </c>
      <c r="N55" s="50">
        <v>4</v>
      </c>
      <c r="O55" s="50">
        <v>12</v>
      </c>
      <c r="P55" s="50">
        <v>0</v>
      </c>
      <c r="Q55" s="54">
        <v>0</v>
      </c>
      <c r="R55" s="52">
        <f t="shared" si="10"/>
        <v>65</v>
      </c>
      <c r="S55" s="55">
        <f t="shared" si="11"/>
        <v>11</v>
      </c>
      <c r="T55" s="56">
        <f t="shared" si="12"/>
        <v>8</v>
      </c>
      <c r="U55" s="56">
        <f t="shared" si="13"/>
        <v>4</v>
      </c>
      <c r="V55" s="56">
        <f t="shared" si="14"/>
        <v>20</v>
      </c>
      <c r="W55" s="56">
        <f t="shared" si="15"/>
        <v>11</v>
      </c>
      <c r="X55" s="57">
        <f t="shared" si="16"/>
        <v>0</v>
      </c>
      <c r="Y55" s="58">
        <f t="shared" si="17"/>
        <v>54</v>
      </c>
      <c r="Z55" s="59">
        <f>Y53+Y54+Y55</f>
        <v>114</v>
      </c>
      <c r="AA55" s="477"/>
    </row>
    <row r="56" spans="1:27" s="83" customFormat="1" ht="23.25" customHeight="1">
      <c r="A56" s="555">
        <v>17</v>
      </c>
      <c r="B56" s="547" t="s">
        <v>46</v>
      </c>
      <c r="C56" s="484" t="s">
        <v>47</v>
      </c>
      <c r="D56" s="60" t="s">
        <v>21</v>
      </c>
      <c r="E56" s="61">
        <v>16</v>
      </c>
      <c r="F56" s="62">
        <v>3</v>
      </c>
      <c r="G56" s="62">
        <v>2</v>
      </c>
      <c r="H56" s="62">
        <v>5</v>
      </c>
      <c r="I56" s="62">
        <v>1</v>
      </c>
      <c r="J56" s="66">
        <v>0</v>
      </c>
      <c r="K56" s="64">
        <f t="shared" si="9"/>
        <v>27</v>
      </c>
      <c r="L56" s="65">
        <v>10</v>
      </c>
      <c r="M56" s="62">
        <v>0</v>
      </c>
      <c r="N56" s="62">
        <v>0</v>
      </c>
      <c r="O56" s="62">
        <v>0</v>
      </c>
      <c r="P56" s="62">
        <v>0</v>
      </c>
      <c r="Q56" s="66">
        <v>0</v>
      </c>
      <c r="R56" s="64">
        <f t="shared" si="10"/>
        <v>10</v>
      </c>
      <c r="S56" s="68">
        <f t="shared" si="11"/>
        <v>6</v>
      </c>
      <c r="T56" s="69">
        <f t="shared" si="12"/>
        <v>3</v>
      </c>
      <c r="U56" s="69">
        <f t="shared" si="13"/>
        <v>2</v>
      </c>
      <c r="V56" s="69">
        <f t="shared" si="14"/>
        <v>5</v>
      </c>
      <c r="W56" s="69">
        <f t="shared" si="15"/>
        <v>1</v>
      </c>
      <c r="X56" s="100">
        <f t="shared" si="16"/>
        <v>0</v>
      </c>
      <c r="Y56" s="116">
        <f t="shared" si="17"/>
        <v>17</v>
      </c>
      <c r="Z56" s="101">
        <f>K56+K57+K58</f>
        <v>179</v>
      </c>
      <c r="AA56" s="476">
        <f>Z58/Z56*100</f>
        <v>34.63687150837989</v>
      </c>
    </row>
    <row r="57" spans="1:27" s="83" customFormat="1" ht="23.25" customHeight="1">
      <c r="A57" s="555"/>
      <c r="B57" s="532"/>
      <c r="C57" s="473"/>
      <c r="D57" s="36" t="s">
        <v>22</v>
      </c>
      <c r="E57" s="37">
        <v>22</v>
      </c>
      <c r="F57" s="38">
        <v>7</v>
      </c>
      <c r="G57" s="38">
        <v>5</v>
      </c>
      <c r="H57" s="38">
        <v>9</v>
      </c>
      <c r="I57" s="38">
        <v>3</v>
      </c>
      <c r="J57" s="42">
        <v>2</v>
      </c>
      <c r="K57" s="40">
        <f t="shared" si="9"/>
        <v>48</v>
      </c>
      <c r="L57" s="41">
        <v>19</v>
      </c>
      <c r="M57" s="38">
        <v>0</v>
      </c>
      <c r="N57" s="38">
        <v>0</v>
      </c>
      <c r="O57" s="38">
        <v>0</v>
      </c>
      <c r="P57" s="38">
        <v>0</v>
      </c>
      <c r="Q57" s="42">
        <v>0</v>
      </c>
      <c r="R57" s="40">
        <f t="shared" si="10"/>
        <v>19</v>
      </c>
      <c r="S57" s="43">
        <f t="shared" si="11"/>
        <v>3</v>
      </c>
      <c r="T57" s="44">
        <f t="shared" si="12"/>
        <v>7</v>
      </c>
      <c r="U57" s="44">
        <f t="shared" si="13"/>
        <v>5</v>
      </c>
      <c r="V57" s="44">
        <f t="shared" si="14"/>
        <v>9</v>
      </c>
      <c r="W57" s="44">
        <f t="shared" si="15"/>
        <v>3</v>
      </c>
      <c r="X57" s="45">
        <f t="shared" si="16"/>
        <v>2</v>
      </c>
      <c r="Y57" s="46">
        <f t="shared" si="17"/>
        <v>29</v>
      </c>
      <c r="Z57" s="47">
        <f>R56+R57+R58</f>
        <v>117</v>
      </c>
      <c r="AA57" s="476"/>
    </row>
    <row r="58" spans="1:27" s="83" customFormat="1" ht="23.25" customHeight="1" thickBot="1">
      <c r="A58" s="555"/>
      <c r="B58" s="541"/>
      <c r="C58" s="474"/>
      <c r="D58" s="48" t="s">
        <v>23</v>
      </c>
      <c r="E58" s="84">
        <v>47</v>
      </c>
      <c r="F58" s="85">
        <v>18</v>
      </c>
      <c r="G58" s="85">
        <v>8</v>
      </c>
      <c r="H58" s="85">
        <v>26</v>
      </c>
      <c r="I58" s="85">
        <v>3</v>
      </c>
      <c r="J58" s="88">
        <v>2</v>
      </c>
      <c r="K58" s="72">
        <f t="shared" si="9"/>
        <v>104</v>
      </c>
      <c r="L58" s="87">
        <v>44</v>
      </c>
      <c r="M58" s="85">
        <v>14</v>
      </c>
      <c r="N58" s="85">
        <v>7</v>
      </c>
      <c r="O58" s="85">
        <v>22</v>
      </c>
      <c r="P58" s="85">
        <v>0</v>
      </c>
      <c r="Q58" s="88">
        <v>1</v>
      </c>
      <c r="R58" s="72">
        <f t="shared" si="10"/>
        <v>88</v>
      </c>
      <c r="S58" s="76">
        <f t="shared" si="11"/>
        <v>3</v>
      </c>
      <c r="T58" s="77">
        <f t="shared" si="12"/>
        <v>4</v>
      </c>
      <c r="U58" s="77">
        <f t="shared" si="13"/>
        <v>1</v>
      </c>
      <c r="V58" s="77">
        <f t="shared" si="14"/>
        <v>4</v>
      </c>
      <c r="W58" s="77">
        <f t="shared" si="15"/>
        <v>3</v>
      </c>
      <c r="X58" s="103">
        <f t="shared" si="16"/>
        <v>1</v>
      </c>
      <c r="Y58" s="73">
        <f t="shared" si="17"/>
        <v>16</v>
      </c>
      <c r="Z58" s="104">
        <f>Y56+Y57+Y58</f>
        <v>62</v>
      </c>
      <c r="AA58" s="476"/>
    </row>
    <row r="59" spans="1:27" s="2" customFormat="1" ht="23.25" customHeight="1">
      <c r="A59" s="552">
        <v>18</v>
      </c>
      <c r="B59" s="540" t="s">
        <v>48</v>
      </c>
      <c r="C59" s="472" t="s">
        <v>49</v>
      </c>
      <c r="D59" s="24" t="s">
        <v>21</v>
      </c>
      <c r="E59" s="117">
        <v>12</v>
      </c>
      <c r="F59" s="32">
        <v>4</v>
      </c>
      <c r="G59" s="32">
        <v>2</v>
      </c>
      <c r="H59" s="32">
        <v>5</v>
      </c>
      <c r="I59" s="32">
        <v>2</v>
      </c>
      <c r="J59" s="33">
        <v>2</v>
      </c>
      <c r="K59" s="28">
        <f t="shared" si="9"/>
        <v>27</v>
      </c>
      <c r="L59" s="29">
        <v>7</v>
      </c>
      <c r="M59" s="26">
        <v>0</v>
      </c>
      <c r="N59" s="26">
        <v>0</v>
      </c>
      <c r="O59" s="26">
        <v>0</v>
      </c>
      <c r="P59" s="26">
        <v>0</v>
      </c>
      <c r="Q59" s="30">
        <v>0</v>
      </c>
      <c r="R59" s="28">
        <f t="shared" si="10"/>
        <v>7</v>
      </c>
      <c r="S59" s="31">
        <f t="shared" si="11"/>
        <v>5</v>
      </c>
      <c r="T59" s="32">
        <f t="shared" si="12"/>
        <v>4</v>
      </c>
      <c r="U59" s="32">
        <f t="shared" si="13"/>
        <v>2</v>
      </c>
      <c r="V59" s="32">
        <f t="shared" si="14"/>
        <v>5</v>
      </c>
      <c r="W59" s="32">
        <f t="shared" si="15"/>
        <v>2</v>
      </c>
      <c r="X59" s="33">
        <f t="shared" si="16"/>
        <v>2</v>
      </c>
      <c r="Y59" s="34">
        <f t="shared" si="17"/>
        <v>20</v>
      </c>
      <c r="Z59" s="35">
        <f>K59+K60+K61</f>
        <v>206</v>
      </c>
      <c r="AA59" s="475">
        <f>Z61/Z59*100</f>
        <v>44.174757281553397</v>
      </c>
    </row>
    <row r="60" spans="1:27" s="2" customFormat="1" ht="23.25" customHeight="1">
      <c r="A60" s="553"/>
      <c r="B60" s="532"/>
      <c r="C60" s="473"/>
      <c r="D60" s="36" t="s">
        <v>22</v>
      </c>
      <c r="E60" s="119">
        <v>20</v>
      </c>
      <c r="F60" s="44">
        <v>9</v>
      </c>
      <c r="G60" s="44">
        <v>4</v>
      </c>
      <c r="H60" s="44">
        <v>13</v>
      </c>
      <c r="I60" s="44">
        <v>4</v>
      </c>
      <c r="J60" s="45">
        <v>3</v>
      </c>
      <c r="K60" s="40">
        <f t="shared" si="9"/>
        <v>53</v>
      </c>
      <c r="L60" s="41">
        <v>9</v>
      </c>
      <c r="M60" s="38">
        <v>2</v>
      </c>
      <c r="N60" s="38">
        <v>0</v>
      </c>
      <c r="O60" s="38">
        <v>2</v>
      </c>
      <c r="P60" s="38">
        <v>0</v>
      </c>
      <c r="Q60" s="42">
        <v>0</v>
      </c>
      <c r="R60" s="40">
        <f t="shared" si="10"/>
        <v>13</v>
      </c>
      <c r="S60" s="43">
        <f t="shared" si="11"/>
        <v>11</v>
      </c>
      <c r="T60" s="44">
        <f t="shared" si="12"/>
        <v>7</v>
      </c>
      <c r="U60" s="44">
        <f t="shared" si="13"/>
        <v>4</v>
      </c>
      <c r="V60" s="44">
        <f t="shared" si="14"/>
        <v>11</v>
      </c>
      <c r="W60" s="44">
        <f t="shared" si="15"/>
        <v>4</v>
      </c>
      <c r="X60" s="45">
        <f t="shared" si="16"/>
        <v>3</v>
      </c>
      <c r="Y60" s="46">
        <f t="shared" si="17"/>
        <v>40</v>
      </c>
      <c r="Z60" s="47">
        <f>R59+R60+R61</f>
        <v>115</v>
      </c>
      <c r="AA60" s="476"/>
    </row>
    <row r="61" spans="1:27" s="2" customFormat="1" ht="23.25" customHeight="1" thickBot="1">
      <c r="A61" s="553"/>
      <c r="B61" s="541"/>
      <c r="C61" s="474"/>
      <c r="D61" s="48" t="s">
        <v>23</v>
      </c>
      <c r="E61" s="121">
        <v>48</v>
      </c>
      <c r="F61" s="56">
        <v>19</v>
      </c>
      <c r="G61" s="56">
        <v>8</v>
      </c>
      <c r="H61" s="56">
        <v>36</v>
      </c>
      <c r="I61" s="56">
        <v>8</v>
      </c>
      <c r="J61" s="57">
        <v>7</v>
      </c>
      <c r="K61" s="52">
        <f t="shared" si="9"/>
        <v>126</v>
      </c>
      <c r="L61" s="53">
        <v>40</v>
      </c>
      <c r="M61" s="50">
        <v>17</v>
      </c>
      <c r="N61" s="50">
        <v>6</v>
      </c>
      <c r="O61" s="50">
        <v>27</v>
      </c>
      <c r="P61" s="50">
        <v>2</v>
      </c>
      <c r="Q61" s="54">
        <v>3</v>
      </c>
      <c r="R61" s="52">
        <f t="shared" si="10"/>
        <v>95</v>
      </c>
      <c r="S61" s="55">
        <f t="shared" si="11"/>
        <v>8</v>
      </c>
      <c r="T61" s="56">
        <f t="shared" si="12"/>
        <v>2</v>
      </c>
      <c r="U61" s="56">
        <f t="shared" si="13"/>
        <v>2</v>
      </c>
      <c r="V61" s="56">
        <f t="shared" si="14"/>
        <v>9</v>
      </c>
      <c r="W61" s="56">
        <f t="shared" si="15"/>
        <v>6</v>
      </c>
      <c r="X61" s="57">
        <f t="shared" si="16"/>
        <v>4</v>
      </c>
      <c r="Y61" s="58">
        <f t="shared" si="17"/>
        <v>31</v>
      </c>
      <c r="Z61" s="59">
        <f>Y59+Y60+Y61</f>
        <v>91</v>
      </c>
      <c r="AA61" s="477"/>
    </row>
    <row r="62" spans="1:27" s="2" customFormat="1" ht="23.25" customHeight="1">
      <c r="A62" s="552">
        <v>19</v>
      </c>
      <c r="B62" s="542" t="s">
        <v>50</v>
      </c>
      <c r="C62" s="472" t="s">
        <v>51</v>
      </c>
      <c r="D62" s="24" t="s">
        <v>21</v>
      </c>
      <c r="E62" s="61">
        <v>16</v>
      </c>
      <c r="F62" s="62">
        <v>3</v>
      </c>
      <c r="G62" s="62">
        <v>1</v>
      </c>
      <c r="H62" s="62">
        <v>4</v>
      </c>
      <c r="I62" s="62">
        <v>1</v>
      </c>
      <c r="J62" s="66">
        <v>1</v>
      </c>
      <c r="K62" s="64">
        <f t="shared" si="9"/>
        <v>26</v>
      </c>
      <c r="L62" s="65">
        <v>9</v>
      </c>
      <c r="M62" s="62">
        <v>0</v>
      </c>
      <c r="N62" s="62">
        <v>0</v>
      </c>
      <c r="O62" s="62">
        <v>1</v>
      </c>
      <c r="P62" s="62">
        <v>0</v>
      </c>
      <c r="Q62" s="66">
        <v>0</v>
      </c>
      <c r="R62" s="64">
        <f t="shared" si="10"/>
        <v>10</v>
      </c>
      <c r="S62" s="68">
        <f t="shared" si="11"/>
        <v>7</v>
      </c>
      <c r="T62" s="69">
        <f t="shared" si="12"/>
        <v>3</v>
      </c>
      <c r="U62" s="69">
        <f t="shared" si="13"/>
        <v>1</v>
      </c>
      <c r="V62" s="69">
        <f t="shared" si="14"/>
        <v>3</v>
      </c>
      <c r="W62" s="69">
        <f t="shared" si="15"/>
        <v>1</v>
      </c>
      <c r="X62" s="100">
        <f t="shared" si="16"/>
        <v>1</v>
      </c>
      <c r="Y62" s="116">
        <f t="shared" si="17"/>
        <v>16</v>
      </c>
      <c r="Z62" s="101">
        <f>K62+K63+K64</f>
        <v>192</v>
      </c>
      <c r="AA62" s="476">
        <f>Z64/Z62*100</f>
        <v>42.1875</v>
      </c>
    </row>
    <row r="63" spans="1:27" s="2" customFormat="1" ht="23.25" customHeight="1">
      <c r="A63" s="553"/>
      <c r="B63" s="543"/>
      <c r="C63" s="473"/>
      <c r="D63" s="36" t="s">
        <v>22</v>
      </c>
      <c r="E63" s="37">
        <v>31</v>
      </c>
      <c r="F63" s="38">
        <v>7</v>
      </c>
      <c r="G63" s="38">
        <v>3</v>
      </c>
      <c r="H63" s="38">
        <v>8</v>
      </c>
      <c r="I63" s="38">
        <v>2</v>
      </c>
      <c r="J63" s="42">
        <v>2</v>
      </c>
      <c r="K63" s="40">
        <f t="shared" si="9"/>
        <v>53</v>
      </c>
      <c r="L63" s="41">
        <v>21</v>
      </c>
      <c r="M63" s="38">
        <v>2</v>
      </c>
      <c r="N63" s="38">
        <v>0</v>
      </c>
      <c r="O63" s="38">
        <v>1</v>
      </c>
      <c r="P63" s="38">
        <v>0</v>
      </c>
      <c r="Q63" s="42">
        <v>0</v>
      </c>
      <c r="R63" s="40">
        <f t="shared" si="10"/>
        <v>24</v>
      </c>
      <c r="S63" s="43">
        <f t="shared" si="11"/>
        <v>10</v>
      </c>
      <c r="T63" s="44">
        <f t="shared" si="12"/>
        <v>5</v>
      </c>
      <c r="U63" s="44">
        <f t="shared" si="13"/>
        <v>3</v>
      </c>
      <c r="V63" s="44">
        <f t="shared" si="14"/>
        <v>7</v>
      </c>
      <c r="W63" s="44">
        <f t="shared" si="15"/>
        <v>2</v>
      </c>
      <c r="X63" s="45">
        <f t="shared" si="16"/>
        <v>2</v>
      </c>
      <c r="Y63" s="46">
        <f t="shared" si="17"/>
        <v>29</v>
      </c>
      <c r="Z63" s="47">
        <f>R62+R63+R64</f>
        <v>111</v>
      </c>
      <c r="AA63" s="476"/>
    </row>
    <row r="64" spans="1:27" s="2" customFormat="1" ht="23.25" customHeight="1" thickBot="1">
      <c r="A64" s="553"/>
      <c r="B64" s="544"/>
      <c r="C64" s="474"/>
      <c r="D64" s="75" t="s">
        <v>23</v>
      </c>
      <c r="E64" s="84">
        <v>52</v>
      </c>
      <c r="F64" s="85">
        <v>16</v>
      </c>
      <c r="G64" s="85">
        <v>8</v>
      </c>
      <c r="H64" s="85">
        <v>30</v>
      </c>
      <c r="I64" s="85">
        <v>3</v>
      </c>
      <c r="J64" s="88">
        <v>4</v>
      </c>
      <c r="K64" s="72">
        <f t="shared" si="9"/>
        <v>113</v>
      </c>
      <c r="L64" s="87">
        <v>36</v>
      </c>
      <c r="M64" s="85">
        <v>11</v>
      </c>
      <c r="N64" s="85">
        <v>5</v>
      </c>
      <c r="O64" s="85">
        <v>23</v>
      </c>
      <c r="P64" s="85">
        <v>0</v>
      </c>
      <c r="Q64" s="88">
        <v>2</v>
      </c>
      <c r="R64" s="72">
        <f t="shared" si="10"/>
        <v>77</v>
      </c>
      <c r="S64" s="76">
        <f t="shared" si="11"/>
        <v>16</v>
      </c>
      <c r="T64" s="77">
        <f t="shared" si="12"/>
        <v>5</v>
      </c>
      <c r="U64" s="77">
        <f t="shared" si="13"/>
        <v>3</v>
      </c>
      <c r="V64" s="77">
        <f t="shared" si="14"/>
        <v>7</v>
      </c>
      <c r="W64" s="77">
        <f t="shared" si="15"/>
        <v>3</v>
      </c>
      <c r="X64" s="103">
        <f t="shared" si="16"/>
        <v>2</v>
      </c>
      <c r="Y64" s="73">
        <f t="shared" si="17"/>
        <v>36</v>
      </c>
      <c r="Z64" s="104">
        <f>Y62+Y63+Y64</f>
        <v>81</v>
      </c>
      <c r="AA64" s="476"/>
    </row>
    <row r="65" spans="1:52" ht="23.25" customHeight="1">
      <c r="A65" s="552">
        <v>20</v>
      </c>
      <c r="B65" s="486" t="s">
        <v>52</v>
      </c>
      <c r="C65" s="494" t="s">
        <v>53</v>
      </c>
      <c r="D65" s="24" t="s">
        <v>21</v>
      </c>
      <c r="E65" s="25">
        <v>22</v>
      </c>
      <c r="F65" s="26">
        <v>8</v>
      </c>
      <c r="G65" s="26">
        <v>4</v>
      </c>
      <c r="H65" s="26">
        <v>15</v>
      </c>
      <c r="I65" s="26">
        <v>6</v>
      </c>
      <c r="J65" s="27">
        <v>1</v>
      </c>
      <c r="K65" s="28">
        <f t="shared" si="9"/>
        <v>56</v>
      </c>
      <c r="L65" s="29">
        <v>2</v>
      </c>
      <c r="M65" s="26">
        <v>1</v>
      </c>
      <c r="N65" s="26">
        <v>0</v>
      </c>
      <c r="O65" s="26">
        <v>0</v>
      </c>
      <c r="P65" s="26">
        <v>0</v>
      </c>
      <c r="Q65" s="30">
        <v>0</v>
      </c>
      <c r="R65" s="28">
        <f t="shared" si="10"/>
        <v>3</v>
      </c>
      <c r="S65" s="31">
        <f t="shared" si="11"/>
        <v>20</v>
      </c>
      <c r="T65" s="32">
        <f t="shared" si="12"/>
        <v>7</v>
      </c>
      <c r="U65" s="32">
        <f t="shared" si="13"/>
        <v>4</v>
      </c>
      <c r="V65" s="32">
        <f t="shared" si="14"/>
        <v>15</v>
      </c>
      <c r="W65" s="32">
        <f t="shared" si="15"/>
        <v>6</v>
      </c>
      <c r="X65" s="33">
        <f t="shared" si="16"/>
        <v>1</v>
      </c>
      <c r="Y65" s="34">
        <f t="shared" si="17"/>
        <v>53</v>
      </c>
      <c r="Z65" s="35">
        <f>K65+K66+K67</f>
        <v>413</v>
      </c>
      <c r="AA65" s="475">
        <f>Z67/Z65*100</f>
        <v>54.963680387409198</v>
      </c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ht="23.25" customHeight="1">
      <c r="A66" s="553"/>
      <c r="B66" s="486"/>
      <c r="C66" s="494"/>
      <c r="D66" s="36" t="s">
        <v>22</v>
      </c>
      <c r="E66" s="37">
        <v>42</v>
      </c>
      <c r="F66" s="38">
        <v>16</v>
      </c>
      <c r="G66" s="38">
        <v>8</v>
      </c>
      <c r="H66" s="38">
        <v>28</v>
      </c>
      <c r="I66" s="38">
        <v>10</v>
      </c>
      <c r="J66" s="39">
        <v>2</v>
      </c>
      <c r="K66" s="40">
        <f t="shared" si="9"/>
        <v>106</v>
      </c>
      <c r="L66" s="41">
        <v>16</v>
      </c>
      <c r="M66" s="38">
        <v>2</v>
      </c>
      <c r="N66" s="38">
        <v>0</v>
      </c>
      <c r="O66" s="38">
        <v>2</v>
      </c>
      <c r="P66" s="38">
        <v>0</v>
      </c>
      <c r="Q66" s="42">
        <v>0</v>
      </c>
      <c r="R66" s="40">
        <f t="shared" si="10"/>
        <v>20</v>
      </c>
      <c r="S66" s="43">
        <f t="shared" si="11"/>
        <v>26</v>
      </c>
      <c r="T66" s="44">
        <f t="shared" si="12"/>
        <v>14</v>
      </c>
      <c r="U66" s="44">
        <f t="shared" si="13"/>
        <v>8</v>
      </c>
      <c r="V66" s="44">
        <f t="shared" si="14"/>
        <v>26</v>
      </c>
      <c r="W66" s="44">
        <f t="shared" si="15"/>
        <v>10</v>
      </c>
      <c r="X66" s="45">
        <f t="shared" si="16"/>
        <v>2</v>
      </c>
      <c r="Y66" s="46">
        <f t="shared" si="17"/>
        <v>86</v>
      </c>
      <c r="Z66" s="47">
        <f>R65+R66+R67</f>
        <v>186</v>
      </c>
      <c r="AA66" s="476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ht="23.25" customHeight="1" thickBot="1">
      <c r="A67" s="553"/>
      <c r="B67" s="486"/>
      <c r="C67" s="494"/>
      <c r="D67" s="48" t="s">
        <v>23</v>
      </c>
      <c r="E67" s="49">
        <v>91</v>
      </c>
      <c r="F67" s="50">
        <v>37</v>
      </c>
      <c r="G67" s="50">
        <v>19</v>
      </c>
      <c r="H67" s="50">
        <v>68</v>
      </c>
      <c r="I67" s="50">
        <v>25</v>
      </c>
      <c r="J67" s="51">
        <v>11</v>
      </c>
      <c r="K67" s="52">
        <f t="shared" si="9"/>
        <v>251</v>
      </c>
      <c r="L67" s="53">
        <v>82</v>
      </c>
      <c r="M67" s="50">
        <v>37</v>
      </c>
      <c r="N67" s="50">
        <v>4</v>
      </c>
      <c r="O67" s="50">
        <v>38</v>
      </c>
      <c r="P67" s="50">
        <v>0</v>
      </c>
      <c r="Q67" s="54">
        <v>2</v>
      </c>
      <c r="R67" s="52">
        <f t="shared" si="10"/>
        <v>163</v>
      </c>
      <c r="S67" s="55">
        <f t="shared" si="11"/>
        <v>9</v>
      </c>
      <c r="T67" s="56">
        <f t="shared" si="12"/>
        <v>0</v>
      </c>
      <c r="U67" s="56">
        <f t="shared" si="13"/>
        <v>15</v>
      </c>
      <c r="V67" s="56">
        <f t="shared" si="14"/>
        <v>30</v>
      </c>
      <c r="W67" s="56">
        <f t="shared" si="15"/>
        <v>25</v>
      </c>
      <c r="X67" s="57">
        <f t="shared" si="16"/>
        <v>9</v>
      </c>
      <c r="Y67" s="58">
        <f t="shared" si="17"/>
        <v>88</v>
      </c>
      <c r="Z67" s="59">
        <f>Y65+Y66+Y67</f>
        <v>227</v>
      </c>
      <c r="AA67" s="477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s="102" customFormat="1" ht="23.25" customHeight="1">
      <c r="A68" s="552">
        <v>21</v>
      </c>
      <c r="B68" s="486"/>
      <c r="C68" s="472" t="s">
        <v>54</v>
      </c>
      <c r="D68" s="60" t="s">
        <v>21</v>
      </c>
      <c r="E68" s="61">
        <v>16</v>
      </c>
      <c r="F68" s="62">
        <v>5</v>
      </c>
      <c r="G68" s="62">
        <v>2</v>
      </c>
      <c r="H68" s="62">
        <v>9</v>
      </c>
      <c r="I68" s="62">
        <v>3</v>
      </c>
      <c r="J68" s="66">
        <v>1</v>
      </c>
      <c r="K68" s="64">
        <f t="shared" si="9"/>
        <v>36</v>
      </c>
      <c r="L68" s="65">
        <v>15</v>
      </c>
      <c r="M68" s="62">
        <v>0</v>
      </c>
      <c r="N68" s="62">
        <v>0</v>
      </c>
      <c r="O68" s="62">
        <v>0</v>
      </c>
      <c r="P68" s="62">
        <v>0</v>
      </c>
      <c r="Q68" s="66">
        <v>0</v>
      </c>
      <c r="R68" s="64">
        <f t="shared" si="10"/>
        <v>15</v>
      </c>
      <c r="S68" s="68">
        <f t="shared" si="11"/>
        <v>1</v>
      </c>
      <c r="T68" s="69">
        <f t="shared" si="12"/>
        <v>5</v>
      </c>
      <c r="U68" s="69">
        <f t="shared" si="13"/>
        <v>2</v>
      </c>
      <c r="V68" s="69">
        <f t="shared" si="14"/>
        <v>9</v>
      </c>
      <c r="W68" s="69">
        <f t="shared" si="15"/>
        <v>3</v>
      </c>
      <c r="X68" s="100">
        <f t="shared" si="16"/>
        <v>1</v>
      </c>
      <c r="Y68" s="116">
        <f t="shared" si="17"/>
        <v>21</v>
      </c>
      <c r="Z68" s="101">
        <f>K68+K69+K70</f>
        <v>266</v>
      </c>
      <c r="AA68" s="476">
        <f>Z70/Z68*100</f>
        <v>29.699248120300751</v>
      </c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</row>
    <row r="69" spans="1:52" s="98" customFormat="1" ht="23.25" customHeight="1">
      <c r="A69" s="553"/>
      <c r="B69" s="486"/>
      <c r="C69" s="473"/>
      <c r="D69" s="36" t="s">
        <v>22</v>
      </c>
      <c r="E69" s="37">
        <v>28</v>
      </c>
      <c r="F69" s="38">
        <v>10</v>
      </c>
      <c r="G69" s="38">
        <v>5</v>
      </c>
      <c r="H69" s="38">
        <v>18</v>
      </c>
      <c r="I69" s="38">
        <v>6</v>
      </c>
      <c r="J69" s="42">
        <v>2</v>
      </c>
      <c r="K69" s="40">
        <f t="shared" si="9"/>
        <v>69</v>
      </c>
      <c r="L69" s="41">
        <v>29</v>
      </c>
      <c r="M69" s="38">
        <v>3</v>
      </c>
      <c r="N69" s="38">
        <v>0</v>
      </c>
      <c r="O69" s="38">
        <v>1</v>
      </c>
      <c r="P69" s="38">
        <v>1</v>
      </c>
      <c r="Q69" s="42">
        <v>1</v>
      </c>
      <c r="R69" s="40">
        <f t="shared" si="10"/>
        <v>35</v>
      </c>
      <c r="S69" s="43">
        <f t="shared" si="11"/>
        <v>-1</v>
      </c>
      <c r="T69" s="44">
        <f t="shared" si="12"/>
        <v>7</v>
      </c>
      <c r="U69" s="44">
        <f t="shared" si="13"/>
        <v>5</v>
      </c>
      <c r="V69" s="44">
        <f t="shared" si="14"/>
        <v>17</v>
      </c>
      <c r="W69" s="44">
        <f t="shared" si="15"/>
        <v>5</v>
      </c>
      <c r="X69" s="45">
        <f t="shared" si="16"/>
        <v>1</v>
      </c>
      <c r="Y69" s="46">
        <f t="shared" si="17"/>
        <v>34</v>
      </c>
      <c r="Z69" s="47">
        <f>R68+R69+R70</f>
        <v>187</v>
      </c>
      <c r="AA69" s="476"/>
    </row>
    <row r="70" spans="1:52" s="105" customFormat="1" ht="23.25" customHeight="1" thickBot="1">
      <c r="A70" s="553"/>
      <c r="B70" s="486"/>
      <c r="C70" s="474"/>
      <c r="D70" s="48" t="s">
        <v>23</v>
      </c>
      <c r="E70" s="84">
        <v>62</v>
      </c>
      <c r="F70" s="85">
        <v>23</v>
      </c>
      <c r="G70" s="85">
        <v>12</v>
      </c>
      <c r="H70" s="85">
        <v>43</v>
      </c>
      <c r="I70" s="85">
        <v>15</v>
      </c>
      <c r="J70" s="88">
        <v>6</v>
      </c>
      <c r="K70" s="72">
        <f t="shared" si="9"/>
        <v>161</v>
      </c>
      <c r="L70" s="87">
        <v>63</v>
      </c>
      <c r="M70" s="85">
        <v>21</v>
      </c>
      <c r="N70" s="85">
        <v>8</v>
      </c>
      <c r="O70" s="85">
        <v>39</v>
      </c>
      <c r="P70" s="85">
        <v>2</v>
      </c>
      <c r="Q70" s="88">
        <v>4</v>
      </c>
      <c r="R70" s="72">
        <f t="shared" si="10"/>
        <v>137</v>
      </c>
      <c r="S70" s="76">
        <f t="shared" si="11"/>
        <v>-1</v>
      </c>
      <c r="T70" s="77">
        <f t="shared" si="12"/>
        <v>2</v>
      </c>
      <c r="U70" s="77">
        <f t="shared" si="13"/>
        <v>4</v>
      </c>
      <c r="V70" s="77">
        <f t="shared" si="14"/>
        <v>4</v>
      </c>
      <c r="W70" s="77">
        <f t="shared" si="15"/>
        <v>13</v>
      </c>
      <c r="X70" s="103">
        <f t="shared" si="16"/>
        <v>2</v>
      </c>
      <c r="Y70" s="73">
        <f t="shared" si="17"/>
        <v>24</v>
      </c>
      <c r="Z70" s="104">
        <f>Y68+Y69+Y70</f>
        <v>79</v>
      </c>
      <c r="AA70" s="476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</row>
    <row r="71" spans="1:52" s="99" customFormat="1" ht="23.25" customHeight="1">
      <c r="A71" s="552">
        <v>22</v>
      </c>
      <c r="B71" s="569" t="s">
        <v>55</v>
      </c>
      <c r="C71" s="491" t="s">
        <v>56</v>
      </c>
      <c r="D71" s="24" t="s">
        <v>21</v>
      </c>
      <c r="E71" s="25">
        <v>13</v>
      </c>
      <c r="F71" s="26">
        <v>2</v>
      </c>
      <c r="G71" s="26">
        <v>1</v>
      </c>
      <c r="H71" s="26">
        <v>3</v>
      </c>
      <c r="I71" s="26">
        <v>0</v>
      </c>
      <c r="J71" s="30">
        <v>0</v>
      </c>
      <c r="K71" s="28">
        <f t="shared" si="9"/>
        <v>19</v>
      </c>
      <c r="L71" s="29">
        <v>10</v>
      </c>
      <c r="M71" s="26">
        <v>1</v>
      </c>
      <c r="N71" s="26">
        <v>0</v>
      </c>
      <c r="O71" s="26">
        <v>0</v>
      </c>
      <c r="P71" s="26">
        <v>0</v>
      </c>
      <c r="Q71" s="30">
        <v>0</v>
      </c>
      <c r="R71" s="28">
        <f t="shared" si="10"/>
        <v>11</v>
      </c>
      <c r="S71" s="31">
        <f t="shared" si="11"/>
        <v>3</v>
      </c>
      <c r="T71" s="32">
        <f t="shared" si="12"/>
        <v>1</v>
      </c>
      <c r="U71" s="32">
        <f t="shared" si="13"/>
        <v>1</v>
      </c>
      <c r="V71" s="32">
        <f t="shared" si="14"/>
        <v>3</v>
      </c>
      <c r="W71" s="32">
        <f t="shared" si="15"/>
        <v>0</v>
      </c>
      <c r="X71" s="33">
        <f t="shared" si="16"/>
        <v>0</v>
      </c>
      <c r="Y71" s="34">
        <f t="shared" si="17"/>
        <v>8</v>
      </c>
      <c r="Z71" s="35">
        <f>K71+K72+K73</f>
        <v>128</v>
      </c>
      <c r="AA71" s="475">
        <f>Z73/Z71*100</f>
        <v>14.0625</v>
      </c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</row>
    <row r="72" spans="1:52" s="99" customFormat="1" ht="23.25" customHeight="1">
      <c r="A72" s="553"/>
      <c r="B72" s="569"/>
      <c r="C72" s="491"/>
      <c r="D72" s="36" t="s">
        <v>22</v>
      </c>
      <c r="E72" s="37">
        <v>13</v>
      </c>
      <c r="F72" s="38">
        <v>4</v>
      </c>
      <c r="G72" s="38">
        <v>1</v>
      </c>
      <c r="H72" s="38">
        <v>2</v>
      </c>
      <c r="I72" s="38">
        <v>1</v>
      </c>
      <c r="J72" s="42">
        <v>0</v>
      </c>
      <c r="K72" s="40">
        <f t="shared" ref="K72:K103" si="18">SUM(E72:J72)</f>
        <v>21</v>
      </c>
      <c r="L72" s="41">
        <v>9</v>
      </c>
      <c r="M72" s="38">
        <v>2</v>
      </c>
      <c r="N72" s="38">
        <v>0</v>
      </c>
      <c r="O72" s="38">
        <v>1</v>
      </c>
      <c r="P72" s="38">
        <v>1</v>
      </c>
      <c r="Q72" s="42">
        <v>0</v>
      </c>
      <c r="R72" s="40">
        <f t="shared" ref="R72:R103" si="19">SUM(L72:Q72)</f>
        <v>13</v>
      </c>
      <c r="S72" s="43">
        <f t="shared" ref="S72:S103" si="20">E72-L72</f>
        <v>4</v>
      </c>
      <c r="T72" s="44">
        <f t="shared" ref="T72:T103" si="21">F72-M72</f>
        <v>2</v>
      </c>
      <c r="U72" s="44">
        <f t="shared" ref="U72:U103" si="22">G72-N72</f>
        <v>1</v>
      </c>
      <c r="V72" s="44">
        <f t="shared" ref="V72:V103" si="23">H72-O72</f>
        <v>1</v>
      </c>
      <c r="W72" s="44">
        <f t="shared" ref="W72:W103" si="24">I72-P72</f>
        <v>0</v>
      </c>
      <c r="X72" s="45">
        <f t="shared" ref="X72:X103" si="25">J72-Q72</f>
        <v>0</v>
      </c>
      <c r="Y72" s="46">
        <f t="shared" ref="Y72:Y103" si="26">SUM(S72:X72)</f>
        <v>8</v>
      </c>
      <c r="Z72" s="47">
        <f>R71+R72+R73</f>
        <v>110</v>
      </c>
      <c r="AA72" s="476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</row>
    <row r="73" spans="1:52" s="99" customFormat="1" ht="23.25" customHeight="1" thickBot="1">
      <c r="A73" s="553"/>
      <c r="B73" s="569"/>
      <c r="C73" s="491"/>
      <c r="D73" s="48" t="s">
        <v>23</v>
      </c>
      <c r="E73" s="49">
        <v>41</v>
      </c>
      <c r="F73" s="50">
        <v>14</v>
      </c>
      <c r="G73" s="50">
        <v>7</v>
      </c>
      <c r="H73" s="50">
        <v>23</v>
      </c>
      <c r="I73" s="50">
        <v>3</v>
      </c>
      <c r="J73" s="54">
        <v>0</v>
      </c>
      <c r="K73" s="52">
        <f t="shared" si="18"/>
        <v>88</v>
      </c>
      <c r="L73" s="53">
        <v>41</v>
      </c>
      <c r="M73" s="50">
        <v>14</v>
      </c>
      <c r="N73" s="50">
        <v>7</v>
      </c>
      <c r="O73" s="50">
        <v>22</v>
      </c>
      <c r="P73" s="50">
        <v>2</v>
      </c>
      <c r="Q73" s="54">
        <v>0</v>
      </c>
      <c r="R73" s="52">
        <f t="shared" si="19"/>
        <v>86</v>
      </c>
      <c r="S73" s="55">
        <f t="shared" si="20"/>
        <v>0</v>
      </c>
      <c r="T73" s="56">
        <f t="shared" si="21"/>
        <v>0</v>
      </c>
      <c r="U73" s="56">
        <f t="shared" si="22"/>
        <v>0</v>
      </c>
      <c r="V73" s="56">
        <f t="shared" si="23"/>
        <v>1</v>
      </c>
      <c r="W73" s="56">
        <f t="shared" si="24"/>
        <v>1</v>
      </c>
      <c r="X73" s="57">
        <f t="shared" si="25"/>
        <v>0</v>
      </c>
      <c r="Y73" s="58">
        <f t="shared" si="26"/>
        <v>2</v>
      </c>
      <c r="Z73" s="59">
        <f>Y71+Y72+Y73</f>
        <v>18</v>
      </c>
      <c r="AA73" s="477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</row>
    <row r="74" spans="1:52" s="99" customFormat="1" ht="23.25" customHeight="1">
      <c r="A74" s="552">
        <v>23</v>
      </c>
      <c r="B74" s="543" t="s">
        <v>57</v>
      </c>
      <c r="C74" s="473" t="s">
        <v>58</v>
      </c>
      <c r="D74" s="60" t="s">
        <v>21</v>
      </c>
      <c r="E74" s="61">
        <v>18</v>
      </c>
      <c r="F74" s="62">
        <v>3</v>
      </c>
      <c r="G74" s="62">
        <v>1</v>
      </c>
      <c r="H74" s="62">
        <v>0</v>
      </c>
      <c r="I74" s="62">
        <v>0</v>
      </c>
      <c r="J74" s="66">
        <v>1</v>
      </c>
      <c r="K74" s="64">
        <f t="shared" si="18"/>
        <v>23</v>
      </c>
      <c r="L74" s="65">
        <v>0</v>
      </c>
      <c r="M74" s="62">
        <v>0</v>
      </c>
      <c r="N74" s="62">
        <v>0</v>
      </c>
      <c r="O74" s="62">
        <v>0</v>
      </c>
      <c r="P74" s="62">
        <v>0</v>
      </c>
      <c r="Q74" s="66">
        <v>0</v>
      </c>
      <c r="R74" s="64">
        <f t="shared" si="19"/>
        <v>0</v>
      </c>
      <c r="S74" s="68">
        <f t="shared" si="20"/>
        <v>18</v>
      </c>
      <c r="T74" s="69">
        <f t="shared" si="21"/>
        <v>3</v>
      </c>
      <c r="U74" s="69">
        <f t="shared" si="22"/>
        <v>1</v>
      </c>
      <c r="V74" s="69">
        <f t="shared" si="23"/>
        <v>0</v>
      </c>
      <c r="W74" s="69">
        <f t="shared" si="24"/>
        <v>0</v>
      </c>
      <c r="X74" s="100">
        <f t="shared" si="25"/>
        <v>1</v>
      </c>
      <c r="Y74" s="116">
        <f t="shared" si="26"/>
        <v>23</v>
      </c>
      <c r="Z74" s="101">
        <f>K74+K75+K76</f>
        <v>154</v>
      </c>
      <c r="AA74" s="476">
        <f>Z76/Z74*100</f>
        <v>88.961038961038966</v>
      </c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</row>
    <row r="75" spans="1:52" s="99" customFormat="1" ht="23.25" customHeight="1">
      <c r="A75" s="553"/>
      <c r="B75" s="543"/>
      <c r="C75" s="473"/>
      <c r="D75" s="36" t="s">
        <v>22</v>
      </c>
      <c r="E75" s="37">
        <v>32</v>
      </c>
      <c r="F75" s="38">
        <v>6</v>
      </c>
      <c r="G75" s="38">
        <v>3</v>
      </c>
      <c r="H75" s="38">
        <v>0</v>
      </c>
      <c r="I75" s="38">
        <v>0</v>
      </c>
      <c r="J75" s="42">
        <v>2</v>
      </c>
      <c r="K75" s="40">
        <f t="shared" si="18"/>
        <v>43</v>
      </c>
      <c r="L75" s="41">
        <v>1</v>
      </c>
      <c r="M75" s="38">
        <v>0</v>
      </c>
      <c r="N75" s="38">
        <v>0</v>
      </c>
      <c r="O75" s="38">
        <v>0</v>
      </c>
      <c r="P75" s="38">
        <v>0</v>
      </c>
      <c r="Q75" s="42">
        <v>0</v>
      </c>
      <c r="R75" s="40">
        <f t="shared" si="19"/>
        <v>1</v>
      </c>
      <c r="S75" s="43">
        <f t="shared" si="20"/>
        <v>31</v>
      </c>
      <c r="T75" s="44">
        <f t="shared" si="21"/>
        <v>6</v>
      </c>
      <c r="U75" s="44">
        <f t="shared" si="22"/>
        <v>3</v>
      </c>
      <c r="V75" s="44">
        <f t="shared" si="23"/>
        <v>0</v>
      </c>
      <c r="W75" s="44">
        <f t="shared" si="24"/>
        <v>0</v>
      </c>
      <c r="X75" s="45">
        <f t="shared" si="25"/>
        <v>2</v>
      </c>
      <c r="Y75" s="46">
        <f t="shared" si="26"/>
        <v>42</v>
      </c>
      <c r="Z75" s="47">
        <f>R74+R75+R76</f>
        <v>17</v>
      </c>
      <c r="AA75" s="476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</row>
    <row r="76" spans="1:52" s="99" customFormat="1" ht="23.25" customHeight="1" thickBot="1">
      <c r="A76" s="553"/>
      <c r="B76" s="543"/>
      <c r="C76" s="473"/>
      <c r="D76" s="75" t="s">
        <v>23</v>
      </c>
      <c r="E76" s="84">
        <v>37</v>
      </c>
      <c r="F76" s="85">
        <v>13</v>
      </c>
      <c r="G76" s="85">
        <v>6</v>
      </c>
      <c r="H76" s="85">
        <v>21</v>
      </c>
      <c r="I76" s="85">
        <v>8</v>
      </c>
      <c r="J76" s="88">
        <v>3</v>
      </c>
      <c r="K76" s="72">
        <f t="shared" si="18"/>
        <v>88</v>
      </c>
      <c r="L76" s="87">
        <v>10</v>
      </c>
      <c r="M76" s="85">
        <v>2</v>
      </c>
      <c r="N76" s="85">
        <v>1</v>
      </c>
      <c r="O76" s="85">
        <v>0</v>
      </c>
      <c r="P76" s="85">
        <v>2</v>
      </c>
      <c r="Q76" s="88">
        <v>1</v>
      </c>
      <c r="R76" s="72">
        <f t="shared" si="19"/>
        <v>16</v>
      </c>
      <c r="S76" s="76">
        <f t="shared" si="20"/>
        <v>27</v>
      </c>
      <c r="T76" s="77">
        <f t="shared" si="21"/>
        <v>11</v>
      </c>
      <c r="U76" s="77">
        <f t="shared" si="22"/>
        <v>5</v>
      </c>
      <c r="V76" s="77">
        <f t="shared" si="23"/>
        <v>21</v>
      </c>
      <c r="W76" s="77">
        <f t="shared" si="24"/>
        <v>6</v>
      </c>
      <c r="X76" s="103">
        <f t="shared" si="25"/>
        <v>2</v>
      </c>
      <c r="Y76" s="73">
        <f t="shared" si="26"/>
        <v>72</v>
      </c>
      <c r="Z76" s="104">
        <f>Y74+Y75+Y76</f>
        <v>137</v>
      </c>
      <c r="AA76" s="476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</row>
    <row r="77" spans="1:52" s="99" customFormat="1" ht="23.25" customHeight="1">
      <c r="A77" s="552">
        <v>24</v>
      </c>
      <c r="B77" s="542" t="s">
        <v>59</v>
      </c>
      <c r="C77" s="472" t="s">
        <v>60</v>
      </c>
      <c r="D77" s="24" t="s">
        <v>21</v>
      </c>
      <c r="E77" s="25">
        <v>14</v>
      </c>
      <c r="F77" s="26">
        <v>4</v>
      </c>
      <c r="G77" s="26">
        <v>2</v>
      </c>
      <c r="H77" s="26">
        <v>7</v>
      </c>
      <c r="I77" s="26">
        <v>2</v>
      </c>
      <c r="J77" s="30">
        <v>2</v>
      </c>
      <c r="K77" s="28">
        <f t="shared" si="18"/>
        <v>31</v>
      </c>
      <c r="L77" s="29">
        <v>9</v>
      </c>
      <c r="M77" s="26">
        <v>0</v>
      </c>
      <c r="N77" s="26">
        <v>0</v>
      </c>
      <c r="O77" s="26">
        <v>0</v>
      </c>
      <c r="P77" s="26">
        <v>0</v>
      </c>
      <c r="Q77" s="30">
        <v>0</v>
      </c>
      <c r="R77" s="28">
        <f t="shared" si="19"/>
        <v>9</v>
      </c>
      <c r="S77" s="31">
        <f t="shared" si="20"/>
        <v>5</v>
      </c>
      <c r="T77" s="32">
        <f t="shared" si="21"/>
        <v>4</v>
      </c>
      <c r="U77" s="32">
        <f t="shared" si="22"/>
        <v>2</v>
      </c>
      <c r="V77" s="32">
        <f t="shared" si="23"/>
        <v>7</v>
      </c>
      <c r="W77" s="32">
        <f t="shared" si="24"/>
        <v>2</v>
      </c>
      <c r="X77" s="33">
        <f t="shared" si="25"/>
        <v>2</v>
      </c>
      <c r="Y77" s="34">
        <f t="shared" si="26"/>
        <v>22</v>
      </c>
      <c r="Z77" s="35">
        <f>K77+K78+K79</f>
        <v>217</v>
      </c>
      <c r="AA77" s="475">
        <f>Z79/Z77*100</f>
        <v>40.552995391705068</v>
      </c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</row>
    <row r="78" spans="1:52" s="99" customFormat="1" ht="23.25" customHeight="1">
      <c r="A78" s="553"/>
      <c r="B78" s="543"/>
      <c r="C78" s="473"/>
      <c r="D78" s="36" t="s">
        <v>22</v>
      </c>
      <c r="E78" s="37">
        <v>32</v>
      </c>
      <c r="F78" s="38">
        <v>9</v>
      </c>
      <c r="G78" s="38">
        <v>4</v>
      </c>
      <c r="H78" s="38">
        <v>12</v>
      </c>
      <c r="I78" s="38">
        <v>4</v>
      </c>
      <c r="J78" s="42">
        <v>1</v>
      </c>
      <c r="K78" s="40">
        <f t="shared" si="18"/>
        <v>62</v>
      </c>
      <c r="L78" s="41">
        <v>26</v>
      </c>
      <c r="M78" s="38">
        <v>4</v>
      </c>
      <c r="N78" s="38">
        <v>0</v>
      </c>
      <c r="O78" s="38">
        <v>0</v>
      </c>
      <c r="P78" s="38">
        <v>0</v>
      </c>
      <c r="Q78" s="42">
        <v>0</v>
      </c>
      <c r="R78" s="40">
        <f t="shared" si="19"/>
        <v>30</v>
      </c>
      <c r="S78" s="43">
        <f t="shared" si="20"/>
        <v>6</v>
      </c>
      <c r="T78" s="44">
        <f t="shared" si="21"/>
        <v>5</v>
      </c>
      <c r="U78" s="44">
        <f t="shared" si="22"/>
        <v>4</v>
      </c>
      <c r="V78" s="44">
        <f t="shared" si="23"/>
        <v>12</v>
      </c>
      <c r="W78" s="44">
        <f t="shared" si="24"/>
        <v>4</v>
      </c>
      <c r="X78" s="45">
        <f t="shared" si="25"/>
        <v>1</v>
      </c>
      <c r="Y78" s="46">
        <f t="shared" si="26"/>
        <v>32</v>
      </c>
      <c r="Z78" s="47">
        <f>R77+R78+R79</f>
        <v>129</v>
      </c>
      <c r="AA78" s="476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</row>
    <row r="79" spans="1:52" s="99" customFormat="1" ht="23.25" customHeight="1" thickBot="1">
      <c r="A79" s="554"/>
      <c r="B79" s="544"/>
      <c r="C79" s="474"/>
      <c r="D79" s="48" t="s">
        <v>23</v>
      </c>
      <c r="E79" s="49">
        <v>54</v>
      </c>
      <c r="F79" s="50">
        <v>18</v>
      </c>
      <c r="G79" s="50">
        <v>9</v>
      </c>
      <c r="H79" s="50">
        <v>33</v>
      </c>
      <c r="I79" s="50">
        <v>4</v>
      </c>
      <c r="J79" s="54">
        <v>6</v>
      </c>
      <c r="K79" s="52">
        <f t="shared" si="18"/>
        <v>124</v>
      </c>
      <c r="L79" s="53">
        <v>43</v>
      </c>
      <c r="M79" s="50">
        <v>14</v>
      </c>
      <c r="N79" s="50">
        <v>4</v>
      </c>
      <c r="O79" s="50">
        <v>25</v>
      </c>
      <c r="P79" s="50">
        <v>2</v>
      </c>
      <c r="Q79" s="54">
        <v>2</v>
      </c>
      <c r="R79" s="52">
        <f t="shared" si="19"/>
        <v>90</v>
      </c>
      <c r="S79" s="55">
        <f t="shared" si="20"/>
        <v>11</v>
      </c>
      <c r="T79" s="56">
        <f t="shared" si="21"/>
        <v>4</v>
      </c>
      <c r="U79" s="56">
        <f t="shared" si="22"/>
        <v>5</v>
      </c>
      <c r="V79" s="56">
        <f t="shared" si="23"/>
        <v>8</v>
      </c>
      <c r="W79" s="56">
        <f t="shared" si="24"/>
        <v>2</v>
      </c>
      <c r="X79" s="57">
        <f t="shared" si="25"/>
        <v>4</v>
      </c>
      <c r="Y79" s="58">
        <f t="shared" si="26"/>
        <v>34</v>
      </c>
      <c r="Z79" s="59">
        <f>Y77+Y78+Y79</f>
        <v>88</v>
      </c>
      <c r="AA79" s="477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</row>
    <row r="80" spans="1:52" s="106" customFormat="1" ht="23.25" customHeight="1">
      <c r="A80" s="552">
        <v>25</v>
      </c>
      <c r="B80" s="545" t="s">
        <v>61</v>
      </c>
      <c r="C80" s="472" t="s">
        <v>62</v>
      </c>
      <c r="D80" s="24" t="s">
        <v>21</v>
      </c>
      <c r="E80" s="61">
        <v>36</v>
      </c>
      <c r="F80" s="62">
        <v>9</v>
      </c>
      <c r="G80" s="62">
        <v>4</v>
      </c>
      <c r="H80" s="62">
        <v>12</v>
      </c>
      <c r="I80" s="62">
        <v>4</v>
      </c>
      <c r="J80" s="66">
        <v>2</v>
      </c>
      <c r="K80" s="64">
        <f t="shared" si="18"/>
        <v>67</v>
      </c>
      <c r="L80" s="65">
        <v>17</v>
      </c>
      <c r="M80" s="62">
        <v>1</v>
      </c>
      <c r="N80" s="62">
        <v>0</v>
      </c>
      <c r="O80" s="62">
        <v>0</v>
      </c>
      <c r="P80" s="62">
        <v>0</v>
      </c>
      <c r="Q80" s="66">
        <v>0</v>
      </c>
      <c r="R80" s="64">
        <f t="shared" si="19"/>
        <v>18</v>
      </c>
      <c r="S80" s="68">
        <f t="shared" si="20"/>
        <v>19</v>
      </c>
      <c r="T80" s="69">
        <f t="shared" si="21"/>
        <v>8</v>
      </c>
      <c r="U80" s="69">
        <f t="shared" si="22"/>
        <v>4</v>
      </c>
      <c r="V80" s="69">
        <f t="shared" si="23"/>
        <v>12</v>
      </c>
      <c r="W80" s="69">
        <f t="shared" si="24"/>
        <v>4</v>
      </c>
      <c r="X80" s="100">
        <f t="shared" si="25"/>
        <v>2</v>
      </c>
      <c r="Y80" s="116">
        <f t="shared" si="26"/>
        <v>49</v>
      </c>
      <c r="Z80" s="101">
        <f>K80+K81+K82</f>
        <v>502</v>
      </c>
      <c r="AA80" s="476">
        <f>Z82/Z80*100</f>
        <v>38.047808764940235</v>
      </c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 s="2" customFormat="1" ht="23.25" customHeight="1">
      <c r="A81" s="553"/>
      <c r="B81" s="479"/>
      <c r="C81" s="473"/>
      <c r="D81" s="36" t="s">
        <v>22</v>
      </c>
      <c r="E81" s="37">
        <v>84</v>
      </c>
      <c r="F81" s="38">
        <v>22</v>
      </c>
      <c r="G81" s="38">
        <v>10</v>
      </c>
      <c r="H81" s="38">
        <v>18</v>
      </c>
      <c r="I81" s="38">
        <v>6</v>
      </c>
      <c r="J81" s="42">
        <v>7</v>
      </c>
      <c r="K81" s="40">
        <f t="shared" si="18"/>
        <v>147</v>
      </c>
      <c r="L81" s="41">
        <v>58</v>
      </c>
      <c r="M81" s="38">
        <v>14</v>
      </c>
      <c r="N81" s="38">
        <v>0</v>
      </c>
      <c r="O81" s="38">
        <v>0</v>
      </c>
      <c r="P81" s="38">
        <v>0</v>
      </c>
      <c r="Q81" s="42">
        <v>3</v>
      </c>
      <c r="R81" s="40">
        <f t="shared" si="19"/>
        <v>75</v>
      </c>
      <c r="S81" s="43">
        <f t="shared" si="20"/>
        <v>26</v>
      </c>
      <c r="T81" s="44">
        <f t="shared" si="21"/>
        <v>8</v>
      </c>
      <c r="U81" s="44">
        <f t="shared" si="22"/>
        <v>10</v>
      </c>
      <c r="V81" s="44">
        <f t="shared" si="23"/>
        <v>18</v>
      </c>
      <c r="W81" s="44">
        <f t="shared" si="24"/>
        <v>6</v>
      </c>
      <c r="X81" s="45">
        <f t="shared" si="25"/>
        <v>4</v>
      </c>
      <c r="Y81" s="46">
        <f t="shared" si="26"/>
        <v>72</v>
      </c>
      <c r="Z81" s="47">
        <f>R80+R81+R82</f>
        <v>311</v>
      </c>
      <c r="AA81" s="476"/>
    </row>
    <row r="82" spans="1:52" s="107" customFormat="1" ht="23.25" customHeight="1" thickBot="1">
      <c r="A82" s="553"/>
      <c r="B82" s="546"/>
      <c r="C82" s="474"/>
      <c r="D82" s="48" t="s">
        <v>23</v>
      </c>
      <c r="E82" s="84">
        <v>152</v>
      </c>
      <c r="F82" s="85">
        <v>43</v>
      </c>
      <c r="G82" s="85">
        <v>21</v>
      </c>
      <c r="H82" s="85">
        <v>56</v>
      </c>
      <c r="I82" s="85">
        <v>6</v>
      </c>
      <c r="J82" s="88">
        <v>10</v>
      </c>
      <c r="K82" s="72">
        <f t="shared" si="18"/>
        <v>288</v>
      </c>
      <c r="L82" s="87">
        <v>130</v>
      </c>
      <c r="M82" s="85">
        <v>32</v>
      </c>
      <c r="N82" s="85">
        <v>15</v>
      </c>
      <c r="O82" s="85">
        <v>32</v>
      </c>
      <c r="P82" s="85">
        <v>0</v>
      </c>
      <c r="Q82" s="88">
        <v>9</v>
      </c>
      <c r="R82" s="72">
        <f t="shared" si="19"/>
        <v>218</v>
      </c>
      <c r="S82" s="76">
        <f t="shared" si="20"/>
        <v>22</v>
      </c>
      <c r="T82" s="77">
        <f t="shared" si="21"/>
        <v>11</v>
      </c>
      <c r="U82" s="77">
        <f t="shared" si="22"/>
        <v>6</v>
      </c>
      <c r="V82" s="77">
        <f t="shared" si="23"/>
        <v>24</v>
      </c>
      <c r="W82" s="77">
        <f t="shared" si="24"/>
        <v>6</v>
      </c>
      <c r="X82" s="103">
        <f t="shared" si="25"/>
        <v>1</v>
      </c>
      <c r="Y82" s="73">
        <f t="shared" si="26"/>
        <v>70</v>
      </c>
      <c r="Z82" s="104">
        <f>Y80+Y81+Y82</f>
        <v>191</v>
      </c>
      <c r="AA82" s="476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 s="83" customFormat="1" ht="23.25" customHeight="1">
      <c r="A83" s="561">
        <v>26</v>
      </c>
      <c r="B83" s="532" t="s">
        <v>63</v>
      </c>
      <c r="C83" s="473" t="s">
        <v>64</v>
      </c>
      <c r="D83" s="60" t="s">
        <v>21</v>
      </c>
      <c r="E83" s="25">
        <v>17</v>
      </c>
      <c r="F83" s="26">
        <v>6</v>
      </c>
      <c r="G83" s="26">
        <v>2</v>
      </c>
      <c r="H83" s="26">
        <v>5</v>
      </c>
      <c r="I83" s="26">
        <v>1</v>
      </c>
      <c r="J83" s="30">
        <v>1</v>
      </c>
      <c r="K83" s="28">
        <f t="shared" si="18"/>
        <v>32</v>
      </c>
      <c r="L83" s="29">
        <v>8</v>
      </c>
      <c r="M83" s="26">
        <v>0</v>
      </c>
      <c r="N83" s="26">
        <v>0</v>
      </c>
      <c r="O83" s="26">
        <v>0</v>
      </c>
      <c r="P83" s="26">
        <v>0</v>
      </c>
      <c r="Q83" s="30">
        <v>0</v>
      </c>
      <c r="R83" s="28">
        <f t="shared" si="19"/>
        <v>8</v>
      </c>
      <c r="S83" s="31">
        <f t="shared" si="20"/>
        <v>9</v>
      </c>
      <c r="T83" s="32">
        <f t="shared" si="21"/>
        <v>6</v>
      </c>
      <c r="U83" s="32">
        <f t="shared" si="22"/>
        <v>2</v>
      </c>
      <c r="V83" s="32">
        <f t="shared" si="23"/>
        <v>5</v>
      </c>
      <c r="W83" s="32">
        <f t="shared" si="24"/>
        <v>1</v>
      </c>
      <c r="X83" s="33">
        <f t="shared" si="25"/>
        <v>1</v>
      </c>
      <c r="Y83" s="34">
        <f t="shared" si="26"/>
        <v>24</v>
      </c>
      <c r="Z83" s="35">
        <f>K83+K84+K85</f>
        <v>248</v>
      </c>
      <c r="AA83" s="475">
        <f>Z85/Z83*100</f>
        <v>38.70967741935484</v>
      </c>
    </row>
    <row r="84" spans="1:52" s="83" customFormat="1" ht="23.25" customHeight="1">
      <c r="A84" s="555"/>
      <c r="B84" s="532"/>
      <c r="C84" s="473"/>
      <c r="D84" s="36" t="s">
        <v>22</v>
      </c>
      <c r="E84" s="37">
        <v>36</v>
      </c>
      <c r="F84" s="38">
        <v>9</v>
      </c>
      <c r="G84" s="38">
        <v>4</v>
      </c>
      <c r="H84" s="38">
        <v>8</v>
      </c>
      <c r="I84" s="38">
        <v>3</v>
      </c>
      <c r="J84" s="42">
        <v>2</v>
      </c>
      <c r="K84" s="40">
        <f t="shared" si="18"/>
        <v>62</v>
      </c>
      <c r="L84" s="41">
        <v>25</v>
      </c>
      <c r="M84" s="38">
        <v>1</v>
      </c>
      <c r="N84" s="38">
        <v>0</v>
      </c>
      <c r="O84" s="38">
        <v>0</v>
      </c>
      <c r="P84" s="38">
        <v>0</v>
      </c>
      <c r="Q84" s="42">
        <v>0</v>
      </c>
      <c r="R84" s="40">
        <f t="shared" si="19"/>
        <v>26</v>
      </c>
      <c r="S84" s="43">
        <f t="shared" si="20"/>
        <v>11</v>
      </c>
      <c r="T84" s="44">
        <f t="shared" si="21"/>
        <v>8</v>
      </c>
      <c r="U84" s="44">
        <f t="shared" si="22"/>
        <v>4</v>
      </c>
      <c r="V84" s="44">
        <f t="shared" si="23"/>
        <v>8</v>
      </c>
      <c r="W84" s="44">
        <f t="shared" si="24"/>
        <v>3</v>
      </c>
      <c r="X84" s="45">
        <f t="shared" si="25"/>
        <v>2</v>
      </c>
      <c r="Y84" s="46">
        <f t="shared" si="26"/>
        <v>36</v>
      </c>
      <c r="Z84" s="47">
        <f>R83+R84+R85</f>
        <v>152</v>
      </c>
      <c r="AA84" s="476"/>
    </row>
    <row r="85" spans="1:52" s="83" customFormat="1" ht="23.25" customHeight="1" thickBot="1">
      <c r="A85" s="555"/>
      <c r="B85" s="532"/>
      <c r="C85" s="473"/>
      <c r="D85" s="75" t="s">
        <v>23</v>
      </c>
      <c r="E85" s="49">
        <v>74</v>
      </c>
      <c r="F85" s="50">
        <v>22</v>
      </c>
      <c r="G85" s="50">
        <v>11</v>
      </c>
      <c r="H85" s="50">
        <v>40</v>
      </c>
      <c r="I85" s="50">
        <v>3</v>
      </c>
      <c r="J85" s="54">
        <v>4</v>
      </c>
      <c r="K85" s="52">
        <f t="shared" si="18"/>
        <v>154</v>
      </c>
      <c r="L85" s="53">
        <v>66</v>
      </c>
      <c r="M85" s="50">
        <v>18</v>
      </c>
      <c r="N85" s="50">
        <v>7</v>
      </c>
      <c r="O85" s="50">
        <v>26</v>
      </c>
      <c r="P85" s="50">
        <v>0</v>
      </c>
      <c r="Q85" s="54">
        <v>1</v>
      </c>
      <c r="R85" s="52">
        <f t="shared" si="19"/>
        <v>118</v>
      </c>
      <c r="S85" s="55">
        <f t="shared" si="20"/>
        <v>8</v>
      </c>
      <c r="T85" s="56">
        <f t="shared" si="21"/>
        <v>4</v>
      </c>
      <c r="U85" s="56">
        <f t="shared" si="22"/>
        <v>4</v>
      </c>
      <c r="V85" s="56">
        <f t="shared" si="23"/>
        <v>14</v>
      </c>
      <c r="W85" s="56">
        <f t="shared" si="24"/>
        <v>3</v>
      </c>
      <c r="X85" s="57">
        <f t="shared" si="25"/>
        <v>3</v>
      </c>
      <c r="Y85" s="58">
        <f t="shared" si="26"/>
        <v>36</v>
      </c>
      <c r="Z85" s="59">
        <f>Y83+Y84+Y85</f>
        <v>96</v>
      </c>
      <c r="AA85" s="477"/>
    </row>
    <row r="86" spans="1:52" s="2" customFormat="1" ht="23.25" customHeight="1">
      <c r="A86" s="552">
        <v>27</v>
      </c>
      <c r="B86" s="540" t="s">
        <v>65</v>
      </c>
      <c r="C86" s="472" t="s">
        <v>66</v>
      </c>
      <c r="D86" s="24" t="s">
        <v>21</v>
      </c>
      <c r="E86" s="61">
        <v>13</v>
      </c>
      <c r="F86" s="62">
        <v>4</v>
      </c>
      <c r="G86" s="62">
        <v>2</v>
      </c>
      <c r="H86" s="62">
        <v>7</v>
      </c>
      <c r="I86" s="62">
        <v>2</v>
      </c>
      <c r="J86" s="66">
        <v>0</v>
      </c>
      <c r="K86" s="64">
        <f t="shared" si="18"/>
        <v>28</v>
      </c>
      <c r="L86" s="65">
        <v>14</v>
      </c>
      <c r="M86" s="62">
        <v>2</v>
      </c>
      <c r="N86" s="62">
        <v>0</v>
      </c>
      <c r="O86" s="62">
        <v>1</v>
      </c>
      <c r="P86" s="62">
        <v>0</v>
      </c>
      <c r="Q86" s="66">
        <v>0</v>
      </c>
      <c r="R86" s="64">
        <f t="shared" si="19"/>
        <v>17</v>
      </c>
      <c r="S86" s="68">
        <f t="shared" si="20"/>
        <v>-1</v>
      </c>
      <c r="T86" s="69">
        <f t="shared" si="21"/>
        <v>2</v>
      </c>
      <c r="U86" s="69">
        <f t="shared" si="22"/>
        <v>2</v>
      </c>
      <c r="V86" s="69">
        <f t="shared" si="23"/>
        <v>6</v>
      </c>
      <c r="W86" s="69">
        <f t="shared" si="24"/>
        <v>2</v>
      </c>
      <c r="X86" s="100">
        <f t="shared" si="25"/>
        <v>0</v>
      </c>
      <c r="Y86" s="116">
        <f t="shared" si="26"/>
        <v>11</v>
      </c>
      <c r="Z86" s="101">
        <f>K86+K87+K88</f>
        <v>208</v>
      </c>
      <c r="AA86" s="476">
        <f>Z88/Z86*100</f>
        <v>23.076923076923077</v>
      </c>
    </row>
    <row r="87" spans="1:52" s="2" customFormat="1" ht="23.25" customHeight="1">
      <c r="A87" s="553"/>
      <c r="B87" s="532"/>
      <c r="C87" s="473"/>
      <c r="D87" s="36" t="s">
        <v>22</v>
      </c>
      <c r="E87" s="37">
        <v>26</v>
      </c>
      <c r="F87" s="38">
        <v>9</v>
      </c>
      <c r="G87" s="38">
        <v>4</v>
      </c>
      <c r="H87" s="38">
        <v>15</v>
      </c>
      <c r="I87" s="38">
        <v>6</v>
      </c>
      <c r="J87" s="42">
        <v>0</v>
      </c>
      <c r="K87" s="40">
        <f t="shared" si="18"/>
        <v>60</v>
      </c>
      <c r="L87" s="41">
        <v>28</v>
      </c>
      <c r="M87" s="38">
        <v>4</v>
      </c>
      <c r="N87" s="38">
        <v>0</v>
      </c>
      <c r="O87" s="38">
        <v>6</v>
      </c>
      <c r="P87" s="38">
        <v>0</v>
      </c>
      <c r="Q87" s="42">
        <v>0</v>
      </c>
      <c r="R87" s="40">
        <f t="shared" si="19"/>
        <v>38</v>
      </c>
      <c r="S87" s="43">
        <f t="shared" si="20"/>
        <v>-2</v>
      </c>
      <c r="T87" s="44">
        <f t="shared" si="21"/>
        <v>5</v>
      </c>
      <c r="U87" s="44">
        <f t="shared" si="22"/>
        <v>4</v>
      </c>
      <c r="V87" s="44">
        <f t="shared" si="23"/>
        <v>9</v>
      </c>
      <c r="W87" s="44">
        <f t="shared" si="24"/>
        <v>6</v>
      </c>
      <c r="X87" s="45">
        <f t="shared" si="25"/>
        <v>0</v>
      </c>
      <c r="Y87" s="46">
        <f t="shared" si="26"/>
        <v>22</v>
      </c>
      <c r="Z87" s="47">
        <f>R86+R87+R88</f>
        <v>160</v>
      </c>
      <c r="AA87" s="476"/>
    </row>
    <row r="88" spans="1:52" s="2" customFormat="1" ht="23.25" customHeight="1" thickBot="1">
      <c r="A88" s="553"/>
      <c r="B88" s="541"/>
      <c r="C88" s="474"/>
      <c r="D88" s="48" t="s">
        <v>23</v>
      </c>
      <c r="E88" s="49">
        <v>50</v>
      </c>
      <c r="F88" s="50">
        <v>18</v>
      </c>
      <c r="G88" s="50">
        <v>9</v>
      </c>
      <c r="H88" s="50">
        <v>31</v>
      </c>
      <c r="I88" s="50">
        <v>12</v>
      </c>
      <c r="J88" s="54">
        <v>0</v>
      </c>
      <c r="K88" s="52">
        <f t="shared" si="18"/>
        <v>120</v>
      </c>
      <c r="L88" s="53">
        <v>56</v>
      </c>
      <c r="M88" s="50">
        <v>17</v>
      </c>
      <c r="N88" s="50">
        <v>5</v>
      </c>
      <c r="O88" s="50">
        <v>27</v>
      </c>
      <c r="P88" s="50">
        <v>0</v>
      </c>
      <c r="Q88" s="54">
        <v>0</v>
      </c>
      <c r="R88" s="52">
        <f t="shared" si="19"/>
        <v>105</v>
      </c>
      <c r="S88" s="55">
        <f t="shared" si="20"/>
        <v>-6</v>
      </c>
      <c r="T88" s="56">
        <f t="shared" si="21"/>
        <v>1</v>
      </c>
      <c r="U88" s="56">
        <f t="shared" si="22"/>
        <v>4</v>
      </c>
      <c r="V88" s="56">
        <f t="shared" si="23"/>
        <v>4</v>
      </c>
      <c r="W88" s="56">
        <f t="shared" si="24"/>
        <v>12</v>
      </c>
      <c r="X88" s="57">
        <f t="shared" si="25"/>
        <v>0</v>
      </c>
      <c r="Y88" s="58">
        <f t="shared" si="26"/>
        <v>15</v>
      </c>
      <c r="Z88" s="59">
        <f>Y86+Y87+Y88</f>
        <v>48</v>
      </c>
      <c r="AA88" s="477"/>
    </row>
    <row r="89" spans="1:52" s="2" customFormat="1" ht="23.25" customHeight="1">
      <c r="A89" s="552">
        <v>28</v>
      </c>
      <c r="B89" s="481" t="s">
        <v>67</v>
      </c>
      <c r="C89" s="472" t="s">
        <v>68</v>
      </c>
      <c r="D89" s="60" t="s">
        <v>21</v>
      </c>
      <c r="E89" s="61">
        <v>32</v>
      </c>
      <c r="F89" s="62">
        <v>6</v>
      </c>
      <c r="G89" s="62">
        <v>3</v>
      </c>
      <c r="H89" s="62">
        <v>2</v>
      </c>
      <c r="I89" s="62">
        <v>0</v>
      </c>
      <c r="J89" s="66">
        <v>1</v>
      </c>
      <c r="K89" s="64">
        <f t="shared" si="18"/>
        <v>44</v>
      </c>
      <c r="L89" s="65">
        <v>22</v>
      </c>
      <c r="M89" s="62">
        <v>1</v>
      </c>
      <c r="N89" s="62">
        <v>0</v>
      </c>
      <c r="O89" s="62">
        <v>0</v>
      </c>
      <c r="P89" s="62">
        <v>0</v>
      </c>
      <c r="Q89" s="66">
        <v>0</v>
      </c>
      <c r="R89" s="64">
        <f t="shared" si="19"/>
        <v>23</v>
      </c>
      <c r="S89" s="68">
        <f t="shared" si="20"/>
        <v>10</v>
      </c>
      <c r="T89" s="69">
        <f t="shared" si="21"/>
        <v>5</v>
      </c>
      <c r="U89" s="69">
        <f t="shared" si="22"/>
        <v>3</v>
      </c>
      <c r="V89" s="69">
        <f t="shared" si="23"/>
        <v>2</v>
      </c>
      <c r="W89" s="69">
        <f t="shared" si="24"/>
        <v>0</v>
      </c>
      <c r="X89" s="100">
        <f t="shared" si="25"/>
        <v>1</v>
      </c>
      <c r="Y89" s="116">
        <f t="shared" si="26"/>
        <v>21</v>
      </c>
      <c r="Z89" s="101">
        <f>K89+K90+K91</f>
        <v>432</v>
      </c>
      <c r="AA89" s="476">
        <f>Z91/Z89*100</f>
        <v>19.444444444444446</v>
      </c>
    </row>
    <row r="90" spans="1:52" s="2" customFormat="1" ht="23.25" customHeight="1">
      <c r="A90" s="553"/>
      <c r="B90" s="481"/>
      <c r="C90" s="473"/>
      <c r="D90" s="36" t="s">
        <v>22</v>
      </c>
      <c r="E90" s="37">
        <v>61</v>
      </c>
      <c r="F90" s="38">
        <v>13</v>
      </c>
      <c r="G90" s="38">
        <v>6</v>
      </c>
      <c r="H90" s="38">
        <v>11</v>
      </c>
      <c r="I90" s="38">
        <v>0</v>
      </c>
      <c r="J90" s="42">
        <v>2</v>
      </c>
      <c r="K90" s="40">
        <f t="shared" si="18"/>
        <v>93</v>
      </c>
      <c r="L90" s="41">
        <v>56</v>
      </c>
      <c r="M90" s="38">
        <v>2</v>
      </c>
      <c r="N90" s="38">
        <v>0</v>
      </c>
      <c r="O90" s="38">
        <v>2</v>
      </c>
      <c r="P90" s="38">
        <v>0</v>
      </c>
      <c r="Q90" s="42">
        <v>1</v>
      </c>
      <c r="R90" s="40">
        <f t="shared" si="19"/>
        <v>61</v>
      </c>
      <c r="S90" s="43">
        <f t="shared" si="20"/>
        <v>5</v>
      </c>
      <c r="T90" s="44">
        <f t="shared" si="21"/>
        <v>11</v>
      </c>
      <c r="U90" s="44">
        <f t="shared" si="22"/>
        <v>6</v>
      </c>
      <c r="V90" s="44">
        <f t="shared" si="23"/>
        <v>9</v>
      </c>
      <c r="W90" s="44">
        <f t="shared" si="24"/>
        <v>0</v>
      </c>
      <c r="X90" s="45">
        <f t="shared" si="25"/>
        <v>1</v>
      </c>
      <c r="Y90" s="46">
        <f t="shared" si="26"/>
        <v>32</v>
      </c>
      <c r="Z90" s="47">
        <f>R89+R90+R91</f>
        <v>348</v>
      </c>
      <c r="AA90" s="476"/>
    </row>
    <row r="91" spans="1:52" s="2" customFormat="1" ht="23.25" customHeight="1" thickBot="1">
      <c r="A91" s="553"/>
      <c r="B91" s="481"/>
      <c r="C91" s="474"/>
      <c r="D91" s="48" t="s">
        <v>23</v>
      </c>
      <c r="E91" s="49">
        <v>144</v>
      </c>
      <c r="F91" s="50">
        <v>44</v>
      </c>
      <c r="G91" s="50">
        <v>22</v>
      </c>
      <c r="H91" s="50">
        <v>71</v>
      </c>
      <c r="I91" s="50">
        <v>6</v>
      </c>
      <c r="J91" s="54">
        <v>8</v>
      </c>
      <c r="K91" s="52">
        <f t="shared" si="18"/>
        <v>295</v>
      </c>
      <c r="L91" s="53">
        <v>146</v>
      </c>
      <c r="M91" s="50">
        <v>25</v>
      </c>
      <c r="N91" s="50">
        <v>19</v>
      </c>
      <c r="O91" s="50">
        <v>62</v>
      </c>
      <c r="P91" s="50">
        <v>4</v>
      </c>
      <c r="Q91" s="54">
        <v>8</v>
      </c>
      <c r="R91" s="52">
        <f t="shared" si="19"/>
        <v>264</v>
      </c>
      <c r="S91" s="55">
        <f t="shared" si="20"/>
        <v>-2</v>
      </c>
      <c r="T91" s="56">
        <f t="shared" si="21"/>
        <v>19</v>
      </c>
      <c r="U91" s="56">
        <f t="shared" si="22"/>
        <v>3</v>
      </c>
      <c r="V91" s="56">
        <f t="shared" si="23"/>
        <v>9</v>
      </c>
      <c r="W91" s="56">
        <f t="shared" si="24"/>
        <v>2</v>
      </c>
      <c r="X91" s="57">
        <f t="shared" si="25"/>
        <v>0</v>
      </c>
      <c r="Y91" s="58">
        <f t="shared" si="26"/>
        <v>31</v>
      </c>
      <c r="Z91" s="59">
        <f>Y89+Y90+Y91</f>
        <v>84</v>
      </c>
      <c r="AA91" s="477"/>
    </row>
    <row r="92" spans="1:52" s="2" customFormat="1" ht="23.25" customHeight="1">
      <c r="A92" s="552">
        <v>29</v>
      </c>
      <c r="B92" s="481"/>
      <c r="C92" s="484" t="s">
        <v>69</v>
      </c>
      <c r="D92" s="60" t="s">
        <v>21</v>
      </c>
      <c r="E92" s="61">
        <v>88</v>
      </c>
      <c r="F92" s="62">
        <v>12</v>
      </c>
      <c r="G92" s="62">
        <v>6</v>
      </c>
      <c r="H92" s="62">
        <v>1</v>
      </c>
      <c r="I92" s="62">
        <v>1</v>
      </c>
      <c r="J92" s="66">
        <v>2</v>
      </c>
      <c r="K92" s="64">
        <f t="shared" si="18"/>
        <v>110</v>
      </c>
      <c r="L92" s="65">
        <v>64</v>
      </c>
      <c r="M92" s="62">
        <v>7</v>
      </c>
      <c r="N92" s="62">
        <v>2</v>
      </c>
      <c r="O92" s="62">
        <v>0</v>
      </c>
      <c r="P92" s="62">
        <v>0</v>
      </c>
      <c r="Q92" s="66">
        <v>0</v>
      </c>
      <c r="R92" s="64">
        <f t="shared" si="19"/>
        <v>73</v>
      </c>
      <c r="S92" s="68">
        <f t="shared" si="20"/>
        <v>24</v>
      </c>
      <c r="T92" s="69">
        <f t="shared" si="21"/>
        <v>5</v>
      </c>
      <c r="U92" s="69">
        <f t="shared" si="22"/>
        <v>4</v>
      </c>
      <c r="V92" s="69">
        <f t="shared" si="23"/>
        <v>1</v>
      </c>
      <c r="W92" s="69">
        <f t="shared" si="24"/>
        <v>1</v>
      </c>
      <c r="X92" s="100">
        <f t="shared" si="25"/>
        <v>2</v>
      </c>
      <c r="Y92" s="116">
        <f t="shared" si="26"/>
        <v>37</v>
      </c>
      <c r="Z92" s="101">
        <f>K92+K93+K94</f>
        <v>572</v>
      </c>
      <c r="AA92" s="476">
        <f>Z94/Z92*100</f>
        <v>24.65034965034965</v>
      </c>
    </row>
    <row r="93" spans="1:52" s="2" customFormat="1" ht="23.25" customHeight="1">
      <c r="A93" s="553"/>
      <c r="B93" s="481"/>
      <c r="C93" s="473"/>
      <c r="D93" s="36" t="s">
        <v>22</v>
      </c>
      <c r="E93" s="37">
        <v>186</v>
      </c>
      <c r="F93" s="38">
        <v>25</v>
      </c>
      <c r="G93" s="38">
        <v>13</v>
      </c>
      <c r="H93" s="38">
        <v>4</v>
      </c>
      <c r="I93" s="38">
        <v>1</v>
      </c>
      <c r="J93" s="42">
        <v>5</v>
      </c>
      <c r="K93" s="40">
        <f t="shared" si="18"/>
        <v>234</v>
      </c>
      <c r="L93" s="41">
        <v>161</v>
      </c>
      <c r="M93" s="38">
        <v>12</v>
      </c>
      <c r="N93" s="38">
        <v>3</v>
      </c>
      <c r="O93" s="38">
        <v>0</v>
      </c>
      <c r="P93" s="38">
        <v>0</v>
      </c>
      <c r="Q93" s="42">
        <v>1</v>
      </c>
      <c r="R93" s="40">
        <f t="shared" si="19"/>
        <v>177</v>
      </c>
      <c r="S93" s="43">
        <f t="shared" si="20"/>
        <v>25</v>
      </c>
      <c r="T93" s="44">
        <f t="shared" si="21"/>
        <v>13</v>
      </c>
      <c r="U93" s="44">
        <f t="shared" si="22"/>
        <v>10</v>
      </c>
      <c r="V93" s="44">
        <f t="shared" si="23"/>
        <v>4</v>
      </c>
      <c r="W93" s="44">
        <f t="shared" si="24"/>
        <v>1</v>
      </c>
      <c r="X93" s="45">
        <f t="shared" si="25"/>
        <v>4</v>
      </c>
      <c r="Y93" s="46">
        <f t="shared" si="26"/>
        <v>57</v>
      </c>
      <c r="Z93" s="47">
        <f>R92+R93+R94</f>
        <v>431</v>
      </c>
      <c r="AA93" s="476"/>
    </row>
    <row r="94" spans="1:52" s="2" customFormat="1" ht="23.25" customHeight="1" thickBot="1">
      <c r="A94" s="553"/>
      <c r="B94" s="481"/>
      <c r="C94" s="473"/>
      <c r="D94" s="75" t="s">
        <v>23</v>
      </c>
      <c r="E94" s="84">
        <v>129</v>
      </c>
      <c r="F94" s="85">
        <v>26</v>
      </c>
      <c r="G94" s="85">
        <v>18</v>
      </c>
      <c r="H94" s="85">
        <v>46</v>
      </c>
      <c r="I94" s="85">
        <v>1</v>
      </c>
      <c r="J94" s="88">
        <v>8</v>
      </c>
      <c r="K94" s="72">
        <f t="shared" si="18"/>
        <v>228</v>
      </c>
      <c r="L94" s="87">
        <v>101</v>
      </c>
      <c r="M94" s="85">
        <v>24</v>
      </c>
      <c r="N94" s="85">
        <v>13</v>
      </c>
      <c r="O94" s="85">
        <v>37</v>
      </c>
      <c r="P94" s="85">
        <v>0</v>
      </c>
      <c r="Q94" s="88">
        <v>6</v>
      </c>
      <c r="R94" s="72">
        <f t="shared" si="19"/>
        <v>181</v>
      </c>
      <c r="S94" s="76">
        <f t="shared" si="20"/>
        <v>28</v>
      </c>
      <c r="T94" s="77">
        <f t="shared" si="21"/>
        <v>2</v>
      </c>
      <c r="U94" s="77">
        <f t="shared" si="22"/>
        <v>5</v>
      </c>
      <c r="V94" s="77">
        <f t="shared" si="23"/>
        <v>9</v>
      </c>
      <c r="W94" s="77">
        <f t="shared" si="24"/>
        <v>1</v>
      </c>
      <c r="X94" s="103">
        <f t="shared" si="25"/>
        <v>2</v>
      </c>
      <c r="Y94" s="73">
        <f t="shared" si="26"/>
        <v>47</v>
      </c>
      <c r="Z94" s="104">
        <f>Y92+Y93+Y94</f>
        <v>141</v>
      </c>
      <c r="AA94" s="476"/>
    </row>
    <row r="95" spans="1:52" s="2" customFormat="1" ht="23.25" customHeight="1">
      <c r="A95" s="552">
        <v>30</v>
      </c>
      <c r="B95" s="481"/>
      <c r="C95" s="472" t="s">
        <v>70</v>
      </c>
      <c r="D95" s="24" t="s">
        <v>21</v>
      </c>
      <c r="E95" s="25">
        <v>14</v>
      </c>
      <c r="F95" s="26">
        <v>4</v>
      </c>
      <c r="G95" s="26">
        <v>2</v>
      </c>
      <c r="H95" s="26">
        <v>8</v>
      </c>
      <c r="I95" s="26">
        <v>3</v>
      </c>
      <c r="J95" s="30">
        <v>1</v>
      </c>
      <c r="K95" s="28">
        <f t="shared" si="18"/>
        <v>32</v>
      </c>
      <c r="L95" s="29">
        <v>10</v>
      </c>
      <c r="M95" s="26">
        <v>2</v>
      </c>
      <c r="N95" s="26">
        <v>0</v>
      </c>
      <c r="O95" s="26">
        <v>0</v>
      </c>
      <c r="P95" s="26">
        <v>0</v>
      </c>
      <c r="Q95" s="30">
        <v>0</v>
      </c>
      <c r="R95" s="28">
        <f t="shared" si="19"/>
        <v>12</v>
      </c>
      <c r="S95" s="31">
        <f t="shared" si="20"/>
        <v>4</v>
      </c>
      <c r="T95" s="32">
        <f t="shared" si="21"/>
        <v>2</v>
      </c>
      <c r="U95" s="32">
        <f t="shared" si="22"/>
        <v>2</v>
      </c>
      <c r="V95" s="32">
        <f t="shared" si="23"/>
        <v>8</v>
      </c>
      <c r="W95" s="32">
        <f t="shared" si="24"/>
        <v>3</v>
      </c>
      <c r="X95" s="33">
        <f t="shared" si="25"/>
        <v>1</v>
      </c>
      <c r="Y95" s="34">
        <f t="shared" si="26"/>
        <v>20</v>
      </c>
      <c r="Z95" s="35">
        <f>K95+K96+K97</f>
        <v>238</v>
      </c>
      <c r="AA95" s="475">
        <f>Z97/Z95*100</f>
        <v>26.890756302521009</v>
      </c>
    </row>
    <row r="96" spans="1:52" s="2" customFormat="1" ht="23.25" customHeight="1">
      <c r="A96" s="553"/>
      <c r="B96" s="481"/>
      <c r="C96" s="473"/>
      <c r="D96" s="36" t="s">
        <v>22</v>
      </c>
      <c r="E96" s="37">
        <v>25</v>
      </c>
      <c r="F96" s="38">
        <v>8</v>
      </c>
      <c r="G96" s="38">
        <v>4</v>
      </c>
      <c r="H96" s="38">
        <v>16</v>
      </c>
      <c r="I96" s="38">
        <v>5</v>
      </c>
      <c r="J96" s="42">
        <v>2</v>
      </c>
      <c r="K96" s="40">
        <f t="shared" si="18"/>
        <v>60</v>
      </c>
      <c r="L96" s="41">
        <v>27</v>
      </c>
      <c r="M96" s="38">
        <v>4</v>
      </c>
      <c r="N96" s="38">
        <v>0</v>
      </c>
      <c r="O96" s="38">
        <v>0</v>
      </c>
      <c r="P96" s="38">
        <v>0</v>
      </c>
      <c r="Q96" s="42">
        <v>1</v>
      </c>
      <c r="R96" s="40">
        <f t="shared" si="19"/>
        <v>32</v>
      </c>
      <c r="S96" s="43">
        <f t="shared" si="20"/>
        <v>-2</v>
      </c>
      <c r="T96" s="44">
        <f t="shared" si="21"/>
        <v>4</v>
      </c>
      <c r="U96" s="44">
        <f t="shared" si="22"/>
        <v>4</v>
      </c>
      <c r="V96" s="44">
        <f t="shared" si="23"/>
        <v>16</v>
      </c>
      <c r="W96" s="44">
        <f t="shared" si="24"/>
        <v>5</v>
      </c>
      <c r="X96" s="45">
        <f t="shared" si="25"/>
        <v>1</v>
      </c>
      <c r="Y96" s="46">
        <f t="shared" si="26"/>
        <v>28</v>
      </c>
      <c r="Z96" s="47">
        <f>R95+R96+R97</f>
        <v>174</v>
      </c>
      <c r="AA96" s="476"/>
    </row>
    <row r="97" spans="1:52" s="2" customFormat="1" ht="23.25" customHeight="1" thickBot="1">
      <c r="A97" s="553"/>
      <c r="B97" s="483"/>
      <c r="C97" s="474"/>
      <c r="D97" s="48" t="s">
        <v>23</v>
      </c>
      <c r="E97" s="49">
        <v>57</v>
      </c>
      <c r="F97" s="50">
        <v>21</v>
      </c>
      <c r="G97" s="50">
        <v>10</v>
      </c>
      <c r="H97" s="50">
        <v>39</v>
      </c>
      <c r="I97" s="50">
        <v>14</v>
      </c>
      <c r="J97" s="54">
        <v>5</v>
      </c>
      <c r="K97" s="52">
        <f t="shared" si="18"/>
        <v>146</v>
      </c>
      <c r="L97" s="53">
        <v>73</v>
      </c>
      <c r="M97" s="50">
        <v>19</v>
      </c>
      <c r="N97" s="50">
        <v>12</v>
      </c>
      <c r="O97" s="50">
        <v>23</v>
      </c>
      <c r="P97" s="50">
        <v>0</v>
      </c>
      <c r="Q97" s="54">
        <v>3</v>
      </c>
      <c r="R97" s="52">
        <f t="shared" si="19"/>
        <v>130</v>
      </c>
      <c r="S97" s="55">
        <f t="shared" si="20"/>
        <v>-16</v>
      </c>
      <c r="T97" s="56">
        <f t="shared" si="21"/>
        <v>2</v>
      </c>
      <c r="U97" s="56">
        <f t="shared" si="22"/>
        <v>-2</v>
      </c>
      <c r="V97" s="56">
        <f t="shared" si="23"/>
        <v>16</v>
      </c>
      <c r="W97" s="56">
        <f t="shared" si="24"/>
        <v>14</v>
      </c>
      <c r="X97" s="57">
        <f t="shared" si="25"/>
        <v>2</v>
      </c>
      <c r="Y97" s="58">
        <f t="shared" si="26"/>
        <v>16</v>
      </c>
      <c r="Z97" s="59">
        <f>Y95+Y96+Y97</f>
        <v>64</v>
      </c>
      <c r="AA97" s="477"/>
    </row>
    <row r="98" spans="1:52" ht="23.25" customHeight="1">
      <c r="A98" s="552">
        <v>31</v>
      </c>
      <c r="B98" s="565" t="s">
        <v>71</v>
      </c>
      <c r="C98" s="473" t="s">
        <v>72</v>
      </c>
      <c r="D98" s="60" t="s">
        <v>21</v>
      </c>
      <c r="E98" s="61">
        <v>33</v>
      </c>
      <c r="F98" s="62">
        <v>6</v>
      </c>
      <c r="G98" s="62">
        <v>3</v>
      </c>
      <c r="H98" s="62">
        <v>0</v>
      </c>
      <c r="I98" s="62">
        <v>0</v>
      </c>
      <c r="J98" s="66">
        <v>1</v>
      </c>
      <c r="K98" s="64">
        <f t="shared" si="18"/>
        <v>43</v>
      </c>
      <c r="L98" s="65">
        <v>11</v>
      </c>
      <c r="M98" s="62">
        <v>0</v>
      </c>
      <c r="N98" s="62">
        <v>0</v>
      </c>
      <c r="O98" s="62">
        <v>0</v>
      </c>
      <c r="P98" s="62">
        <v>0</v>
      </c>
      <c r="Q98" s="66">
        <v>0</v>
      </c>
      <c r="R98" s="64">
        <f t="shared" si="19"/>
        <v>11</v>
      </c>
      <c r="S98" s="68">
        <f t="shared" si="20"/>
        <v>22</v>
      </c>
      <c r="T98" s="69">
        <f t="shared" si="21"/>
        <v>6</v>
      </c>
      <c r="U98" s="69">
        <f t="shared" si="22"/>
        <v>3</v>
      </c>
      <c r="V98" s="69">
        <f t="shared" si="23"/>
        <v>0</v>
      </c>
      <c r="W98" s="69">
        <f t="shared" si="24"/>
        <v>0</v>
      </c>
      <c r="X98" s="100">
        <f t="shared" si="25"/>
        <v>1</v>
      </c>
      <c r="Y98" s="116">
        <f t="shared" si="26"/>
        <v>32</v>
      </c>
      <c r="Z98" s="101">
        <f>K98+K99+K100</f>
        <v>478</v>
      </c>
      <c r="AA98" s="476">
        <f>Z100/Z98*100</f>
        <v>44.14225941422594</v>
      </c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 ht="23.25" customHeight="1">
      <c r="A99" s="553"/>
      <c r="B99" s="565"/>
      <c r="C99" s="473"/>
      <c r="D99" s="36" t="s">
        <v>22</v>
      </c>
      <c r="E99" s="37">
        <v>63</v>
      </c>
      <c r="F99" s="38">
        <v>16</v>
      </c>
      <c r="G99" s="38">
        <v>6</v>
      </c>
      <c r="H99" s="38">
        <v>0</v>
      </c>
      <c r="I99" s="38">
        <v>0</v>
      </c>
      <c r="J99" s="42">
        <v>3</v>
      </c>
      <c r="K99" s="40">
        <f t="shared" si="18"/>
        <v>88</v>
      </c>
      <c r="L99" s="41">
        <v>23</v>
      </c>
      <c r="M99" s="38">
        <v>2</v>
      </c>
      <c r="N99" s="38">
        <v>0</v>
      </c>
      <c r="O99" s="38">
        <v>0</v>
      </c>
      <c r="P99" s="38">
        <v>0</v>
      </c>
      <c r="Q99" s="42">
        <v>0</v>
      </c>
      <c r="R99" s="40">
        <f t="shared" si="19"/>
        <v>25</v>
      </c>
      <c r="S99" s="43">
        <f t="shared" si="20"/>
        <v>40</v>
      </c>
      <c r="T99" s="44">
        <f t="shared" si="21"/>
        <v>14</v>
      </c>
      <c r="U99" s="44">
        <f t="shared" si="22"/>
        <v>6</v>
      </c>
      <c r="V99" s="44">
        <f t="shared" si="23"/>
        <v>0</v>
      </c>
      <c r="W99" s="44">
        <f t="shared" si="24"/>
        <v>0</v>
      </c>
      <c r="X99" s="45">
        <f t="shared" si="25"/>
        <v>3</v>
      </c>
      <c r="Y99" s="46">
        <f t="shared" si="26"/>
        <v>63</v>
      </c>
      <c r="Z99" s="47">
        <f>R98+R99+R100</f>
        <v>267</v>
      </c>
      <c r="AA99" s="476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 ht="23.25" customHeight="1" thickBot="1">
      <c r="A100" s="553"/>
      <c r="B100" s="565"/>
      <c r="C100" s="473"/>
      <c r="D100" s="75" t="s">
        <v>23</v>
      </c>
      <c r="E100" s="84">
        <v>162</v>
      </c>
      <c r="F100" s="85">
        <v>57</v>
      </c>
      <c r="G100" s="85">
        <v>25</v>
      </c>
      <c r="H100" s="85">
        <v>92</v>
      </c>
      <c r="I100" s="85">
        <v>0</v>
      </c>
      <c r="J100" s="88">
        <v>11</v>
      </c>
      <c r="K100" s="72">
        <f t="shared" si="18"/>
        <v>347</v>
      </c>
      <c r="L100" s="87">
        <v>165</v>
      </c>
      <c r="M100" s="85">
        <v>24</v>
      </c>
      <c r="N100" s="85">
        <v>9</v>
      </c>
      <c r="O100" s="85">
        <v>28</v>
      </c>
      <c r="P100" s="85">
        <v>5</v>
      </c>
      <c r="Q100" s="88">
        <v>0</v>
      </c>
      <c r="R100" s="72">
        <f t="shared" si="19"/>
        <v>231</v>
      </c>
      <c r="S100" s="76">
        <f t="shared" si="20"/>
        <v>-3</v>
      </c>
      <c r="T100" s="77">
        <f t="shared" si="21"/>
        <v>33</v>
      </c>
      <c r="U100" s="77">
        <f t="shared" si="22"/>
        <v>16</v>
      </c>
      <c r="V100" s="77">
        <f t="shared" si="23"/>
        <v>64</v>
      </c>
      <c r="W100" s="77">
        <f t="shared" si="24"/>
        <v>-5</v>
      </c>
      <c r="X100" s="103">
        <f t="shared" si="25"/>
        <v>11</v>
      </c>
      <c r="Y100" s="73">
        <f t="shared" si="26"/>
        <v>116</v>
      </c>
      <c r="Z100" s="104">
        <f>Y98+Y99+Y100</f>
        <v>211</v>
      </c>
      <c r="AA100" s="476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 s="106" customFormat="1" ht="23.25" customHeight="1">
      <c r="A101" s="552">
        <v>32</v>
      </c>
      <c r="B101" s="540" t="s">
        <v>73</v>
      </c>
      <c r="C101" s="472" t="s">
        <v>74</v>
      </c>
      <c r="D101" s="24" t="s">
        <v>21</v>
      </c>
      <c r="E101" s="25">
        <v>195</v>
      </c>
      <c r="F101" s="26">
        <v>0</v>
      </c>
      <c r="G101" s="26">
        <v>0</v>
      </c>
      <c r="H101" s="26">
        <v>0</v>
      </c>
      <c r="I101" s="26">
        <v>0</v>
      </c>
      <c r="J101" s="30">
        <v>8</v>
      </c>
      <c r="K101" s="28">
        <f t="shared" si="18"/>
        <v>203</v>
      </c>
      <c r="L101" s="29">
        <v>128</v>
      </c>
      <c r="M101" s="26">
        <v>0</v>
      </c>
      <c r="N101" s="26">
        <v>0</v>
      </c>
      <c r="O101" s="26">
        <v>0</v>
      </c>
      <c r="P101" s="26">
        <v>0</v>
      </c>
      <c r="Q101" s="30">
        <v>1</v>
      </c>
      <c r="R101" s="28">
        <f t="shared" si="19"/>
        <v>129</v>
      </c>
      <c r="S101" s="31">
        <f t="shared" si="20"/>
        <v>67</v>
      </c>
      <c r="T101" s="32">
        <f t="shared" si="21"/>
        <v>0</v>
      </c>
      <c r="U101" s="32">
        <f t="shared" si="22"/>
        <v>0</v>
      </c>
      <c r="V101" s="32">
        <f t="shared" si="23"/>
        <v>0</v>
      </c>
      <c r="W101" s="32">
        <f t="shared" si="24"/>
        <v>0</v>
      </c>
      <c r="X101" s="33">
        <f t="shared" si="25"/>
        <v>7</v>
      </c>
      <c r="Y101" s="34">
        <f t="shared" si="26"/>
        <v>74</v>
      </c>
      <c r="Z101" s="35">
        <f>K101+K102+K103</f>
        <v>1716</v>
      </c>
      <c r="AA101" s="475">
        <f>Z103/Z101*100</f>
        <v>16.95804195804196</v>
      </c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1:52" s="2" customFormat="1" ht="23.25" customHeight="1">
      <c r="A102" s="553"/>
      <c r="B102" s="532"/>
      <c r="C102" s="473"/>
      <c r="D102" s="36" t="s">
        <v>22</v>
      </c>
      <c r="E102" s="37">
        <v>394</v>
      </c>
      <c r="F102" s="38">
        <v>0</v>
      </c>
      <c r="G102" s="38">
        <v>0</v>
      </c>
      <c r="H102" s="38">
        <v>0</v>
      </c>
      <c r="I102" s="38">
        <v>0</v>
      </c>
      <c r="J102" s="42">
        <v>16</v>
      </c>
      <c r="K102" s="40">
        <f t="shared" si="18"/>
        <v>410</v>
      </c>
      <c r="L102" s="41">
        <v>302</v>
      </c>
      <c r="M102" s="38">
        <v>0</v>
      </c>
      <c r="N102" s="38">
        <v>0</v>
      </c>
      <c r="O102" s="38">
        <v>0</v>
      </c>
      <c r="P102" s="38">
        <v>0</v>
      </c>
      <c r="Q102" s="42">
        <v>1</v>
      </c>
      <c r="R102" s="40">
        <f t="shared" si="19"/>
        <v>303</v>
      </c>
      <c r="S102" s="43">
        <f t="shared" si="20"/>
        <v>92</v>
      </c>
      <c r="T102" s="44">
        <f t="shared" si="21"/>
        <v>0</v>
      </c>
      <c r="U102" s="44">
        <f t="shared" si="22"/>
        <v>0</v>
      </c>
      <c r="V102" s="44">
        <f t="shared" si="23"/>
        <v>0</v>
      </c>
      <c r="W102" s="44">
        <f t="shared" si="24"/>
        <v>0</v>
      </c>
      <c r="X102" s="45">
        <f t="shared" si="25"/>
        <v>15</v>
      </c>
      <c r="Y102" s="46">
        <f t="shared" si="26"/>
        <v>107</v>
      </c>
      <c r="Z102" s="47">
        <f>R101+R102+R103</f>
        <v>1425</v>
      </c>
      <c r="AA102" s="476"/>
    </row>
    <row r="103" spans="1:52" s="107" customFormat="1" ht="23.25" customHeight="1" thickBot="1">
      <c r="A103" s="553"/>
      <c r="B103" s="541"/>
      <c r="C103" s="474"/>
      <c r="D103" s="48" t="s">
        <v>23</v>
      </c>
      <c r="E103" s="49">
        <v>1060</v>
      </c>
      <c r="F103" s="50">
        <v>0</v>
      </c>
      <c r="G103" s="50">
        <v>0</v>
      </c>
      <c r="H103" s="50">
        <v>0</v>
      </c>
      <c r="I103" s="50">
        <v>0</v>
      </c>
      <c r="J103" s="54">
        <v>43</v>
      </c>
      <c r="K103" s="52">
        <f t="shared" si="18"/>
        <v>1103</v>
      </c>
      <c r="L103" s="53">
        <v>978</v>
      </c>
      <c r="M103" s="50">
        <v>0</v>
      </c>
      <c r="N103" s="50">
        <v>0</v>
      </c>
      <c r="O103" s="50">
        <v>0</v>
      </c>
      <c r="P103" s="50">
        <v>0</v>
      </c>
      <c r="Q103" s="54">
        <v>15</v>
      </c>
      <c r="R103" s="52">
        <f t="shared" si="19"/>
        <v>993</v>
      </c>
      <c r="S103" s="55">
        <f t="shared" si="20"/>
        <v>82</v>
      </c>
      <c r="T103" s="56">
        <f t="shared" si="21"/>
        <v>0</v>
      </c>
      <c r="U103" s="56">
        <f t="shared" si="22"/>
        <v>0</v>
      </c>
      <c r="V103" s="56">
        <f t="shared" si="23"/>
        <v>0</v>
      </c>
      <c r="W103" s="56">
        <f t="shared" si="24"/>
        <v>0</v>
      </c>
      <c r="X103" s="57">
        <f t="shared" si="25"/>
        <v>28</v>
      </c>
      <c r="Y103" s="58">
        <f t="shared" si="26"/>
        <v>110</v>
      </c>
      <c r="Z103" s="59">
        <f>Y101+Y102+Y103</f>
        <v>291</v>
      </c>
      <c r="AA103" s="477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1:52" s="99" customFormat="1" ht="23.25" customHeight="1">
      <c r="A104" s="552">
        <v>33</v>
      </c>
      <c r="B104" s="532" t="s">
        <v>73</v>
      </c>
      <c r="C104" s="473" t="s">
        <v>75</v>
      </c>
      <c r="D104" s="60" t="s">
        <v>21</v>
      </c>
      <c r="E104" s="61">
        <v>90</v>
      </c>
      <c r="F104" s="62">
        <v>33</v>
      </c>
      <c r="G104" s="62">
        <v>16</v>
      </c>
      <c r="H104" s="62">
        <v>61</v>
      </c>
      <c r="I104" s="62">
        <v>22</v>
      </c>
      <c r="J104" s="66">
        <v>4</v>
      </c>
      <c r="K104" s="64">
        <f t="shared" ref="K104:K135" si="27">SUM(E104:J104)</f>
        <v>226</v>
      </c>
      <c r="L104" s="65">
        <v>125</v>
      </c>
      <c r="M104" s="62">
        <v>9</v>
      </c>
      <c r="N104" s="62">
        <v>1</v>
      </c>
      <c r="O104" s="62">
        <v>6</v>
      </c>
      <c r="P104" s="62">
        <v>0</v>
      </c>
      <c r="Q104" s="66">
        <v>0</v>
      </c>
      <c r="R104" s="64">
        <f t="shared" ref="R104:R135" si="28">SUM(L104:Q104)</f>
        <v>141</v>
      </c>
      <c r="S104" s="68">
        <f t="shared" ref="S104:S118" si="29">E104-L104</f>
        <v>-35</v>
      </c>
      <c r="T104" s="69">
        <f t="shared" ref="T104:T118" si="30">F104-M104</f>
        <v>24</v>
      </c>
      <c r="U104" s="69">
        <f t="shared" ref="U104:U118" si="31">G104-N104</f>
        <v>15</v>
      </c>
      <c r="V104" s="69">
        <f t="shared" ref="V104:V118" si="32">H104-O104</f>
        <v>55</v>
      </c>
      <c r="W104" s="69">
        <f t="shared" ref="W104:W118" si="33">I104-P104</f>
        <v>22</v>
      </c>
      <c r="X104" s="100">
        <f t="shared" ref="X104:X118" si="34">J104-Q104</f>
        <v>4</v>
      </c>
      <c r="Y104" s="116">
        <f t="shared" ref="Y104:Y135" si="35">SUM(S104:X104)</f>
        <v>85</v>
      </c>
      <c r="Z104" s="101">
        <f>K104+K105+K106</f>
        <v>2108</v>
      </c>
      <c r="AA104" s="476">
        <f>Z106/Z104*100</f>
        <v>20.018975332068312</v>
      </c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</row>
    <row r="105" spans="1:52" s="99" customFormat="1" ht="23.25" customHeight="1">
      <c r="A105" s="553"/>
      <c r="B105" s="532"/>
      <c r="C105" s="473"/>
      <c r="D105" s="36" t="s">
        <v>22</v>
      </c>
      <c r="E105" s="37">
        <v>196</v>
      </c>
      <c r="F105" s="38">
        <v>74</v>
      </c>
      <c r="G105" s="38">
        <v>37</v>
      </c>
      <c r="H105" s="38">
        <v>133</v>
      </c>
      <c r="I105" s="38">
        <v>49</v>
      </c>
      <c r="J105" s="42">
        <v>7</v>
      </c>
      <c r="K105" s="40">
        <f t="shared" si="27"/>
        <v>496</v>
      </c>
      <c r="L105" s="41">
        <v>312</v>
      </c>
      <c r="M105" s="38">
        <v>23</v>
      </c>
      <c r="N105" s="38">
        <v>5</v>
      </c>
      <c r="O105" s="38">
        <v>5</v>
      </c>
      <c r="P105" s="38">
        <v>2</v>
      </c>
      <c r="Q105" s="42">
        <v>0</v>
      </c>
      <c r="R105" s="40">
        <f t="shared" si="28"/>
        <v>347</v>
      </c>
      <c r="S105" s="43">
        <f t="shared" si="29"/>
        <v>-116</v>
      </c>
      <c r="T105" s="44">
        <f t="shared" si="30"/>
        <v>51</v>
      </c>
      <c r="U105" s="44">
        <f t="shared" si="31"/>
        <v>32</v>
      </c>
      <c r="V105" s="44">
        <f t="shared" si="32"/>
        <v>128</v>
      </c>
      <c r="W105" s="44">
        <f t="shared" si="33"/>
        <v>47</v>
      </c>
      <c r="X105" s="45">
        <f t="shared" si="34"/>
        <v>7</v>
      </c>
      <c r="Y105" s="46">
        <f t="shared" si="35"/>
        <v>149</v>
      </c>
      <c r="Z105" s="47">
        <f>R104+R105+R106</f>
        <v>1686</v>
      </c>
      <c r="AA105" s="476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</row>
    <row r="106" spans="1:52" s="99" customFormat="1" ht="23.25" customHeight="1" thickBot="1">
      <c r="A106" s="553"/>
      <c r="B106" s="532"/>
      <c r="C106" s="473"/>
      <c r="D106" s="75" t="s">
        <v>23</v>
      </c>
      <c r="E106" s="84">
        <v>544</v>
      </c>
      <c r="F106" s="85">
        <v>207</v>
      </c>
      <c r="G106" s="85">
        <v>103</v>
      </c>
      <c r="H106" s="85">
        <v>374</v>
      </c>
      <c r="I106" s="85">
        <v>138</v>
      </c>
      <c r="J106" s="88">
        <v>20</v>
      </c>
      <c r="K106" s="72">
        <f t="shared" si="27"/>
        <v>1386</v>
      </c>
      <c r="L106" s="87">
        <v>651</v>
      </c>
      <c r="M106" s="85">
        <v>182</v>
      </c>
      <c r="N106" s="85">
        <v>72</v>
      </c>
      <c r="O106" s="85">
        <v>253</v>
      </c>
      <c r="P106" s="85">
        <v>20</v>
      </c>
      <c r="Q106" s="88">
        <v>20</v>
      </c>
      <c r="R106" s="72">
        <f t="shared" si="28"/>
        <v>1198</v>
      </c>
      <c r="S106" s="76">
        <f t="shared" si="29"/>
        <v>-107</v>
      </c>
      <c r="T106" s="77">
        <f t="shared" si="30"/>
        <v>25</v>
      </c>
      <c r="U106" s="77">
        <f t="shared" si="31"/>
        <v>31</v>
      </c>
      <c r="V106" s="77">
        <f t="shared" si="32"/>
        <v>121</v>
      </c>
      <c r="W106" s="77">
        <f t="shared" si="33"/>
        <v>118</v>
      </c>
      <c r="X106" s="103">
        <f t="shared" si="34"/>
        <v>0</v>
      </c>
      <c r="Y106" s="73">
        <f t="shared" si="35"/>
        <v>188</v>
      </c>
      <c r="Z106" s="104">
        <f>Y104+Y105+Y106</f>
        <v>422</v>
      </c>
      <c r="AA106" s="476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</row>
    <row r="107" spans="1:52" s="106" customFormat="1" ht="23.25" customHeight="1">
      <c r="A107" s="552">
        <v>34</v>
      </c>
      <c r="B107" s="532"/>
      <c r="C107" s="472" t="s">
        <v>76</v>
      </c>
      <c r="D107" s="24" t="s">
        <v>21</v>
      </c>
      <c r="E107" s="25">
        <v>21</v>
      </c>
      <c r="F107" s="26">
        <v>4</v>
      </c>
      <c r="G107" s="26">
        <v>2</v>
      </c>
      <c r="H107" s="26">
        <v>2</v>
      </c>
      <c r="I107" s="26">
        <v>0</v>
      </c>
      <c r="J107" s="30">
        <v>1</v>
      </c>
      <c r="K107" s="28">
        <f t="shared" si="27"/>
        <v>30</v>
      </c>
      <c r="L107" s="29">
        <v>13</v>
      </c>
      <c r="M107" s="26">
        <v>1</v>
      </c>
      <c r="N107" s="26">
        <v>0</v>
      </c>
      <c r="O107" s="26">
        <v>1</v>
      </c>
      <c r="P107" s="26">
        <v>0</v>
      </c>
      <c r="Q107" s="30">
        <v>0</v>
      </c>
      <c r="R107" s="28">
        <f t="shared" si="28"/>
        <v>15</v>
      </c>
      <c r="S107" s="31">
        <f t="shared" si="29"/>
        <v>8</v>
      </c>
      <c r="T107" s="32">
        <f t="shared" si="30"/>
        <v>3</v>
      </c>
      <c r="U107" s="32">
        <f t="shared" si="31"/>
        <v>2</v>
      </c>
      <c r="V107" s="32">
        <f t="shared" si="32"/>
        <v>1</v>
      </c>
      <c r="W107" s="32">
        <f t="shared" si="33"/>
        <v>0</v>
      </c>
      <c r="X107" s="33">
        <f t="shared" si="34"/>
        <v>1</v>
      </c>
      <c r="Y107" s="34">
        <f t="shared" si="35"/>
        <v>15</v>
      </c>
      <c r="Z107" s="35">
        <f>K107+K108+K109</f>
        <v>215</v>
      </c>
      <c r="AA107" s="475">
        <f>Z109/Z107*100</f>
        <v>19.534883720930232</v>
      </c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1:52" s="2" customFormat="1" ht="23.25" customHeight="1">
      <c r="A108" s="553"/>
      <c r="B108" s="532"/>
      <c r="C108" s="473"/>
      <c r="D108" s="36" t="s">
        <v>22</v>
      </c>
      <c r="E108" s="37">
        <v>41</v>
      </c>
      <c r="F108" s="38">
        <v>9</v>
      </c>
      <c r="G108" s="38">
        <v>2</v>
      </c>
      <c r="H108" s="38">
        <v>5</v>
      </c>
      <c r="I108" s="38">
        <v>1</v>
      </c>
      <c r="J108" s="42">
        <v>1</v>
      </c>
      <c r="K108" s="40">
        <f t="shared" si="27"/>
        <v>59</v>
      </c>
      <c r="L108" s="41">
        <v>36</v>
      </c>
      <c r="M108" s="38">
        <v>6</v>
      </c>
      <c r="N108" s="38">
        <v>1</v>
      </c>
      <c r="O108" s="38">
        <v>1</v>
      </c>
      <c r="P108" s="38">
        <v>0</v>
      </c>
      <c r="Q108" s="42">
        <v>0</v>
      </c>
      <c r="R108" s="40">
        <f t="shared" si="28"/>
        <v>44</v>
      </c>
      <c r="S108" s="43">
        <f t="shared" si="29"/>
        <v>5</v>
      </c>
      <c r="T108" s="44">
        <f t="shared" si="30"/>
        <v>3</v>
      </c>
      <c r="U108" s="44">
        <f t="shared" si="31"/>
        <v>1</v>
      </c>
      <c r="V108" s="44">
        <f t="shared" si="32"/>
        <v>4</v>
      </c>
      <c r="W108" s="44">
        <f t="shared" si="33"/>
        <v>1</v>
      </c>
      <c r="X108" s="45">
        <f t="shared" si="34"/>
        <v>1</v>
      </c>
      <c r="Y108" s="46">
        <f t="shared" si="35"/>
        <v>15</v>
      </c>
      <c r="Z108" s="47">
        <f>R107+R108+R109</f>
        <v>173</v>
      </c>
      <c r="AA108" s="476"/>
    </row>
    <row r="109" spans="1:52" s="107" customFormat="1" ht="23.25" customHeight="1" thickBot="1">
      <c r="A109" s="553"/>
      <c r="B109" s="532"/>
      <c r="C109" s="474"/>
      <c r="D109" s="48" t="s">
        <v>23</v>
      </c>
      <c r="E109" s="49">
        <v>62</v>
      </c>
      <c r="F109" s="50">
        <v>19</v>
      </c>
      <c r="G109" s="50">
        <v>9</v>
      </c>
      <c r="H109" s="50">
        <v>32</v>
      </c>
      <c r="I109" s="50">
        <v>1</v>
      </c>
      <c r="J109" s="54">
        <v>3</v>
      </c>
      <c r="K109" s="52">
        <f t="shared" si="27"/>
        <v>126</v>
      </c>
      <c r="L109" s="53">
        <v>56</v>
      </c>
      <c r="M109" s="50">
        <v>17</v>
      </c>
      <c r="N109" s="50">
        <v>8</v>
      </c>
      <c r="O109" s="50">
        <v>29</v>
      </c>
      <c r="P109" s="50">
        <v>1</v>
      </c>
      <c r="Q109" s="54">
        <v>3</v>
      </c>
      <c r="R109" s="52">
        <f t="shared" si="28"/>
        <v>114</v>
      </c>
      <c r="S109" s="55">
        <f t="shared" si="29"/>
        <v>6</v>
      </c>
      <c r="T109" s="56">
        <f t="shared" si="30"/>
        <v>2</v>
      </c>
      <c r="U109" s="56">
        <f t="shared" si="31"/>
        <v>1</v>
      </c>
      <c r="V109" s="56">
        <f t="shared" si="32"/>
        <v>3</v>
      </c>
      <c r="W109" s="56">
        <f t="shared" si="33"/>
        <v>0</v>
      </c>
      <c r="X109" s="57">
        <f t="shared" si="34"/>
        <v>0</v>
      </c>
      <c r="Y109" s="58">
        <f t="shared" si="35"/>
        <v>12</v>
      </c>
      <c r="Z109" s="59">
        <f>Y107+Y108+Y109</f>
        <v>42</v>
      </c>
      <c r="AA109" s="477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1:52" ht="23.25" customHeight="1">
      <c r="A110" s="552">
        <v>35</v>
      </c>
      <c r="B110" s="532"/>
      <c r="C110" s="473" t="s">
        <v>77</v>
      </c>
      <c r="D110" s="60" t="s">
        <v>21</v>
      </c>
      <c r="E110" s="61">
        <v>38</v>
      </c>
      <c r="F110" s="62">
        <v>11</v>
      </c>
      <c r="G110" s="62">
        <v>5</v>
      </c>
      <c r="H110" s="62">
        <v>21</v>
      </c>
      <c r="I110" s="62">
        <v>0</v>
      </c>
      <c r="J110" s="66">
        <v>4</v>
      </c>
      <c r="K110" s="64">
        <f t="shared" si="27"/>
        <v>79</v>
      </c>
      <c r="L110" s="65">
        <v>10</v>
      </c>
      <c r="M110" s="62">
        <v>0</v>
      </c>
      <c r="N110" s="62">
        <v>0</v>
      </c>
      <c r="O110" s="62">
        <v>0</v>
      </c>
      <c r="P110" s="62">
        <v>0</v>
      </c>
      <c r="Q110" s="66">
        <v>0</v>
      </c>
      <c r="R110" s="64">
        <f t="shared" si="28"/>
        <v>10</v>
      </c>
      <c r="S110" s="68">
        <f t="shared" si="29"/>
        <v>28</v>
      </c>
      <c r="T110" s="69">
        <f t="shared" si="30"/>
        <v>11</v>
      </c>
      <c r="U110" s="69">
        <f t="shared" si="31"/>
        <v>5</v>
      </c>
      <c r="V110" s="69">
        <f t="shared" si="32"/>
        <v>21</v>
      </c>
      <c r="W110" s="69">
        <f t="shared" si="33"/>
        <v>0</v>
      </c>
      <c r="X110" s="100">
        <f t="shared" si="34"/>
        <v>4</v>
      </c>
      <c r="Y110" s="116">
        <f t="shared" si="35"/>
        <v>69</v>
      </c>
      <c r="Z110" s="101">
        <f>K110+K111+K112</f>
        <v>863</v>
      </c>
      <c r="AA110" s="476">
        <f>Z112/Z110*100</f>
        <v>69.293163383545775</v>
      </c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1:52" ht="23.25" customHeight="1">
      <c r="A111" s="553"/>
      <c r="B111" s="532"/>
      <c r="C111" s="473"/>
      <c r="D111" s="36" t="s">
        <v>22</v>
      </c>
      <c r="E111" s="37">
        <v>97</v>
      </c>
      <c r="F111" s="38">
        <v>30</v>
      </c>
      <c r="G111" s="38">
        <v>15</v>
      </c>
      <c r="H111" s="38">
        <v>54</v>
      </c>
      <c r="I111" s="38">
        <v>0</v>
      </c>
      <c r="J111" s="42">
        <v>9</v>
      </c>
      <c r="K111" s="40">
        <f t="shared" si="27"/>
        <v>205</v>
      </c>
      <c r="L111" s="41">
        <v>34</v>
      </c>
      <c r="M111" s="38">
        <v>0</v>
      </c>
      <c r="N111" s="38">
        <v>0</v>
      </c>
      <c r="O111" s="38">
        <v>2</v>
      </c>
      <c r="P111" s="38">
        <v>0</v>
      </c>
      <c r="Q111" s="42">
        <v>0</v>
      </c>
      <c r="R111" s="40">
        <f t="shared" si="28"/>
        <v>36</v>
      </c>
      <c r="S111" s="43">
        <f t="shared" si="29"/>
        <v>63</v>
      </c>
      <c r="T111" s="44">
        <f t="shared" si="30"/>
        <v>30</v>
      </c>
      <c r="U111" s="44">
        <f t="shared" si="31"/>
        <v>15</v>
      </c>
      <c r="V111" s="44">
        <f t="shared" si="32"/>
        <v>52</v>
      </c>
      <c r="W111" s="44">
        <f t="shared" si="33"/>
        <v>0</v>
      </c>
      <c r="X111" s="45">
        <f t="shared" si="34"/>
        <v>9</v>
      </c>
      <c r="Y111" s="46">
        <f t="shared" si="35"/>
        <v>169</v>
      </c>
      <c r="Z111" s="47">
        <f>R110+R111+R112</f>
        <v>265</v>
      </c>
      <c r="AA111" s="476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1:52" ht="23.25" customHeight="1" thickBot="1">
      <c r="A112" s="553"/>
      <c r="B112" s="532"/>
      <c r="C112" s="473"/>
      <c r="D112" s="75" t="s">
        <v>23</v>
      </c>
      <c r="E112" s="84">
        <v>211</v>
      </c>
      <c r="F112" s="85">
        <v>86</v>
      </c>
      <c r="G112" s="85">
        <v>43</v>
      </c>
      <c r="H112" s="85">
        <v>155</v>
      </c>
      <c r="I112" s="85">
        <v>57</v>
      </c>
      <c r="J112" s="88">
        <v>27</v>
      </c>
      <c r="K112" s="72">
        <f t="shared" si="27"/>
        <v>579</v>
      </c>
      <c r="L112" s="87">
        <v>134</v>
      </c>
      <c r="M112" s="85">
        <v>29</v>
      </c>
      <c r="N112" s="85">
        <v>8</v>
      </c>
      <c r="O112" s="85">
        <v>44</v>
      </c>
      <c r="P112" s="85">
        <v>0</v>
      </c>
      <c r="Q112" s="88">
        <v>4</v>
      </c>
      <c r="R112" s="72">
        <f t="shared" si="28"/>
        <v>219</v>
      </c>
      <c r="S112" s="76">
        <f t="shared" si="29"/>
        <v>77</v>
      </c>
      <c r="T112" s="77">
        <f t="shared" si="30"/>
        <v>57</v>
      </c>
      <c r="U112" s="77">
        <f t="shared" si="31"/>
        <v>35</v>
      </c>
      <c r="V112" s="77">
        <f t="shared" si="32"/>
        <v>111</v>
      </c>
      <c r="W112" s="77">
        <f t="shared" si="33"/>
        <v>57</v>
      </c>
      <c r="X112" s="103">
        <f t="shared" si="34"/>
        <v>23</v>
      </c>
      <c r="Y112" s="73">
        <f t="shared" si="35"/>
        <v>360</v>
      </c>
      <c r="Z112" s="104">
        <f>Y110+Y111+Y112</f>
        <v>598</v>
      </c>
      <c r="AA112" s="476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1:52" s="106" customFormat="1" ht="23.25" customHeight="1">
      <c r="A113" s="552">
        <v>36</v>
      </c>
      <c r="B113" s="533" t="s">
        <v>78</v>
      </c>
      <c r="C113" s="472" t="s">
        <v>79</v>
      </c>
      <c r="D113" s="24" t="s">
        <v>21</v>
      </c>
      <c r="E113" s="25">
        <v>30</v>
      </c>
      <c r="F113" s="26">
        <v>11</v>
      </c>
      <c r="G113" s="26">
        <v>5</v>
      </c>
      <c r="H113" s="26">
        <v>20</v>
      </c>
      <c r="I113" s="26">
        <v>7</v>
      </c>
      <c r="J113" s="30">
        <v>3</v>
      </c>
      <c r="K113" s="28">
        <f t="shared" si="27"/>
        <v>76</v>
      </c>
      <c r="L113" s="29">
        <v>28</v>
      </c>
      <c r="M113" s="26">
        <v>4</v>
      </c>
      <c r="N113" s="26">
        <v>0</v>
      </c>
      <c r="O113" s="26">
        <v>0</v>
      </c>
      <c r="P113" s="26">
        <v>0</v>
      </c>
      <c r="Q113" s="30">
        <v>0</v>
      </c>
      <c r="R113" s="28">
        <f t="shared" si="28"/>
        <v>32</v>
      </c>
      <c r="S113" s="31">
        <f t="shared" si="29"/>
        <v>2</v>
      </c>
      <c r="T113" s="32">
        <f t="shared" si="30"/>
        <v>7</v>
      </c>
      <c r="U113" s="32">
        <f t="shared" si="31"/>
        <v>5</v>
      </c>
      <c r="V113" s="32">
        <f t="shared" si="32"/>
        <v>20</v>
      </c>
      <c r="W113" s="32">
        <f t="shared" si="33"/>
        <v>7</v>
      </c>
      <c r="X113" s="33">
        <f t="shared" si="34"/>
        <v>3</v>
      </c>
      <c r="Y113" s="34">
        <f t="shared" si="35"/>
        <v>44</v>
      </c>
      <c r="Z113" s="35">
        <f>K113+K114+K115</f>
        <v>665</v>
      </c>
      <c r="AA113" s="475">
        <f>Z115/Z113*100</f>
        <v>29.924812030075188</v>
      </c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1:52" s="2" customFormat="1" ht="23.25" customHeight="1">
      <c r="A114" s="553"/>
      <c r="B114" s="534"/>
      <c r="C114" s="473"/>
      <c r="D114" s="36" t="s">
        <v>22</v>
      </c>
      <c r="E114" s="37">
        <v>62</v>
      </c>
      <c r="F114" s="38">
        <v>23</v>
      </c>
      <c r="G114" s="38">
        <v>11</v>
      </c>
      <c r="H114" s="38">
        <v>42</v>
      </c>
      <c r="I114" s="38">
        <v>15</v>
      </c>
      <c r="J114" s="42">
        <v>6</v>
      </c>
      <c r="K114" s="40">
        <f t="shared" si="27"/>
        <v>159</v>
      </c>
      <c r="L114" s="41">
        <v>79</v>
      </c>
      <c r="M114" s="38">
        <v>8</v>
      </c>
      <c r="N114" s="38">
        <v>2</v>
      </c>
      <c r="O114" s="38">
        <v>0</v>
      </c>
      <c r="P114" s="38">
        <v>0</v>
      </c>
      <c r="Q114" s="42">
        <v>0</v>
      </c>
      <c r="R114" s="40">
        <f t="shared" si="28"/>
        <v>89</v>
      </c>
      <c r="S114" s="43">
        <f t="shared" si="29"/>
        <v>-17</v>
      </c>
      <c r="T114" s="44">
        <f t="shared" si="30"/>
        <v>15</v>
      </c>
      <c r="U114" s="44">
        <f t="shared" si="31"/>
        <v>9</v>
      </c>
      <c r="V114" s="44">
        <f t="shared" si="32"/>
        <v>42</v>
      </c>
      <c r="W114" s="44">
        <f t="shared" si="33"/>
        <v>15</v>
      </c>
      <c r="X114" s="45">
        <f t="shared" si="34"/>
        <v>6</v>
      </c>
      <c r="Y114" s="46">
        <f t="shared" si="35"/>
        <v>70</v>
      </c>
      <c r="Z114" s="47">
        <f>R113+R114+R115</f>
        <v>466</v>
      </c>
      <c r="AA114" s="476"/>
    </row>
    <row r="115" spans="1:52" s="107" customFormat="1" ht="23.25" customHeight="1" thickBot="1">
      <c r="A115" s="554"/>
      <c r="B115" s="535"/>
      <c r="C115" s="474"/>
      <c r="D115" s="48" t="s">
        <v>23</v>
      </c>
      <c r="E115" s="49">
        <v>158</v>
      </c>
      <c r="F115" s="50">
        <v>64</v>
      </c>
      <c r="G115" s="50">
        <v>32</v>
      </c>
      <c r="H115" s="50">
        <v>116</v>
      </c>
      <c r="I115" s="50">
        <v>43</v>
      </c>
      <c r="J115" s="54">
        <v>17</v>
      </c>
      <c r="K115" s="52">
        <f t="shared" si="27"/>
        <v>430</v>
      </c>
      <c r="L115" s="53">
        <v>199</v>
      </c>
      <c r="M115" s="50">
        <v>57</v>
      </c>
      <c r="N115" s="50">
        <v>29</v>
      </c>
      <c r="O115" s="50">
        <v>55</v>
      </c>
      <c r="P115" s="50">
        <v>1</v>
      </c>
      <c r="Q115" s="54">
        <v>4</v>
      </c>
      <c r="R115" s="52">
        <f t="shared" si="28"/>
        <v>345</v>
      </c>
      <c r="S115" s="55">
        <f t="shared" si="29"/>
        <v>-41</v>
      </c>
      <c r="T115" s="56">
        <f t="shared" si="30"/>
        <v>7</v>
      </c>
      <c r="U115" s="56">
        <f t="shared" si="31"/>
        <v>3</v>
      </c>
      <c r="V115" s="56">
        <f t="shared" si="32"/>
        <v>61</v>
      </c>
      <c r="W115" s="56">
        <f t="shared" si="33"/>
        <v>42</v>
      </c>
      <c r="X115" s="57">
        <f t="shared" si="34"/>
        <v>13</v>
      </c>
      <c r="Y115" s="58">
        <f t="shared" si="35"/>
        <v>85</v>
      </c>
      <c r="Z115" s="59">
        <f>Y113+Y114+Y115</f>
        <v>199</v>
      </c>
      <c r="AA115" s="477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1:52" s="2" customFormat="1" ht="23.25" customHeight="1">
      <c r="A116" s="557"/>
      <c r="B116" s="478" t="s">
        <v>80</v>
      </c>
      <c r="C116" s="478"/>
      <c r="D116" s="60" t="s">
        <v>21</v>
      </c>
      <c r="E116" s="123">
        <f t="shared" ref="E116:R116" si="36">E8+E11+E14+E17+E20+E23+E26+E29+E32+E35+E38+E41+E44+E47+E50+E53+E56+E59+E62+E65+E68+E71+E74+E77+E80+E83+E86+E89+E92+E95+E98+E101+E104+E107+E110+E113</f>
        <v>1274</v>
      </c>
      <c r="F116" s="123">
        <f t="shared" si="36"/>
        <v>245</v>
      </c>
      <c r="G116" s="123">
        <f t="shared" si="36"/>
        <v>115</v>
      </c>
      <c r="H116" s="123">
        <f t="shared" si="36"/>
        <v>311</v>
      </c>
      <c r="I116" s="123">
        <f t="shared" si="36"/>
        <v>98</v>
      </c>
      <c r="J116" s="123">
        <f t="shared" si="36"/>
        <v>54</v>
      </c>
      <c r="K116" s="123">
        <f t="shared" si="36"/>
        <v>2097</v>
      </c>
      <c r="L116" s="124">
        <f t="shared" si="36"/>
        <v>837</v>
      </c>
      <c r="M116" s="124">
        <f t="shared" si="36"/>
        <v>61</v>
      </c>
      <c r="N116" s="124">
        <f t="shared" si="36"/>
        <v>6</v>
      </c>
      <c r="O116" s="124">
        <f t="shared" si="36"/>
        <v>21</v>
      </c>
      <c r="P116" s="124">
        <f t="shared" si="36"/>
        <v>2</v>
      </c>
      <c r="Q116" s="124">
        <f t="shared" si="36"/>
        <v>4</v>
      </c>
      <c r="R116" s="124">
        <f t="shared" si="36"/>
        <v>931</v>
      </c>
      <c r="S116" s="124">
        <f t="shared" si="29"/>
        <v>437</v>
      </c>
      <c r="T116" s="111">
        <f t="shared" si="30"/>
        <v>184</v>
      </c>
      <c r="U116" s="111">
        <f t="shared" si="31"/>
        <v>109</v>
      </c>
      <c r="V116" s="111">
        <f t="shared" si="32"/>
        <v>290</v>
      </c>
      <c r="W116" s="111">
        <f t="shared" si="33"/>
        <v>96</v>
      </c>
      <c r="X116" s="126">
        <f t="shared" si="34"/>
        <v>50</v>
      </c>
      <c r="Y116" s="28">
        <f t="shared" si="35"/>
        <v>1166</v>
      </c>
      <c r="Z116" s="127">
        <f>K116+K117+K118</f>
        <v>15798</v>
      </c>
      <c r="AA116" s="441">
        <f>Z118/Z116*100</f>
        <v>33.137105962780097</v>
      </c>
    </row>
    <row r="117" spans="1:52" s="2" customFormat="1" ht="23.25" customHeight="1">
      <c r="A117" s="558"/>
      <c r="B117" s="478"/>
      <c r="C117" s="478"/>
      <c r="D117" s="36" t="s">
        <v>22</v>
      </c>
      <c r="E117" s="128">
        <f t="shared" ref="E117:R117" si="37">E9+E12+E15+E18+E21+E24+E27+E30+E33+E36+E39+E42+E45+E48+E51+E54+E57+E60+E63+E66+E69+E72+E75+E78+E81+E84+E87+E90+E93+E96+E99+E102+E105+E108+E111+E114</f>
        <v>2510</v>
      </c>
      <c r="F117" s="128">
        <f t="shared" si="37"/>
        <v>532</v>
      </c>
      <c r="G117" s="128">
        <f t="shared" si="37"/>
        <v>255</v>
      </c>
      <c r="H117" s="128">
        <f t="shared" si="37"/>
        <v>681</v>
      </c>
      <c r="I117" s="128">
        <f t="shared" si="37"/>
        <v>216</v>
      </c>
      <c r="J117" s="128">
        <f t="shared" si="37"/>
        <v>115</v>
      </c>
      <c r="K117" s="128">
        <f t="shared" si="37"/>
        <v>4309</v>
      </c>
      <c r="L117" s="129">
        <f t="shared" si="37"/>
        <v>2041</v>
      </c>
      <c r="M117" s="129">
        <f t="shared" si="37"/>
        <v>131</v>
      </c>
      <c r="N117" s="129">
        <f t="shared" si="37"/>
        <v>24</v>
      </c>
      <c r="O117" s="129">
        <f t="shared" si="37"/>
        <v>50</v>
      </c>
      <c r="P117" s="129">
        <f t="shared" si="37"/>
        <v>8</v>
      </c>
      <c r="Q117" s="129">
        <f t="shared" si="37"/>
        <v>15</v>
      </c>
      <c r="R117" s="129">
        <f t="shared" si="37"/>
        <v>2269</v>
      </c>
      <c r="S117" s="129">
        <f t="shared" si="29"/>
        <v>469</v>
      </c>
      <c r="T117" s="109">
        <f t="shared" si="30"/>
        <v>401</v>
      </c>
      <c r="U117" s="109">
        <f t="shared" si="31"/>
        <v>231</v>
      </c>
      <c r="V117" s="109">
        <f t="shared" si="32"/>
        <v>631</v>
      </c>
      <c r="W117" s="109">
        <f t="shared" si="33"/>
        <v>208</v>
      </c>
      <c r="X117" s="131">
        <f t="shared" si="34"/>
        <v>100</v>
      </c>
      <c r="Y117" s="40">
        <f t="shared" si="35"/>
        <v>2040</v>
      </c>
      <c r="Z117" s="132">
        <f>R116+R117+R118</f>
        <v>10563</v>
      </c>
      <c r="AA117" s="441"/>
    </row>
    <row r="118" spans="1:52" s="2" customFormat="1" ht="23.25" customHeight="1" thickBot="1">
      <c r="A118" s="558"/>
      <c r="B118" s="478"/>
      <c r="C118" s="478"/>
      <c r="D118" s="75" t="s">
        <v>23</v>
      </c>
      <c r="E118" s="133">
        <f t="shared" ref="E118:R118" si="38">E10+E13+E16+E19+E22+E25+E28+E31+E34+E37+E40+E43+E46+E49+E52+E55+E58+E61+E64+E67+E70+E73+E76+E79+E82+E85+E88+E91+E94+E97+E100+E103+E106+E109+E112+E115</f>
        <v>4867</v>
      </c>
      <c r="F118" s="133">
        <f t="shared" si="38"/>
        <v>1146</v>
      </c>
      <c r="G118" s="133">
        <f t="shared" si="38"/>
        <v>568</v>
      </c>
      <c r="H118" s="133">
        <f t="shared" si="38"/>
        <v>2003</v>
      </c>
      <c r="I118" s="133">
        <f t="shared" si="38"/>
        <v>531</v>
      </c>
      <c r="J118" s="133">
        <f t="shared" si="38"/>
        <v>277</v>
      </c>
      <c r="K118" s="133">
        <f t="shared" si="38"/>
        <v>9392</v>
      </c>
      <c r="L118" s="134">
        <f t="shared" si="38"/>
        <v>4702</v>
      </c>
      <c r="M118" s="134">
        <f t="shared" si="38"/>
        <v>859</v>
      </c>
      <c r="N118" s="134">
        <f t="shared" si="38"/>
        <v>368</v>
      </c>
      <c r="O118" s="134">
        <f t="shared" si="38"/>
        <v>1219</v>
      </c>
      <c r="P118" s="134">
        <f t="shared" si="38"/>
        <v>76</v>
      </c>
      <c r="Q118" s="134">
        <f t="shared" si="38"/>
        <v>139</v>
      </c>
      <c r="R118" s="134">
        <f t="shared" si="38"/>
        <v>7363</v>
      </c>
      <c r="S118" s="134">
        <f t="shared" si="29"/>
        <v>165</v>
      </c>
      <c r="T118" s="112">
        <f t="shared" si="30"/>
        <v>287</v>
      </c>
      <c r="U118" s="112">
        <f t="shared" si="31"/>
        <v>200</v>
      </c>
      <c r="V118" s="112">
        <f t="shared" si="32"/>
        <v>784</v>
      </c>
      <c r="W118" s="112">
        <f t="shared" si="33"/>
        <v>455</v>
      </c>
      <c r="X118" s="136">
        <f t="shared" si="34"/>
        <v>138</v>
      </c>
      <c r="Y118" s="72">
        <f t="shared" si="35"/>
        <v>2029</v>
      </c>
      <c r="Z118" s="137">
        <f>Y116+Y117+Y118</f>
        <v>5235</v>
      </c>
      <c r="AA118" s="442"/>
    </row>
    <row r="119" spans="1:52" ht="23.25" customHeight="1" thickBot="1">
      <c r="A119" s="222"/>
      <c r="B119" s="458" t="s">
        <v>81</v>
      </c>
      <c r="C119" s="458"/>
      <c r="D119" s="459"/>
      <c r="E119" s="139"/>
      <c r="F119" s="140"/>
      <c r="G119" s="140"/>
      <c r="H119" s="140"/>
      <c r="I119" s="140"/>
      <c r="J119" s="144"/>
      <c r="K119" s="142"/>
      <c r="L119" s="143"/>
      <c r="M119" s="140"/>
      <c r="N119" s="140" t="s">
        <v>82</v>
      </c>
      <c r="O119" s="140"/>
      <c r="P119" s="140"/>
      <c r="Q119" s="144"/>
      <c r="R119" s="142"/>
      <c r="S119" s="145"/>
      <c r="T119" s="146"/>
      <c r="U119" s="146"/>
      <c r="V119" s="146"/>
      <c r="W119" s="146"/>
      <c r="X119" s="147"/>
      <c r="Y119" s="148"/>
      <c r="Z119" s="149"/>
      <c r="AA119" s="150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1:52" s="106" customFormat="1" ht="23.25" customHeight="1">
      <c r="A120" s="552">
        <v>37</v>
      </c>
      <c r="B120" s="462" t="s">
        <v>83</v>
      </c>
      <c r="C120" s="465" t="s">
        <v>84</v>
      </c>
      <c r="D120" s="208" t="s">
        <v>21</v>
      </c>
      <c r="E120" s="61">
        <v>31</v>
      </c>
      <c r="F120" s="62">
        <v>5</v>
      </c>
      <c r="G120" s="62">
        <v>2</v>
      </c>
      <c r="H120" s="62">
        <v>6</v>
      </c>
      <c r="I120" s="62">
        <v>2</v>
      </c>
      <c r="J120" s="66">
        <v>2</v>
      </c>
      <c r="K120" s="28">
        <f t="shared" ref="K120:K153" si="39">SUM(E120:J120)</f>
        <v>48</v>
      </c>
      <c r="L120" s="65">
        <v>18</v>
      </c>
      <c r="M120" s="62">
        <v>1</v>
      </c>
      <c r="N120" s="62">
        <v>0</v>
      </c>
      <c r="O120" s="62">
        <v>1</v>
      </c>
      <c r="P120" s="62">
        <v>0</v>
      </c>
      <c r="Q120" s="66">
        <v>1</v>
      </c>
      <c r="R120" s="28">
        <f t="shared" ref="R120:R153" si="40">SUM(L120:Q120)</f>
        <v>21</v>
      </c>
      <c r="S120" s="31">
        <f t="shared" ref="S120:S152" si="41">E120-L120</f>
        <v>13</v>
      </c>
      <c r="T120" s="32">
        <f t="shared" ref="T120:T152" si="42">F120-M120</f>
        <v>4</v>
      </c>
      <c r="U120" s="32">
        <f t="shared" ref="U120:U152" si="43">G120-N120</f>
        <v>2</v>
      </c>
      <c r="V120" s="32">
        <f t="shared" ref="V120:V152" si="44">H120-O120</f>
        <v>5</v>
      </c>
      <c r="W120" s="32">
        <f t="shared" ref="W120:W152" si="45">I120-P120</f>
        <v>2</v>
      </c>
      <c r="X120" s="33">
        <f t="shared" ref="X120:X152" si="46">J120-Q120</f>
        <v>1</v>
      </c>
      <c r="Y120" s="28">
        <f t="shared" ref="Y120:Y153" si="47">SUM(S120:X120)</f>
        <v>27</v>
      </c>
      <c r="Z120" s="127">
        <f>K120+K121+K122</f>
        <v>454</v>
      </c>
      <c r="AA120" s="441">
        <f>Z122/Z120*100</f>
        <v>19.603524229074889</v>
      </c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1:52" s="2" customFormat="1" ht="23.25" customHeight="1">
      <c r="A121" s="553"/>
      <c r="B121" s="463"/>
      <c r="C121" s="466"/>
      <c r="D121" s="207" t="s">
        <v>22</v>
      </c>
      <c r="E121" s="37">
        <v>85</v>
      </c>
      <c r="F121" s="38">
        <v>12</v>
      </c>
      <c r="G121" s="38">
        <v>5</v>
      </c>
      <c r="H121" s="38">
        <v>7</v>
      </c>
      <c r="I121" s="38">
        <v>2</v>
      </c>
      <c r="J121" s="42">
        <v>2</v>
      </c>
      <c r="K121" s="40">
        <f t="shared" si="39"/>
        <v>113</v>
      </c>
      <c r="L121" s="41">
        <v>72</v>
      </c>
      <c r="M121" s="38">
        <v>6</v>
      </c>
      <c r="N121" s="38">
        <v>2</v>
      </c>
      <c r="O121" s="38">
        <v>1</v>
      </c>
      <c r="P121" s="38">
        <v>0</v>
      </c>
      <c r="Q121" s="42">
        <v>1</v>
      </c>
      <c r="R121" s="40">
        <f t="shared" si="40"/>
        <v>82</v>
      </c>
      <c r="S121" s="43">
        <f t="shared" si="41"/>
        <v>13</v>
      </c>
      <c r="T121" s="44">
        <f t="shared" si="42"/>
        <v>6</v>
      </c>
      <c r="U121" s="44">
        <f t="shared" si="43"/>
        <v>3</v>
      </c>
      <c r="V121" s="44">
        <f t="shared" si="44"/>
        <v>6</v>
      </c>
      <c r="W121" s="44">
        <f t="shared" si="45"/>
        <v>2</v>
      </c>
      <c r="X121" s="45">
        <f t="shared" si="46"/>
        <v>1</v>
      </c>
      <c r="Y121" s="40">
        <f t="shared" si="47"/>
        <v>31</v>
      </c>
      <c r="Z121" s="132">
        <f>R120+R121+R122</f>
        <v>365</v>
      </c>
      <c r="AA121" s="441"/>
    </row>
    <row r="122" spans="1:52" s="107" customFormat="1" ht="23.25" customHeight="1" thickBot="1">
      <c r="A122" s="553"/>
      <c r="B122" s="464"/>
      <c r="C122" s="467"/>
      <c r="D122" s="206" t="s">
        <v>23</v>
      </c>
      <c r="E122" s="49">
        <v>175</v>
      </c>
      <c r="F122" s="50">
        <v>41</v>
      </c>
      <c r="G122" s="50">
        <v>17</v>
      </c>
      <c r="H122" s="50">
        <v>52</v>
      </c>
      <c r="I122" s="50">
        <v>4</v>
      </c>
      <c r="J122" s="54">
        <v>4</v>
      </c>
      <c r="K122" s="52">
        <f t="shared" si="39"/>
        <v>293</v>
      </c>
      <c r="L122" s="53">
        <v>162</v>
      </c>
      <c r="M122" s="50">
        <v>38</v>
      </c>
      <c r="N122" s="50">
        <v>14</v>
      </c>
      <c r="O122" s="50">
        <v>45</v>
      </c>
      <c r="P122" s="50">
        <v>1</v>
      </c>
      <c r="Q122" s="54">
        <v>2</v>
      </c>
      <c r="R122" s="52">
        <f t="shared" si="40"/>
        <v>262</v>
      </c>
      <c r="S122" s="55">
        <f t="shared" si="41"/>
        <v>13</v>
      </c>
      <c r="T122" s="56">
        <f t="shared" si="42"/>
        <v>3</v>
      </c>
      <c r="U122" s="56">
        <f t="shared" si="43"/>
        <v>3</v>
      </c>
      <c r="V122" s="56">
        <f t="shared" si="44"/>
        <v>7</v>
      </c>
      <c r="W122" s="56">
        <f t="shared" si="45"/>
        <v>3</v>
      </c>
      <c r="X122" s="57">
        <f t="shared" si="46"/>
        <v>2</v>
      </c>
      <c r="Y122" s="52">
        <f t="shared" si="47"/>
        <v>31</v>
      </c>
      <c r="Z122" s="151">
        <f>Y120+Y121+Y122</f>
        <v>89</v>
      </c>
      <c r="AA122" s="44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1:52" ht="23.25" customHeight="1">
      <c r="A123" s="557">
        <v>38</v>
      </c>
      <c r="B123" s="462" t="s">
        <v>83</v>
      </c>
      <c r="C123" s="450" t="s">
        <v>85</v>
      </c>
      <c r="D123" s="60" t="s">
        <v>21</v>
      </c>
      <c r="E123" s="61">
        <v>40</v>
      </c>
      <c r="F123" s="62">
        <v>7</v>
      </c>
      <c r="G123" s="62">
        <v>4</v>
      </c>
      <c r="H123" s="62">
        <v>1</v>
      </c>
      <c r="I123" s="62">
        <v>1</v>
      </c>
      <c r="J123" s="66">
        <v>1</v>
      </c>
      <c r="K123" s="64">
        <f t="shared" si="39"/>
        <v>54</v>
      </c>
      <c r="L123" s="65">
        <v>32</v>
      </c>
      <c r="M123" s="62">
        <v>3</v>
      </c>
      <c r="N123" s="62">
        <v>1</v>
      </c>
      <c r="O123" s="62">
        <v>0</v>
      </c>
      <c r="P123" s="62">
        <v>0</v>
      </c>
      <c r="Q123" s="66">
        <v>0</v>
      </c>
      <c r="R123" s="64">
        <f t="shared" si="40"/>
        <v>36</v>
      </c>
      <c r="S123" s="68">
        <f t="shared" si="41"/>
        <v>8</v>
      </c>
      <c r="T123" s="69">
        <f t="shared" si="42"/>
        <v>4</v>
      </c>
      <c r="U123" s="69">
        <f t="shared" si="43"/>
        <v>3</v>
      </c>
      <c r="V123" s="69">
        <f t="shared" si="44"/>
        <v>1</v>
      </c>
      <c r="W123" s="69">
        <f t="shared" si="45"/>
        <v>1</v>
      </c>
      <c r="X123" s="100">
        <f t="shared" si="46"/>
        <v>1</v>
      </c>
      <c r="Y123" s="64">
        <f t="shared" si="47"/>
        <v>18</v>
      </c>
      <c r="Z123" s="127">
        <f>K123+K124+K125</f>
        <v>312</v>
      </c>
      <c r="AA123" s="440">
        <f>Z125/Z123*100</f>
        <v>15.064102564102564</v>
      </c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1:52" ht="23.25" customHeight="1">
      <c r="A124" s="558"/>
      <c r="B124" s="463"/>
      <c r="C124" s="450"/>
      <c r="D124" s="36" t="s">
        <v>22</v>
      </c>
      <c r="E124" s="37">
        <v>59</v>
      </c>
      <c r="F124" s="38">
        <v>12</v>
      </c>
      <c r="G124" s="38">
        <v>5</v>
      </c>
      <c r="H124" s="38">
        <v>2</v>
      </c>
      <c r="I124" s="38">
        <v>1</v>
      </c>
      <c r="J124" s="42">
        <v>2</v>
      </c>
      <c r="K124" s="40">
        <f t="shared" si="39"/>
        <v>81</v>
      </c>
      <c r="L124" s="41">
        <v>55</v>
      </c>
      <c r="M124" s="38">
        <v>8</v>
      </c>
      <c r="N124" s="38">
        <v>4</v>
      </c>
      <c r="O124" s="38">
        <v>0</v>
      </c>
      <c r="P124" s="38">
        <v>0</v>
      </c>
      <c r="Q124" s="42">
        <v>1</v>
      </c>
      <c r="R124" s="40">
        <f t="shared" si="40"/>
        <v>68</v>
      </c>
      <c r="S124" s="43">
        <f t="shared" si="41"/>
        <v>4</v>
      </c>
      <c r="T124" s="44">
        <f t="shared" si="42"/>
        <v>4</v>
      </c>
      <c r="U124" s="44">
        <f t="shared" si="43"/>
        <v>1</v>
      </c>
      <c r="V124" s="44">
        <f t="shared" si="44"/>
        <v>2</v>
      </c>
      <c r="W124" s="44">
        <f t="shared" si="45"/>
        <v>1</v>
      </c>
      <c r="X124" s="45">
        <f t="shared" si="46"/>
        <v>1</v>
      </c>
      <c r="Y124" s="40">
        <f t="shared" si="47"/>
        <v>13</v>
      </c>
      <c r="Z124" s="132">
        <f>R123+R124+R125</f>
        <v>265</v>
      </c>
      <c r="AA124" s="441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1:52" ht="23.25" customHeight="1" thickBot="1">
      <c r="A125" s="558"/>
      <c r="B125" s="463"/>
      <c r="C125" s="450"/>
      <c r="D125" s="75" t="s">
        <v>23</v>
      </c>
      <c r="E125" s="49">
        <v>87</v>
      </c>
      <c r="F125" s="50">
        <v>24</v>
      </c>
      <c r="G125" s="50">
        <v>13</v>
      </c>
      <c r="H125" s="50">
        <v>44</v>
      </c>
      <c r="I125" s="50">
        <v>3</v>
      </c>
      <c r="J125" s="54">
        <v>6</v>
      </c>
      <c r="K125" s="72">
        <f t="shared" si="39"/>
        <v>177</v>
      </c>
      <c r="L125" s="53">
        <v>82</v>
      </c>
      <c r="M125" s="50">
        <v>20</v>
      </c>
      <c r="N125" s="50">
        <v>11</v>
      </c>
      <c r="O125" s="50">
        <v>41</v>
      </c>
      <c r="P125" s="50">
        <v>1</v>
      </c>
      <c r="Q125" s="54">
        <v>6</v>
      </c>
      <c r="R125" s="72">
        <f t="shared" si="40"/>
        <v>161</v>
      </c>
      <c r="S125" s="76">
        <f t="shared" si="41"/>
        <v>5</v>
      </c>
      <c r="T125" s="77">
        <f t="shared" si="42"/>
        <v>4</v>
      </c>
      <c r="U125" s="77">
        <f t="shared" si="43"/>
        <v>2</v>
      </c>
      <c r="V125" s="77">
        <f t="shared" si="44"/>
        <v>3</v>
      </c>
      <c r="W125" s="77">
        <f t="shared" si="45"/>
        <v>2</v>
      </c>
      <c r="X125" s="103">
        <f t="shared" si="46"/>
        <v>0</v>
      </c>
      <c r="Y125" s="72">
        <f t="shared" si="47"/>
        <v>16</v>
      </c>
      <c r="Z125" s="137">
        <f>Y123+Y124+Y125</f>
        <v>47</v>
      </c>
      <c r="AA125" s="44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1:52" s="106" customFormat="1" ht="23.25" customHeight="1">
      <c r="A126" s="557">
        <v>39</v>
      </c>
      <c r="B126" s="446" t="s">
        <v>86</v>
      </c>
      <c r="C126" s="449" t="s">
        <v>87</v>
      </c>
      <c r="D126" s="24" t="s">
        <v>21</v>
      </c>
      <c r="E126" s="61">
        <v>21</v>
      </c>
      <c r="F126" s="62">
        <v>5</v>
      </c>
      <c r="G126" s="62">
        <v>3</v>
      </c>
      <c r="H126" s="62">
        <v>6</v>
      </c>
      <c r="I126" s="62">
        <v>1</v>
      </c>
      <c r="J126" s="66">
        <v>0</v>
      </c>
      <c r="K126" s="28">
        <f t="shared" si="39"/>
        <v>36</v>
      </c>
      <c r="L126" s="65">
        <v>10</v>
      </c>
      <c r="M126" s="62">
        <v>0</v>
      </c>
      <c r="N126" s="62">
        <v>1</v>
      </c>
      <c r="O126" s="62">
        <v>0</v>
      </c>
      <c r="P126" s="62">
        <v>0</v>
      </c>
      <c r="Q126" s="66">
        <v>0</v>
      </c>
      <c r="R126" s="28">
        <f t="shared" si="40"/>
        <v>11</v>
      </c>
      <c r="S126" s="31">
        <f t="shared" si="41"/>
        <v>11</v>
      </c>
      <c r="T126" s="32">
        <f t="shared" si="42"/>
        <v>5</v>
      </c>
      <c r="U126" s="32">
        <f t="shared" si="43"/>
        <v>2</v>
      </c>
      <c r="V126" s="32">
        <f t="shared" si="44"/>
        <v>6</v>
      </c>
      <c r="W126" s="32">
        <f t="shared" si="45"/>
        <v>1</v>
      </c>
      <c r="X126" s="33">
        <f t="shared" si="46"/>
        <v>0</v>
      </c>
      <c r="Y126" s="28">
        <f t="shared" si="47"/>
        <v>25</v>
      </c>
      <c r="Z126" s="152">
        <f>K126+K127+K128</f>
        <v>276</v>
      </c>
      <c r="AA126" s="440">
        <f>Z128/Z126*100</f>
        <v>40.579710144927539</v>
      </c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1:52" s="2" customFormat="1" ht="23.25" customHeight="1">
      <c r="A127" s="558"/>
      <c r="B127" s="447"/>
      <c r="C127" s="450"/>
      <c r="D127" s="36" t="s">
        <v>22</v>
      </c>
      <c r="E127" s="37">
        <v>43</v>
      </c>
      <c r="F127" s="38">
        <v>8</v>
      </c>
      <c r="G127" s="38">
        <v>4</v>
      </c>
      <c r="H127" s="38">
        <v>6</v>
      </c>
      <c r="I127" s="38">
        <v>0</v>
      </c>
      <c r="J127" s="42">
        <v>1</v>
      </c>
      <c r="K127" s="40">
        <f t="shared" si="39"/>
        <v>62</v>
      </c>
      <c r="L127" s="41">
        <v>23</v>
      </c>
      <c r="M127" s="38">
        <v>4</v>
      </c>
      <c r="N127" s="38">
        <v>1</v>
      </c>
      <c r="O127" s="38">
        <v>0</v>
      </c>
      <c r="P127" s="38">
        <v>0</v>
      </c>
      <c r="Q127" s="42">
        <v>0</v>
      </c>
      <c r="R127" s="40">
        <f t="shared" si="40"/>
        <v>28</v>
      </c>
      <c r="S127" s="43">
        <f t="shared" si="41"/>
        <v>20</v>
      </c>
      <c r="T127" s="44">
        <f t="shared" si="42"/>
        <v>4</v>
      </c>
      <c r="U127" s="44">
        <f t="shared" si="43"/>
        <v>3</v>
      </c>
      <c r="V127" s="44">
        <f t="shared" si="44"/>
        <v>6</v>
      </c>
      <c r="W127" s="44">
        <f t="shared" si="45"/>
        <v>0</v>
      </c>
      <c r="X127" s="45">
        <f t="shared" si="46"/>
        <v>1</v>
      </c>
      <c r="Y127" s="40">
        <f t="shared" si="47"/>
        <v>34</v>
      </c>
      <c r="Z127" s="132">
        <f>R126+R127+R128</f>
        <v>164</v>
      </c>
      <c r="AA127" s="441"/>
    </row>
    <row r="128" spans="1:52" s="107" customFormat="1" ht="23.25" customHeight="1" thickBot="1">
      <c r="A128" s="558"/>
      <c r="B128" s="448"/>
      <c r="C128" s="451"/>
      <c r="D128" s="48" t="s">
        <v>23</v>
      </c>
      <c r="E128" s="84">
        <v>87</v>
      </c>
      <c r="F128" s="85">
        <v>17</v>
      </c>
      <c r="G128" s="85">
        <v>26</v>
      </c>
      <c r="H128" s="85">
        <v>41</v>
      </c>
      <c r="I128" s="85">
        <v>3</v>
      </c>
      <c r="J128" s="88">
        <v>4</v>
      </c>
      <c r="K128" s="52">
        <f t="shared" si="39"/>
        <v>178</v>
      </c>
      <c r="L128" s="87">
        <v>66</v>
      </c>
      <c r="M128" s="85">
        <v>9</v>
      </c>
      <c r="N128" s="85">
        <v>21</v>
      </c>
      <c r="O128" s="85">
        <v>27</v>
      </c>
      <c r="P128" s="85">
        <v>0</v>
      </c>
      <c r="Q128" s="88">
        <v>2</v>
      </c>
      <c r="R128" s="52">
        <f t="shared" si="40"/>
        <v>125</v>
      </c>
      <c r="S128" s="55">
        <f t="shared" si="41"/>
        <v>21</v>
      </c>
      <c r="T128" s="56">
        <f t="shared" si="42"/>
        <v>8</v>
      </c>
      <c r="U128" s="56">
        <f t="shared" si="43"/>
        <v>5</v>
      </c>
      <c r="V128" s="56">
        <f t="shared" si="44"/>
        <v>14</v>
      </c>
      <c r="W128" s="56">
        <f t="shared" si="45"/>
        <v>3</v>
      </c>
      <c r="X128" s="57">
        <f t="shared" si="46"/>
        <v>2</v>
      </c>
      <c r="Y128" s="52">
        <f t="shared" si="47"/>
        <v>53</v>
      </c>
      <c r="Z128" s="151">
        <f>Y126+Y127+Y128</f>
        <v>112</v>
      </c>
      <c r="AA128" s="44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1:52" s="99" customFormat="1" ht="23.25" customHeight="1">
      <c r="A129" s="557">
        <v>40</v>
      </c>
      <c r="B129" s="453" t="s">
        <v>88</v>
      </c>
      <c r="C129" s="449" t="s">
        <v>89</v>
      </c>
      <c r="D129" s="24" t="s">
        <v>21</v>
      </c>
      <c r="E129" s="25">
        <v>31</v>
      </c>
      <c r="F129" s="26">
        <v>6</v>
      </c>
      <c r="G129" s="26">
        <v>2</v>
      </c>
      <c r="H129" s="26">
        <v>0</v>
      </c>
      <c r="I129" s="26">
        <v>0</v>
      </c>
      <c r="J129" s="30">
        <v>0</v>
      </c>
      <c r="K129" s="28">
        <f t="shared" si="39"/>
        <v>39</v>
      </c>
      <c r="L129" s="29">
        <v>11</v>
      </c>
      <c r="M129" s="26">
        <v>0</v>
      </c>
      <c r="N129" s="26">
        <v>0</v>
      </c>
      <c r="O129" s="26">
        <v>0</v>
      </c>
      <c r="P129" s="26">
        <v>0</v>
      </c>
      <c r="Q129" s="30">
        <v>0</v>
      </c>
      <c r="R129" s="28">
        <f t="shared" si="40"/>
        <v>11</v>
      </c>
      <c r="S129" s="68">
        <f t="shared" si="41"/>
        <v>20</v>
      </c>
      <c r="T129" s="69">
        <f t="shared" si="42"/>
        <v>6</v>
      </c>
      <c r="U129" s="69">
        <f t="shared" si="43"/>
        <v>2</v>
      </c>
      <c r="V129" s="69">
        <f t="shared" si="44"/>
        <v>0</v>
      </c>
      <c r="W129" s="69">
        <f t="shared" si="45"/>
        <v>0</v>
      </c>
      <c r="X129" s="100">
        <f t="shared" si="46"/>
        <v>0</v>
      </c>
      <c r="Y129" s="28">
        <f t="shared" si="47"/>
        <v>28</v>
      </c>
      <c r="Z129" s="152">
        <f>K129+K130+K131</f>
        <v>369</v>
      </c>
      <c r="AA129" s="440">
        <f>Z131/Z129*100</f>
        <v>31.165311653116529</v>
      </c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98"/>
      <c r="AR129" s="98"/>
      <c r="AS129" s="98"/>
      <c r="AT129" s="98"/>
      <c r="AU129" s="98"/>
      <c r="AV129" s="98"/>
      <c r="AW129" s="98"/>
      <c r="AX129" s="98"/>
      <c r="AY129" s="98"/>
      <c r="AZ129" s="98"/>
    </row>
    <row r="130" spans="1:52" s="99" customFormat="1" ht="23.25" customHeight="1">
      <c r="A130" s="558"/>
      <c r="B130" s="454"/>
      <c r="C130" s="450"/>
      <c r="D130" s="36" t="s">
        <v>22</v>
      </c>
      <c r="E130" s="37">
        <v>79</v>
      </c>
      <c r="F130" s="38">
        <v>8</v>
      </c>
      <c r="G130" s="38">
        <v>4</v>
      </c>
      <c r="H130" s="38">
        <v>0</v>
      </c>
      <c r="I130" s="38">
        <v>0</v>
      </c>
      <c r="J130" s="42">
        <v>0</v>
      </c>
      <c r="K130" s="40">
        <f t="shared" si="39"/>
        <v>91</v>
      </c>
      <c r="L130" s="41">
        <v>44</v>
      </c>
      <c r="M130" s="38">
        <v>1</v>
      </c>
      <c r="N130" s="38">
        <v>1</v>
      </c>
      <c r="O130" s="38">
        <v>0</v>
      </c>
      <c r="P130" s="38">
        <v>0</v>
      </c>
      <c r="Q130" s="42">
        <v>0</v>
      </c>
      <c r="R130" s="40">
        <f t="shared" si="40"/>
        <v>46</v>
      </c>
      <c r="S130" s="43">
        <f t="shared" si="41"/>
        <v>35</v>
      </c>
      <c r="T130" s="44">
        <f t="shared" si="42"/>
        <v>7</v>
      </c>
      <c r="U130" s="44">
        <f t="shared" si="43"/>
        <v>3</v>
      </c>
      <c r="V130" s="44">
        <f t="shared" si="44"/>
        <v>0</v>
      </c>
      <c r="W130" s="44">
        <f t="shared" si="45"/>
        <v>0</v>
      </c>
      <c r="X130" s="45">
        <f t="shared" si="46"/>
        <v>0</v>
      </c>
      <c r="Y130" s="40">
        <f t="shared" si="47"/>
        <v>45</v>
      </c>
      <c r="Z130" s="132">
        <f>R129+R130+R131</f>
        <v>254</v>
      </c>
      <c r="AA130" s="441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</row>
    <row r="131" spans="1:52" s="99" customFormat="1" ht="23.25" customHeight="1" thickBot="1">
      <c r="A131" s="558"/>
      <c r="B131" s="455"/>
      <c r="C131" s="451"/>
      <c r="D131" s="48" t="s">
        <v>23</v>
      </c>
      <c r="E131" s="49">
        <v>185</v>
      </c>
      <c r="F131" s="50">
        <v>13</v>
      </c>
      <c r="G131" s="50">
        <v>15</v>
      </c>
      <c r="H131" s="50">
        <v>24</v>
      </c>
      <c r="I131" s="50">
        <v>0</v>
      </c>
      <c r="J131" s="54">
        <v>2</v>
      </c>
      <c r="K131" s="52">
        <f t="shared" si="39"/>
        <v>239</v>
      </c>
      <c r="L131" s="53">
        <v>147</v>
      </c>
      <c r="M131" s="50">
        <v>13</v>
      </c>
      <c r="N131" s="50">
        <v>13</v>
      </c>
      <c r="O131" s="50">
        <v>22</v>
      </c>
      <c r="P131" s="50">
        <v>0</v>
      </c>
      <c r="Q131" s="54">
        <v>2</v>
      </c>
      <c r="R131" s="52">
        <f t="shared" si="40"/>
        <v>197</v>
      </c>
      <c r="S131" s="76">
        <f t="shared" si="41"/>
        <v>38</v>
      </c>
      <c r="T131" s="77">
        <f t="shared" si="42"/>
        <v>0</v>
      </c>
      <c r="U131" s="77">
        <f t="shared" si="43"/>
        <v>2</v>
      </c>
      <c r="V131" s="77">
        <f t="shared" si="44"/>
        <v>2</v>
      </c>
      <c r="W131" s="77">
        <f t="shared" si="45"/>
        <v>0</v>
      </c>
      <c r="X131" s="103">
        <f t="shared" si="46"/>
        <v>0</v>
      </c>
      <c r="Y131" s="52">
        <f t="shared" si="47"/>
        <v>42</v>
      </c>
      <c r="Z131" s="151">
        <f>Y129+Y130+Y131</f>
        <v>115</v>
      </c>
      <c r="AA131" s="442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</row>
    <row r="132" spans="1:52" s="106" customFormat="1" ht="23.25" customHeight="1">
      <c r="A132" s="557">
        <v>41</v>
      </c>
      <c r="B132" s="453" t="s">
        <v>90</v>
      </c>
      <c r="C132" s="449" t="s">
        <v>91</v>
      </c>
      <c r="D132" s="24" t="s">
        <v>21</v>
      </c>
      <c r="E132" s="61">
        <v>71</v>
      </c>
      <c r="F132" s="62">
        <v>9</v>
      </c>
      <c r="G132" s="62">
        <v>5</v>
      </c>
      <c r="H132" s="62">
        <v>5</v>
      </c>
      <c r="I132" s="62">
        <v>5</v>
      </c>
      <c r="J132" s="66">
        <v>2</v>
      </c>
      <c r="K132" s="28">
        <f t="shared" si="39"/>
        <v>97</v>
      </c>
      <c r="L132" s="65">
        <v>35</v>
      </c>
      <c r="M132" s="62">
        <v>1</v>
      </c>
      <c r="N132" s="62">
        <v>1</v>
      </c>
      <c r="O132" s="62">
        <v>0</v>
      </c>
      <c r="P132" s="62">
        <v>0</v>
      </c>
      <c r="Q132" s="66">
        <v>0</v>
      </c>
      <c r="R132" s="28">
        <f t="shared" si="40"/>
        <v>37</v>
      </c>
      <c r="S132" s="31">
        <f t="shared" si="41"/>
        <v>36</v>
      </c>
      <c r="T132" s="32">
        <f t="shared" si="42"/>
        <v>8</v>
      </c>
      <c r="U132" s="32">
        <f t="shared" si="43"/>
        <v>4</v>
      </c>
      <c r="V132" s="32">
        <f t="shared" si="44"/>
        <v>5</v>
      </c>
      <c r="W132" s="32">
        <f t="shared" si="45"/>
        <v>5</v>
      </c>
      <c r="X132" s="33">
        <f t="shared" si="46"/>
        <v>2</v>
      </c>
      <c r="Y132" s="28">
        <f t="shared" si="47"/>
        <v>60</v>
      </c>
      <c r="Z132" s="152">
        <f>K132+K133+K134</f>
        <v>467</v>
      </c>
      <c r="AA132" s="440">
        <f>Z134/Z132*100</f>
        <v>35.760171306209848</v>
      </c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1:52" s="2" customFormat="1" ht="23.25" customHeight="1">
      <c r="A133" s="558"/>
      <c r="B133" s="454"/>
      <c r="C133" s="450"/>
      <c r="D133" s="36" t="s">
        <v>22</v>
      </c>
      <c r="E133" s="37">
        <v>119</v>
      </c>
      <c r="F133" s="38">
        <v>10</v>
      </c>
      <c r="G133" s="38">
        <v>10</v>
      </c>
      <c r="H133" s="38">
        <v>4</v>
      </c>
      <c r="I133" s="38">
        <v>6</v>
      </c>
      <c r="J133" s="42">
        <v>2</v>
      </c>
      <c r="K133" s="40">
        <f t="shared" si="39"/>
        <v>151</v>
      </c>
      <c r="L133" s="41">
        <v>80</v>
      </c>
      <c r="M133" s="38">
        <v>1</v>
      </c>
      <c r="N133" s="38">
        <v>5</v>
      </c>
      <c r="O133" s="38">
        <v>0</v>
      </c>
      <c r="P133" s="38">
        <v>0</v>
      </c>
      <c r="Q133" s="42">
        <v>0</v>
      </c>
      <c r="R133" s="40">
        <f t="shared" si="40"/>
        <v>86</v>
      </c>
      <c r="S133" s="43">
        <f t="shared" si="41"/>
        <v>39</v>
      </c>
      <c r="T133" s="44">
        <f t="shared" si="42"/>
        <v>9</v>
      </c>
      <c r="U133" s="44">
        <f t="shared" si="43"/>
        <v>5</v>
      </c>
      <c r="V133" s="44">
        <f t="shared" si="44"/>
        <v>4</v>
      </c>
      <c r="W133" s="44">
        <f t="shared" si="45"/>
        <v>6</v>
      </c>
      <c r="X133" s="45">
        <f t="shared" si="46"/>
        <v>2</v>
      </c>
      <c r="Y133" s="40">
        <f t="shared" si="47"/>
        <v>65</v>
      </c>
      <c r="Z133" s="132">
        <f>R132+R133+R134</f>
        <v>300</v>
      </c>
      <c r="AA133" s="441"/>
    </row>
    <row r="134" spans="1:52" s="107" customFormat="1" ht="23.25" customHeight="1" thickBot="1">
      <c r="A134" s="558"/>
      <c r="B134" s="455"/>
      <c r="C134" s="451"/>
      <c r="D134" s="48" t="s">
        <v>23</v>
      </c>
      <c r="E134" s="84">
        <v>138</v>
      </c>
      <c r="F134" s="85">
        <v>27</v>
      </c>
      <c r="G134" s="85">
        <v>18</v>
      </c>
      <c r="H134" s="85">
        <v>29</v>
      </c>
      <c r="I134" s="85">
        <v>4</v>
      </c>
      <c r="J134" s="88">
        <v>3</v>
      </c>
      <c r="K134" s="52">
        <f t="shared" si="39"/>
        <v>219</v>
      </c>
      <c r="L134" s="87">
        <v>121</v>
      </c>
      <c r="M134" s="85">
        <v>21</v>
      </c>
      <c r="N134" s="85">
        <v>15</v>
      </c>
      <c r="O134" s="85">
        <v>19</v>
      </c>
      <c r="P134" s="85">
        <v>0</v>
      </c>
      <c r="Q134" s="88">
        <v>1</v>
      </c>
      <c r="R134" s="52">
        <f t="shared" si="40"/>
        <v>177</v>
      </c>
      <c r="S134" s="55">
        <f t="shared" si="41"/>
        <v>17</v>
      </c>
      <c r="T134" s="56">
        <f t="shared" si="42"/>
        <v>6</v>
      </c>
      <c r="U134" s="56">
        <f t="shared" si="43"/>
        <v>3</v>
      </c>
      <c r="V134" s="56">
        <f t="shared" si="44"/>
        <v>10</v>
      </c>
      <c r="W134" s="56">
        <f t="shared" si="45"/>
        <v>4</v>
      </c>
      <c r="X134" s="57">
        <f t="shared" si="46"/>
        <v>2</v>
      </c>
      <c r="Y134" s="52">
        <f t="shared" si="47"/>
        <v>42</v>
      </c>
      <c r="Z134" s="151">
        <f>Y132+Y133+Y134</f>
        <v>167</v>
      </c>
      <c r="AA134" s="44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1:52" ht="23.25" customHeight="1">
      <c r="A135" s="557">
        <v>42</v>
      </c>
      <c r="B135" s="454" t="s">
        <v>92</v>
      </c>
      <c r="C135" s="450" t="s">
        <v>93</v>
      </c>
      <c r="D135" s="60" t="s">
        <v>21</v>
      </c>
      <c r="E135" s="25">
        <v>43</v>
      </c>
      <c r="F135" s="26">
        <v>5</v>
      </c>
      <c r="G135" s="26">
        <v>1</v>
      </c>
      <c r="H135" s="26">
        <v>1</v>
      </c>
      <c r="I135" s="26">
        <v>1</v>
      </c>
      <c r="J135" s="30">
        <v>0</v>
      </c>
      <c r="K135" s="64">
        <f t="shared" si="39"/>
        <v>51</v>
      </c>
      <c r="L135" s="29">
        <v>20</v>
      </c>
      <c r="M135" s="26">
        <v>1</v>
      </c>
      <c r="N135" s="26">
        <v>0</v>
      </c>
      <c r="O135" s="26">
        <v>0</v>
      </c>
      <c r="P135" s="26">
        <v>0</v>
      </c>
      <c r="Q135" s="30">
        <v>0</v>
      </c>
      <c r="R135" s="64">
        <f t="shared" si="40"/>
        <v>21</v>
      </c>
      <c r="S135" s="68">
        <f t="shared" si="41"/>
        <v>23</v>
      </c>
      <c r="T135" s="69">
        <f t="shared" si="42"/>
        <v>4</v>
      </c>
      <c r="U135" s="69">
        <f t="shared" si="43"/>
        <v>1</v>
      </c>
      <c r="V135" s="69">
        <f t="shared" si="44"/>
        <v>1</v>
      </c>
      <c r="W135" s="69">
        <f t="shared" si="45"/>
        <v>1</v>
      </c>
      <c r="X135" s="100">
        <f t="shared" si="46"/>
        <v>0</v>
      </c>
      <c r="Y135" s="64">
        <f t="shared" si="47"/>
        <v>30</v>
      </c>
      <c r="Z135" s="127">
        <f>K135+K136+K137</f>
        <v>434</v>
      </c>
      <c r="AA135" s="440">
        <f>Z137/Z135*100</f>
        <v>17.741935483870968</v>
      </c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1:52" ht="23.25" customHeight="1">
      <c r="A136" s="558"/>
      <c r="B136" s="454"/>
      <c r="C136" s="450"/>
      <c r="D136" s="36" t="s">
        <v>22</v>
      </c>
      <c r="E136" s="37">
        <v>65</v>
      </c>
      <c r="F136" s="38">
        <v>6</v>
      </c>
      <c r="G136" s="38">
        <v>4</v>
      </c>
      <c r="H136" s="38">
        <v>4</v>
      </c>
      <c r="I136" s="38">
        <v>1</v>
      </c>
      <c r="J136" s="42">
        <v>1</v>
      </c>
      <c r="K136" s="40">
        <f t="shared" si="39"/>
        <v>81</v>
      </c>
      <c r="L136" s="41">
        <v>48</v>
      </c>
      <c r="M136" s="38">
        <v>4</v>
      </c>
      <c r="N136" s="38">
        <v>3</v>
      </c>
      <c r="O136" s="38">
        <v>3</v>
      </c>
      <c r="P136" s="38">
        <v>0</v>
      </c>
      <c r="Q136" s="42">
        <v>0</v>
      </c>
      <c r="R136" s="40">
        <f t="shared" si="40"/>
        <v>58</v>
      </c>
      <c r="S136" s="43">
        <f t="shared" si="41"/>
        <v>17</v>
      </c>
      <c r="T136" s="44">
        <f t="shared" si="42"/>
        <v>2</v>
      </c>
      <c r="U136" s="44">
        <f t="shared" si="43"/>
        <v>1</v>
      </c>
      <c r="V136" s="44">
        <f t="shared" si="44"/>
        <v>1</v>
      </c>
      <c r="W136" s="44">
        <f t="shared" si="45"/>
        <v>1</v>
      </c>
      <c r="X136" s="45">
        <f t="shared" si="46"/>
        <v>1</v>
      </c>
      <c r="Y136" s="40">
        <f t="shared" si="47"/>
        <v>23</v>
      </c>
      <c r="Z136" s="132">
        <f>R135+R136+R137</f>
        <v>357</v>
      </c>
      <c r="AA136" s="441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1:52" ht="23.25" customHeight="1" thickBot="1">
      <c r="A137" s="558"/>
      <c r="B137" s="454"/>
      <c r="C137" s="450"/>
      <c r="D137" s="75" t="s">
        <v>23</v>
      </c>
      <c r="E137" s="49">
        <v>210</v>
      </c>
      <c r="F137" s="50">
        <v>30</v>
      </c>
      <c r="G137" s="50">
        <v>20</v>
      </c>
      <c r="H137" s="50">
        <v>35</v>
      </c>
      <c r="I137" s="50">
        <v>3</v>
      </c>
      <c r="J137" s="54">
        <v>4</v>
      </c>
      <c r="K137" s="72">
        <f t="shared" si="39"/>
        <v>302</v>
      </c>
      <c r="L137" s="53">
        <v>195</v>
      </c>
      <c r="M137" s="50">
        <v>28</v>
      </c>
      <c r="N137" s="50">
        <v>20</v>
      </c>
      <c r="O137" s="50">
        <v>32</v>
      </c>
      <c r="P137" s="50">
        <v>0</v>
      </c>
      <c r="Q137" s="54">
        <v>3</v>
      </c>
      <c r="R137" s="72">
        <f t="shared" si="40"/>
        <v>278</v>
      </c>
      <c r="S137" s="76">
        <f t="shared" si="41"/>
        <v>15</v>
      </c>
      <c r="T137" s="77">
        <f t="shared" si="42"/>
        <v>2</v>
      </c>
      <c r="U137" s="77">
        <f t="shared" si="43"/>
        <v>0</v>
      </c>
      <c r="V137" s="77">
        <f t="shared" si="44"/>
        <v>3</v>
      </c>
      <c r="W137" s="77">
        <f t="shared" si="45"/>
        <v>3</v>
      </c>
      <c r="X137" s="103">
        <f t="shared" si="46"/>
        <v>1</v>
      </c>
      <c r="Y137" s="72">
        <f t="shared" si="47"/>
        <v>24</v>
      </c>
      <c r="Z137" s="137">
        <f>Y135+Y136+Y137</f>
        <v>77</v>
      </c>
      <c r="AA137" s="44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1:52" s="106" customFormat="1" ht="23.25" customHeight="1">
      <c r="A138" s="557">
        <v>43</v>
      </c>
      <c r="B138" s="446" t="s">
        <v>94</v>
      </c>
      <c r="C138" s="449" t="s">
        <v>95</v>
      </c>
      <c r="D138" s="24" t="s">
        <v>21</v>
      </c>
      <c r="E138" s="61">
        <v>33</v>
      </c>
      <c r="F138" s="62">
        <v>6</v>
      </c>
      <c r="G138" s="62">
        <v>3</v>
      </c>
      <c r="H138" s="62">
        <v>2</v>
      </c>
      <c r="I138" s="62">
        <v>1</v>
      </c>
      <c r="J138" s="66">
        <v>2</v>
      </c>
      <c r="K138" s="28">
        <f t="shared" si="39"/>
        <v>47</v>
      </c>
      <c r="L138" s="65">
        <v>12</v>
      </c>
      <c r="M138" s="62">
        <v>0</v>
      </c>
      <c r="N138" s="62">
        <v>1</v>
      </c>
      <c r="O138" s="62">
        <v>0</v>
      </c>
      <c r="P138" s="62">
        <v>0</v>
      </c>
      <c r="Q138" s="66">
        <v>0</v>
      </c>
      <c r="R138" s="28">
        <f t="shared" si="40"/>
        <v>13</v>
      </c>
      <c r="S138" s="31">
        <f t="shared" si="41"/>
        <v>21</v>
      </c>
      <c r="T138" s="32">
        <f t="shared" si="42"/>
        <v>6</v>
      </c>
      <c r="U138" s="32">
        <f t="shared" si="43"/>
        <v>2</v>
      </c>
      <c r="V138" s="32">
        <f t="shared" si="44"/>
        <v>2</v>
      </c>
      <c r="W138" s="32">
        <f t="shared" si="45"/>
        <v>1</v>
      </c>
      <c r="X138" s="33">
        <f t="shared" si="46"/>
        <v>2</v>
      </c>
      <c r="Y138" s="28">
        <f t="shared" si="47"/>
        <v>34</v>
      </c>
      <c r="Z138" s="152">
        <f>K138+K139+K140</f>
        <v>270</v>
      </c>
      <c r="AA138" s="440">
        <f>Z140/Z138*100</f>
        <v>28.888888888888886</v>
      </c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1:52" s="2" customFormat="1" ht="23.25" customHeight="1">
      <c r="A139" s="558"/>
      <c r="B139" s="447"/>
      <c r="C139" s="450"/>
      <c r="D139" s="36" t="s">
        <v>22</v>
      </c>
      <c r="E139" s="37">
        <v>52</v>
      </c>
      <c r="F139" s="38">
        <v>7</v>
      </c>
      <c r="G139" s="38">
        <v>3</v>
      </c>
      <c r="H139" s="38">
        <v>1</v>
      </c>
      <c r="I139" s="38">
        <v>1</v>
      </c>
      <c r="J139" s="42">
        <v>2</v>
      </c>
      <c r="K139" s="40">
        <f t="shared" si="39"/>
        <v>66</v>
      </c>
      <c r="L139" s="41">
        <v>37</v>
      </c>
      <c r="M139" s="38">
        <v>0</v>
      </c>
      <c r="N139" s="38">
        <v>3</v>
      </c>
      <c r="O139" s="38">
        <v>0</v>
      </c>
      <c r="P139" s="38">
        <v>0</v>
      </c>
      <c r="Q139" s="42">
        <v>0</v>
      </c>
      <c r="R139" s="40">
        <f t="shared" si="40"/>
        <v>40</v>
      </c>
      <c r="S139" s="43">
        <f t="shared" si="41"/>
        <v>15</v>
      </c>
      <c r="T139" s="44">
        <f t="shared" si="42"/>
        <v>7</v>
      </c>
      <c r="U139" s="44">
        <f t="shared" si="43"/>
        <v>0</v>
      </c>
      <c r="V139" s="44">
        <f t="shared" si="44"/>
        <v>1</v>
      </c>
      <c r="W139" s="44">
        <f t="shared" si="45"/>
        <v>1</v>
      </c>
      <c r="X139" s="45">
        <f t="shared" si="46"/>
        <v>2</v>
      </c>
      <c r="Y139" s="40">
        <f t="shared" si="47"/>
        <v>26</v>
      </c>
      <c r="Z139" s="132">
        <f>R138+R139+R140</f>
        <v>192</v>
      </c>
      <c r="AA139" s="441"/>
    </row>
    <row r="140" spans="1:52" s="107" customFormat="1" ht="23.25" customHeight="1" thickBot="1">
      <c r="A140" s="558"/>
      <c r="B140" s="448"/>
      <c r="C140" s="451"/>
      <c r="D140" s="48" t="s">
        <v>23</v>
      </c>
      <c r="E140" s="84">
        <v>100</v>
      </c>
      <c r="F140" s="85">
        <v>15</v>
      </c>
      <c r="G140" s="85">
        <v>10</v>
      </c>
      <c r="H140" s="85">
        <v>28</v>
      </c>
      <c r="I140" s="85">
        <v>0</v>
      </c>
      <c r="J140" s="88">
        <v>4</v>
      </c>
      <c r="K140" s="52">
        <f t="shared" si="39"/>
        <v>157</v>
      </c>
      <c r="L140" s="87">
        <v>95</v>
      </c>
      <c r="M140" s="85">
        <v>10</v>
      </c>
      <c r="N140" s="85">
        <v>8</v>
      </c>
      <c r="O140" s="85">
        <v>24</v>
      </c>
      <c r="P140" s="85">
        <v>0</v>
      </c>
      <c r="Q140" s="88">
        <v>2</v>
      </c>
      <c r="R140" s="52">
        <f t="shared" si="40"/>
        <v>139</v>
      </c>
      <c r="S140" s="55">
        <f t="shared" si="41"/>
        <v>5</v>
      </c>
      <c r="T140" s="56">
        <f t="shared" si="42"/>
        <v>5</v>
      </c>
      <c r="U140" s="56">
        <f t="shared" si="43"/>
        <v>2</v>
      </c>
      <c r="V140" s="56">
        <f t="shared" si="44"/>
        <v>4</v>
      </c>
      <c r="W140" s="56">
        <f t="shared" si="45"/>
        <v>0</v>
      </c>
      <c r="X140" s="57">
        <f t="shared" si="46"/>
        <v>2</v>
      </c>
      <c r="Y140" s="52">
        <f t="shared" si="47"/>
        <v>18</v>
      </c>
      <c r="Z140" s="151">
        <f>Y138+Y139+Y140</f>
        <v>78</v>
      </c>
      <c r="AA140" s="44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1:52" s="155" customFormat="1" ht="23.25" customHeight="1">
      <c r="A141" s="557">
        <v>44</v>
      </c>
      <c r="B141" s="447" t="s">
        <v>96</v>
      </c>
      <c r="C141" s="450" t="s">
        <v>97</v>
      </c>
      <c r="D141" s="60" t="s">
        <v>21</v>
      </c>
      <c r="E141" s="25">
        <v>25</v>
      </c>
      <c r="F141" s="26">
        <v>4</v>
      </c>
      <c r="G141" s="26">
        <v>2</v>
      </c>
      <c r="H141" s="26">
        <v>0</v>
      </c>
      <c r="I141" s="26">
        <v>0</v>
      </c>
      <c r="J141" s="30">
        <v>1</v>
      </c>
      <c r="K141" s="64">
        <f t="shared" si="39"/>
        <v>32</v>
      </c>
      <c r="L141" s="29">
        <v>5</v>
      </c>
      <c r="M141" s="26">
        <v>0</v>
      </c>
      <c r="N141" s="26">
        <v>0</v>
      </c>
      <c r="O141" s="26">
        <v>0</v>
      </c>
      <c r="P141" s="26">
        <v>0</v>
      </c>
      <c r="Q141" s="30">
        <v>1</v>
      </c>
      <c r="R141" s="64">
        <f t="shared" si="40"/>
        <v>6</v>
      </c>
      <c r="S141" s="68">
        <f t="shared" si="41"/>
        <v>20</v>
      </c>
      <c r="T141" s="69">
        <f t="shared" si="42"/>
        <v>4</v>
      </c>
      <c r="U141" s="69">
        <f t="shared" si="43"/>
        <v>2</v>
      </c>
      <c r="V141" s="69">
        <f t="shared" si="44"/>
        <v>0</v>
      </c>
      <c r="W141" s="69">
        <f t="shared" si="45"/>
        <v>0</v>
      </c>
      <c r="X141" s="100">
        <f t="shared" si="46"/>
        <v>0</v>
      </c>
      <c r="Y141" s="64">
        <f t="shared" si="47"/>
        <v>26</v>
      </c>
      <c r="Z141" s="127">
        <f>K141+K142+K143</f>
        <v>229</v>
      </c>
      <c r="AA141" s="440">
        <f>Z143/Z141*100</f>
        <v>31.877729257641924</v>
      </c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1:52" s="156" customFormat="1" ht="23.25" customHeight="1">
      <c r="A142" s="558"/>
      <c r="B142" s="447"/>
      <c r="C142" s="450"/>
      <c r="D142" s="36" t="s">
        <v>22</v>
      </c>
      <c r="E142" s="37">
        <v>54</v>
      </c>
      <c r="F142" s="38">
        <v>10</v>
      </c>
      <c r="G142" s="38">
        <v>5</v>
      </c>
      <c r="H142" s="38">
        <v>0</v>
      </c>
      <c r="I142" s="38">
        <v>0</v>
      </c>
      <c r="J142" s="42">
        <v>2</v>
      </c>
      <c r="K142" s="40">
        <f t="shared" si="39"/>
        <v>71</v>
      </c>
      <c r="L142" s="41">
        <v>33</v>
      </c>
      <c r="M142" s="38">
        <v>1</v>
      </c>
      <c r="N142" s="38">
        <v>1</v>
      </c>
      <c r="O142" s="38">
        <v>2</v>
      </c>
      <c r="P142" s="38">
        <v>0</v>
      </c>
      <c r="Q142" s="42">
        <v>0</v>
      </c>
      <c r="R142" s="40">
        <f t="shared" si="40"/>
        <v>37</v>
      </c>
      <c r="S142" s="43">
        <f t="shared" si="41"/>
        <v>21</v>
      </c>
      <c r="T142" s="44">
        <f t="shared" si="42"/>
        <v>9</v>
      </c>
      <c r="U142" s="44">
        <f t="shared" si="43"/>
        <v>4</v>
      </c>
      <c r="V142" s="44">
        <f t="shared" si="44"/>
        <v>-2</v>
      </c>
      <c r="W142" s="44">
        <f t="shared" si="45"/>
        <v>0</v>
      </c>
      <c r="X142" s="45">
        <f t="shared" si="46"/>
        <v>2</v>
      </c>
      <c r="Y142" s="40">
        <f t="shared" si="47"/>
        <v>34</v>
      </c>
      <c r="Z142" s="132">
        <f>R141+R142+R143</f>
        <v>156</v>
      </c>
      <c r="AA142" s="441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1:52" s="157" customFormat="1" ht="23.25" customHeight="1" thickBot="1">
      <c r="A143" s="558"/>
      <c r="B143" s="447"/>
      <c r="C143" s="450"/>
      <c r="D143" s="75" t="s">
        <v>23</v>
      </c>
      <c r="E143" s="49">
        <v>59</v>
      </c>
      <c r="F143" s="50">
        <v>18</v>
      </c>
      <c r="G143" s="50">
        <v>9</v>
      </c>
      <c r="H143" s="50">
        <v>34</v>
      </c>
      <c r="I143" s="50">
        <v>0</v>
      </c>
      <c r="J143" s="54">
        <v>6</v>
      </c>
      <c r="K143" s="72">
        <f t="shared" si="39"/>
        <v>126</v>
      </c>
      <c r="L143" s="53">
        <v>52</v>
      </c>
      <c r="M143" s="50">
        <v>18</v>
      </c>
      <c r="N143" s="50">
        <v>12</v>
      </c>
      <c r="O143" s="50">
        <v>28</v>
      </c>
      <c r="P143" s="50">
        <v>0</v>
      </c>
      <c r="Q143" s="54">
        <v>3</v>
      </c>
      <c r="R143" s="72">
        <f t="shared" si="40"/>
        <v>113</v>
      </c>
      <c r="S143" s="76">
        <f t="shared" si="41"/>
        <v>7</v>
      </c>
      <c r="T143" s="77">
        <f t="shared" si="42"/>
        <v>0</v>
      </c>
      <c r="U143" s="77">
        <f t="shared" si="43"/>
        <v>-3</v>
      </c>
      <c r="V143" s="77">
        <f t="shared" si="44"/>
        <v>6</v>
      </c>
      <c r="W143" s="77">
        <f t="shared" si="45"/>
        <v>0</v>
      </c>
      <c r="X143" s="103">
        <f t="shared" si="46"/>
        <v>3</v>
      </c>
      <c r="Y143" s="72">
        <f t="shared" si="47"/>
        <v>13</v>
      </c>
      <c r="Z143" s="137">
        <f>Y141+Y142+Y143</f>
        <v>73</v>
      </c>
      <c r="AA143" s="44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1:52" s="106" customFormat="1" ht="23.25" customHeight="1">
      <c r="A144" s="557">
        <v>45</v>
      </c>
      <c r="B144" s="446" t="s">
        <v>98</v>
      </c>
      <c r="C144" s="449" t="s">
        <v>99</v>
      </c>
      <c r="D144" s="24" t="s">
        <v>21</v>
      </c>
      <c r="E144" s="25">
        <v>21</v>
      </c>
      <c r="F144" s="26">
        <v>7</v>
      </c>
      <c r="G144" s="26">
        <v>3</v>
      </c>
      <c r="H144" s="26">
        <v>13</v>
      </c>
      <c r="I144" s="26">
        <v>4</v>
      </c>
      <c r="J144" s="30">
        <v>1</v>
      </c>
      <c r="K144" s="28">
        <f t="shared" si="39"/>
        <v>49</v>
      </c>
      <c r="L144" s="29">
        <v>3</v>
      </c>
      <c r="M144" s="26">
        <v>0</v>
      </c>
      <c r="N144" s="26">
        <v>0</v>
      </c>
      <c r="O144" s="26">
        <v>0</v>
      </c>
      <c r="P144" s="26">
        <v>0</v>
      </c>
      <c r="Q144" s="30">
        <v>0</v>
      </c>
      <c r="R144" s="28">
        <f t="shared" si="40"/>
        <v>3</v>
      </c>
      <c r="S144" s="31">
        <f t="shared" si="41"/>
        <v>18</v>
      </c>
      <c r="T144" s="32">
        <f t="shared" si="42"/>
        <v>7</v>
      </c>
      <c r="U144" s="32">
        <f t="shared" si="43"/>
        <v>3</v>
      </c>
      <c r="V144" s="32">
        <f t="shared" si="44"/>
        <v>13</v>
      </c>
      <c r="W144" s="32">
        <f t="shared" si="45"/>
        <v>4</v>
      </c>
      <c r="X144" s="33">
        <f t="shared" si="46"/>
        <v>1</v>
      </c>
      <c r="Y144" s="28">
        <f t="shared" si="47"/>
        <v>46</v>
      </c>
      <c r="Z144" s="158">
        <f>K144+K145+K146</f>
        <v>302</v>
      </c>
      <c r="AA144" s="440">
        <f>Z146/Z144*100</f>
        <v>47.350993377483441</v>
      </c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1:52" s="2" customFormat="1" ht="23.25" customHeight="1">
      <c r="A145" s="558"/>
      <c r="B145" s="447"/>
      <c r="C145" s="450"/>
      <c r="D145" s="36" t="s">
        <v>22</v>
      </c>
      <c r="E145" s="37">
        <v>42</v>
      </c>
      <c r="F145" s="38">
        <v>9</v>
      </c>
      <c r="G145" s="38">
        <v>4</v>
      </c>
      <c r="H145" s="38">
        <v>13</v>
      </c>
      <c r="I145" s="38">
        <v>5</v>
      </c>
      <c r="J145" s="42">
        <v>2</v>
      </c>
      <c r="K145" s="40">
        <f t="shared" si="39"/>
        <v>75</v>
      </c>
      <c r="L145" s="41">
        <v>25</v>
      </c>
      <c r="M145" s="38">
        <v>2</v>
      </c>
      <c r="N145" s="38">
        <v>1</v>
      </c>
      <c r="O145" s="38">
        <v>0</v>
      </c>
      <c r="P145" s="38">
        <v>0</v>
      </c>
      <c r="Q145" s="42">
        <v>0</v>
      </c>
      <c r="R145" s="40">
        <f t="shared" si="40"/>
        <v>28</v>
      </c>
      <c r="S145" s="43">
        <f t="shared" si="41"/>
        <v>17</v>
      </c>
      <c r="T145" s="44">
        <f t="shared" si="42"/>
        <v>7</v>
      </c>
      <c r="U145" s="44">
        <f t="shared" si="43"/>
        <v>3</v>
      </c>
      <c r="V145" s="44">
        <f t="shared" si="44"/>
        <v>13</v>
      </c>
      <c r="W145" s="44">
        <f t="shared" si="45"/>
        <v>5</v>
      </c>
      <c r="X145" s="45">
        <f t="shared" si="46"/>
        <v>2</v>
      </c>
      <c r="Y145" s="40">
        <f t="shared" si="47"/>
        <v>47</v>
      </c>
      <c r="Z145" s="159">
        <f>R144+R145+R146</f>
        <v>159</v>
      </c>
      <c r="AA145" s="441"/>
    </row>
    <row r="146" spans="1:52" s="107" customFormat="1" ht="23.25" customHeight="1" thickBot="1">
      <c r="A146" s="558"/>
      <c r="B146" s="448"/>
      <c r="C146" s="451"/>
      <c r="D146" s="48" t="s">
        <v>23</v>
      </c>
      <c r="E146" s="160">
        <v>87</v>
      </c>
      <c r="F146" s="161">
        <v>24</v>
      </c>
      <c r="G146" s="161">
        <v>19</v>
      </c>
      <c r="H146" s="161">
        <v>39</v>
      </c>
      <c r="I146" s="161">
        <v>4</v>
      </c>
      <c r="J146" s="164">
        <v>5</v>
      </c>
      <c r="K146" s="52">
        <f t="shared" si="39"/>
        <v>178</v>
      </c>
      <c r="L146" s="163">
        <v>68</v>
      </c>
      <c r="M146" s="161">
        <v>17</v>
      </c>
      <c r="N146" s="161">
        <v>15</v>
      </c>
      <c r="O146" s="161">
        <v>26</v>
      </c>
      <c r="P146" s="161">
        <v>0</v>
      </c>
      <c r="Q146" s="164">
        <v>2</v>
      </c>
      <c r="R146" s="52">
        <f t="shared" si="40"/>
        <v>128</v>
      </c>
      <c r="S146" s="55">
        <f t="shared" si="41"/>
        <v>19</v>
      </c>
      <c r="T146" s="56">
        <f t="shared" si="42"/>
        <v>7</v>
      </c>
      <c r="U146" s="56">
        <f t="shared" si="43"/>
        <v>4</v>
      </c>
      <c r="V146" s="56">
        <f t="shared" si="44"/>
        <v>13</v>
      </c>
      <c r="W146" s="56">
        <f t="shared" si="45"/>
        <v>4</v>
      </c>
      <c r="X146" s="57">
        <f t="shared" si="46"/>
        <v>3</v>
      </c>
      <c r="Y146" s="52">
        <f t="shared" si="47"/>
        <v>50</v>
      </c>
      <c r="Z146" s="165">
        <f>Y144+Y145+Y146</f>
        <v>143</v>
      </c>
      <c r="AA146" s="44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1:52" s="172" customFormat="1" ht="23.25" customHeight="1" thickBot="1">
      <c r="A147" s="557"/>
      <c r="B147" s="452" t="s">
        <v>100</v>
      </c>
      <c r="C147" s="452"/>
      <c r="D147" s="166" t="s">
        <v>21</v>
      </c>
      <c r="E147" s="167">
        <f t="shared" ref="E147:J149" si="48">E120+E123+E126+E129+E132+E135+E138+E141+E144</f>
        <v>316</v>
      </c>
      <c r="F147" s="167">
        <f t="shared" si="48"/>
        <v>54</v>
      </c>
      <c r="G147" s="167">
        <f t="shared" si="48"/>
        <v>25</v>
      </c>
      <c r="H147" s="167">
        <f t="shared" si="48"/>
        <v>34</v>
      </c>
      <c r="I147" s="167">
        <f t="shared" si="48"/>
        <v>15</v>
      </c>
      <c r="J147" s="167">
        <f t="shared" si="48"/>
        <v>9</v>
      </c>
      <c r="K147" s="171">
        <f t="shared" si="39"/>
        <v>453</v>
      </c>
      <c r="L147" s="168">
        <f t="shared" ref="L147:Q149" si="49">L120+L123+L126+L129+L132+L135+L138+L141+L144</f>
        <v>146</v>
      </c>
      <c r="M147" s="168">
        <f t="shared" si="49"/>
        <v>6</v>
      </c>
      <c r="N147" s="168">
        <f t="shared" si="49"/>
        <v>4</v>
      </c>
      <c r="O147" s="168">
        <f t="shared" si="49"/>
        <v>1</v>
      </c>
      <c r="P147" s="168">
        <f t="shared" si="49"/>
        <v>0</v>
      </c>
      <c r="Q147" s="127">
        <f t="shared" si="49"/>
        <v>2</v>
      </c>
      <c r="R147" s="101">
        <f t="shared" si="40"/>
        <v>159</v>
      </c>
      <c r="S147" s="169">
        <f t="shared" si="41"/>
        <v>170</v>
      </c>
      <c r="T147" s="170">
        <f t="shared" si="42"/>
        <v>48</v>
      </c>
      <c r="U147" s="170">
        <f t="shared" si="43"/>
        <v>21</v>
      </c>
      <c r="V147" s="170">
        <f t="shared" si="44"/>
        <v>33</v>
      </c>
      <c r="W147" s="170">
        <f t="shared" si="45"/>
        <v>15</v>
      </c>
      <c r="X147" s="170">
        <f t="shared" si="46"/>
        <v>7</v>
      </c>
      <c r="Y147" s="171">
        <f t="shared" si="47"/>
        <v>294</v>
      </c>
      <c r="Z147" s="127">
        <f>K147+K148+K149</f>
        <v>3113</v>
      </c>
      <c r="AA147" s="440">
        <f>Z149/Z147*100</f>
        <v>28.943141663989717</v>
      </c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</row>
    <row r="148" spans="1:52" s="177" customFormat="1" ht="23.25" customHeight="1" thickBot="1">
      <c r="A148" s="558"/>
      <c r="B148" s="452"/>
      <c r="C148" s="452"/>
      <c r="D148" s="173" t="s">
        <v>22</v>
      </c>
      <c r="E148" s="174">
        <f t="shared" si="48"/>
        <v>598</v>
      </c>
      <c r="F148" s="174">
        <f t="shared" si="48"/>
        <v>82</v>
      </c>
      <c r="G148" s="174">
        <f t="shared" si="48"/>
        <v>44</v>
      </c>
      <c r="H148" s="174">
        <f t="shared" si="48"/>
        <v>37</v>
      </c>
      <c r="I148" s="174">
        <f t="shared" si="48"/>
        <v>16</v>
      </c>
      <c r="J148" s="174">
        <f t="shared" si="48"/>
        <v>14</v>
      </c>
      <c r="K148" s="176">
        <f t="shared" si="39"/>
        <v>791</v>
      </c>
      <c r="L148" s="175">
        <f t="shared" si="49"/>
        <v>417</v>
      </c>
      <c r="M148" s="175">
        <f t="shared" si="49"/>
        <v>27</v>
      </c>
      <c r="N148" s="175">
        <f t="shared" si="49"/>
        <v>21</v>
      </c>
      <c r="O148" s="175">
        <f t="shared" si="49"/>
        <v>6</v>
      </c>
      <c r="P148" s="175">
        <f t="shared" si="49"/>
        <v>0</v>
      </c>
      <c r="Q148" s="132">
        <f t="shared" si="49"/>
        <v>2</v>
      </c>
      <c r="R148" s="47">
        <f t="shared" si="40"/>
        <v>473</v>
      </c>
      <c r="S148" s="134">
        <f t="shared" si="41"/>
        <v>181</v>
      </c>
      <c r="T148" s="133">
        <f t="shared" si="42"/>
        <v>55</v>
      </c>
      <c r="U148" s="133">
        <f t="shared" si="43"/>
        <v>23</v>
      </c>
      <c r="V148" s="133">
        <f t="shared" si="44"/>
        <v>31</v>
      </c>
      <c r="W148" s="133">
        <f t="shared" si="45"/>
        <v>16</v>
      </c>
      <c r="X148" s="133">
        <f t="shared" si="46"/>
        <v>12</v>
      </c>
      <c r="Y148" s="176">
        <f t="shared" si="47"/>
        <v>318</v>
      </c>
      <c r="Z148" s="132">
        <f>R147+R148+R149</f>
        <v>2212</v>
      </c>
      <c r="AA148" s="441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</row>
    <row r="149" spans="1:52" s="181" customFormat="1" ht="23.25" customHeight="1" thickBot="1">
      <c r="A149" s="558"/>
      <c r="B149" s="452"/>
      <c r="C149" s="452"/>
      <c r="D149" s="178" t="s">
        <v>23</v>
      </c>
      <c r="E149" s="179">
        <f t="shared" si="48"/>
        <v>1128</v>
      </c>
      <c r="F149" s="179">
        <f t="shared" si="48"/>
        <v>209</v>
      </c>
      <c r="G149" s="179">
        <f t="shared" si="48"/>
        <v>147</v>
      </c>
      <c r="H149" s="179">
        <f t="shared" si="48"/>
        <v>326</v>
      </c>
      <c r="I149" s="179">
        <f t="shared" si="48"/>
        <v>21</v>
      </c>
      <c r="J149" s="179">
        <f t="shared" si="48"/>
        <v>38</v>
      </c>
      <c r="K149" s="176">
        <f t="shared" si="39"/>
        <v>1869</v>
      </c>
      <c r="L149" s="180">
        <f t="shared" si="49"/>
        <v>988</v>
      </c>
      <c r="M149" s="180">
        <f t="shared" si="49"/>
        <v>174</v>
      </c>
      <c r="N149" s="180">
        <f t="shared" si="49"/>
        <v>129</v>
      </c>
      <c r="O149" s="180">
        <f t="shared" si="49"/>
        <v>264</v>
      </c>
      <c r="P149" s="180">
        <f t="shared" si="49"/>
        <v>2</v>
      </c>
      <c r="Q149" s="137">
        <f t="shared" si="49"/>
        <v>23</v>
      </c>
      <c r="R149" s="104">
        <f t="shared" si="40"/>
        <v>1580</v>
      </c>
      <c r="S149" s="134">
        <f t="shared" si="41"/>
        <v>140</v>
      </c>
      <c r="T149" s="133">
        <f t="shared" si="42"/>
        <v>35</v>
      </c>
      <c r="U149" s="133">
        <f t="shared" si="43"/>
        <v>18</v>
      </c>
      <c r="V149" s="133">
        <f t="shared" si="44"/>
        <v>62</v>
      </c>
      <c r="W149" s="133">
        <f t="shared" si="45"/>
        <v>19</v>
      </c>
      <c r="X149" s="133">
        <f t="shared" si="46"/>
        <v>15</v>
      </c>
      <c r="Y149" s="176">
        <f t="shared" si="47"/>
        <v>289</v>
      </c>
      <c r="Z149" s="137">
        <f>Y147+Y148+Y149</f>
        <v>901</v>
      </c>
      <c r="AA149" s="442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</row>
    <row r="150" spans="1:52" s="153" customFormat="1" ht="23.25" customHeight="1" thickBot="1">
      <c r="A150" s="557"/>
      <c r="B150" s="437" t="s">
        <v>101</v>
      </c>
      <c r="C150" s="437"/>
      <c r="D150" s="182" t="s">
        <v>21</v>
      </c>
      <c r="E150" s="183">
        <f t="shared" ref="E150:J152" si="50">E116+E147</f>
        <v>1590</v>
      </c>
      <c r="F150" s="183">
        <f t="shared" si="50"/>
        <v>299</v>
      </c>
      <c r="G150" s="183">
        <f t="shared" si="50"/>
        <v>140</v>
      </c>
      <c r="H150" s="183">
        <f t="shared" si="50"/>
        <v>345</v>
      </c>
      <c r="I150" s="183">
        <f t="shared" si="50"/>
        <v>113</v>
      </c>
      <c r="J150" s="183">
        <f t="shared" si="50"/>
        <v>63</v>
      </c>
      <c r="K150" s="176">
        <f t="shared" si="39"/>
        <v>2550</v>
      </c>
      <c r="L150" s="184">
        <f t="shared" ref="L150:Q152" si="51">L116+L147</f>
        <v>983</v>
      </c>
      <c r="M150" s="184">
        <f t="shared" si="51"/>
        <v>67</v>
      </c>
      <c r="N150" s="184">
        <f t="shared" si="51"/>
        <v>10</v>
      </c>
      <c r="O150" s="184">
        <f t="shared" si="51"/>
        <v>22</v>
      </c>
      <c r="P150" s="184">
        <f t="shared" si="51"/>
        <v>2</v>
      </c>
      <c r="Q150" s="152">
        <f t="shared" si="51"/>
        <v>6</v>
      </c>
      <c r="R150" s="35">
        <f t="shared" si="40"/>
        <v>1090</v>
      </c>
      <c r="S150" s="184">
        <f t="shared" si="41"/>
        <v>607</v>
      </c>
      <c r="T150" s="183">
        <f t="shared" si="42"/>
        <v>232</v>
      </c>
      <c r="U150" s="183">
        <f t="shared" si="43"/>
        <v>130</v>
      </c>
      <c r="V150" s="183">
        <f t="shared" si="44"/>
        <v>323</v>
      </c>
      <c r="W150" s="183">
        <f t="shared" si="45"/>
        <v>111</v>
      </c>
      <c r="X150" s="183">
        <f t="shared" si="46"/>
        <v>57</v>
      </c>
      <c r="Y150" s="176">
        <f t="shared" si="47"/>
        <v>1460</v>
      </c>
      <c r="Z150" s="152">
        <f>K150+K151+K152</f>
        <v>18911</v>
      </c>
      <c r="AA150" s="440">
        <f>Z152/Z150*100</f>
        <v>32.446724128813919</v>
      </c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</row>
    <row r="151" spans="1:52" s="83" customFormat="1" ht="23.25" customHeight="1" thickBot="1">
      <c r="A151" s="558"/>
      <c r="B151" s="438"/>
      <c r="C151" s="438"/>
      <c r="D151" s="173" t="s">
        <v>22</v>
      </c>
      <c r="E151" s="183">
        <f t="shared" si="50"/>
        <v>3108</v>
      </c>
      <c r="F151" s="183">
        <f t="shared" si="50"/>
        <v>614</v>
      </c>
      <c r="G151" s="183">
        <f t="shared" si="50"/>
        <v>299</v>
      </c>
      <c r="H151" s="183">
        <f t="shared" si="50"/>
        <v>718</v>
      </c>
      <c r="I151" s="183">
        <f t="shared" si="50"/>
        <v>232</v>
      </c>
      <c r="J151" s="183">
        <f t="shared" si="50"/>
        <v>129</v>
      </c>
      <c r="K151" s="176">
        <f t="shared" si="39"/>
        <v>5100</v>
      </c>
      <c r="L151" s="184">
        <f t="shared" si="51"/>
        <v>2458</v>
      </c>
      <c r="M151" s="184">
        <f t="shared" si="51"/>
        <v>158</v>
      </c>
      <c r="N151" s="184">
        <f t="shared" si="51"/>
        <v>45</v>
      </c>
      <c r="O151" s="184">
        <f t="shared" si="51"/>
        <v>56</v>
      </c>
      <c r="P151" s="184">
        <f t="shared" si="51"/>
        <v>8</v>
      </c>
      <c r="Q151" s="152">
        <f t="shared" si="51"/>
        <v>17</v>
      </c>
      <c r="R151" s="47">
        <f t="shared" si="40"/>
        <v>2742</v>
      </c>
      <c r="S151" s="184">
        <f t="shared" si="41"/>
        <v>650</v>
      </c>
      <c r="T151" s="183">
        <f t="shared" si="42"/>
        <v>456</v>
      </c>
      <c r="U151" s="183">
        <f t="shared" si="43"/>
        <v>254</v>
      </c>
      <c r="V151" s="183">
        <f t="shared" si="44"/>
        <v>662</v>
      </c>
      <c r="W151" s="183">
        <f t="shared" si="45"/>
        <v>224</v>
      </c>
      <c r="X151" s="183">
        <f t="shared" si="46"/>
        <v>112</v>
      </c>
      <c r="Y151" s="176">
        <f t="shared" si="47"/>
        <v>2358</v>
      </c>
      <c r="Z151" s="132">
        <f>R150+R151+R152</f>
        <v>12775</v>
      </c>
      <c r="AA151" s="441"/>
    </row>
    <row r="152" spans="1:52" s="154" customFormat="1" ht="23.25" customHeight="1" thickBot="1">
      <c r="A152" s="558"/>
      <c r="B152" s="439"/>
      <c r="C152" s="439"/>
      <c r="D152" s="185" t="s">
        <v>23</v>
      </c>
      <c r="E152" s="183">
        <f t="shared" si="50"/>
        <v>5995</v>
      </c>
      <c r="F152" s="183">
        <f t="shared" si="50"/>
        <v>1355</v>
      </c>
      <c r="G152" s="183">
        <f t="shared" si="50"/>
        <v>715</v>
      </c>
      <c r="H152" s="183">
        <f t="shared" si="50"/>
        <v>2329</v>
      </c>
      <c r="I152" s="183">
        <f t="shared" si="50"/>
        <v>552</v>
      </c>
      <c r="J152" s="183">
        <f t="shared" si="50"/>
        <v>315</v>
      </c>
      <c r="K152" s="176">
        <f t="shared" si="39"/>
        <v>11261</v>
      </c>
      <c r="L152" s="184">
        <f t="shared" si="51"/>
        <v>5690</v>
      </c>
      <c r="M152" s="184">
        <f t="shared" si="51"/>
        <v>1033</v>
      </c>
      <c r="N152" s="184">
        <f t="shared" si="51"/>
        <v>497</v>
      </c>
      <c r="O152" s="184">
        <f t="shared" si="51"/>
        <v>1483</v>
      </c>
      <c r="P152" s="184">
        <f t="shared" si="51"/>
        <v>78</v>
      </c>
      <c r="Q152" s="152">
        <f t="shared" si="51"/>
        <v>162</v>
      </c>
      <c r="R152" s="59">
        <f t="shared" si="40"/>
        <v>8943</v>
      </c>
      <c r="S152" s="184">
        <f t="shared" si="41"/>
        <v>305</v>
      </c>
      <c r="T152" s="183">
        <f t="shared" si="42"/>
        <v>322</v>
      </c>
      <c r="U152" s="183">
        <f t="shared" si="43"/>
        <v>218</v>
      </c>
      <c r="V152" s="183">
        <f t="shared" si="44"/>
        <v>846</v>
      </c>
      <c r="W152" s="183">
        <f t="shared" si="45"/>
        <v>474</v>
      </c>
      <c r="X152" s="183">
        <f t="shared" si="46"/>
        <v>153</v>
      </c>
      <c r="Y152" s="176">
        <f t="shared" si="47"/>
        <v>2318</v>
      </c>
      <c r="Z152" s="151">
        <f>Y150+Y151+Y152</f>
        <v>6136</v>
      </c>
      <c r="AA152" s="442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</row>
    <row r="153" spans="1:52" s="192" customFormat="1" ht="23.25" customHeight="1" thickBot="1">
      <c r="A153" s="221"/>
      <c r="B153" s="443"/>
      <c r="C153" s="444"/>
      <c r="D153" s="530"/>
      <c r="E153" s="187">
        <f t="shared" ref="E153:J153" si="52">E150+E151+E152</f>
        <v>10693</v>
      </c>
      <c r="F153" s="187">
        <f t="shared" si="52"/>
        <v>2268</v>
      </c>
      <c r="G153" s="187">
        <f t="shared" si="52"/>
        <v>1154</v>
      </c>
      <c r="H153" s="187">
        <f t="shared" si="52"/>
        <v>3392</v>
      </c>
      <c r="I153" s="187">
        <f t="shared" si="52"/>
        <v>897</v>
      </c>
      <c r="J153" s="187">
        <f t="shared" si="52"/>
        <v>507</v>
      </c>
      <c r="K153" s="191">
        <f t="shared" si="39"/>
        <v>18911</v>
      </c>
      <c r="L153" s="189">
        <f t="shared" ref="L153:Q153" si="53">L150+L151+L152</f>
        <v>9131</v>
      </c>
      <c r="M153" s="189">
        <f t="shared" si="53"/>
        <v>1258</v>
      </c>
      <c r="N153" s="189">
        <f t="shared" si="53"/>
        <v>552</v>
      </c>
      <c r="O153" s="189">
        <f t="shared" si="53"/>
        <v>1561</v>
      </c>
      <c r="P153" s="189">
        <f t="shared" si="53"/>
        <v>88</v>
      </c>
      <c r="Q153" s="189">
        <f t="shared" si="53"/>
        <v>185</v>
      </c>
      <c r="R153" s="225">
        <f t="shared" si="40"/>
        <v>12775</v>
      </c>
      <c r="S153" s="187">
        <f t="shared" ref="S153:X153" si="54">S150+S151+S152</f>
        <v>1562</v>
      </c>
      <c r="T153" s="190">
        <f t="shared" si="54"/>
        <v>1010</v>
      </c>
      <c r="U153" s="190">
        <f t="shared" si="54"/>
        <v>602</v>
      </c>
      <c r="V153" s="190">
        <f t="shared" si="54"/>
        <v>1831</v>
      </c>
      <c r="W153" s="190">
        <f t="shared" si="54"/>
        <v>809</v>
      </c>
      <c r="X153" s="190">
        <f t="shared" si="54"/>
        <v>322</v>
      </c>
      <c r="Y153" s="191">
        <f t="shared" si="47"/>
        <v>6136</v>
      </c>
      <c r="Z153" s="149" t="s">
        <v>82</v>
      </c>
      <c r="AA153" s="150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</row>
    <row r="154" spans="1:52" ht="15.75" customHeight="1">
      <c r="C154" s="445"/>
      <c r="D154" s="445"/>
      <c r="E154" s="445"/>
      <c r="F154" s="445"/>
      <c r="G154" s="445"/>
      <c r="H154" s="445"/>
      <c r="I154" s="445"/>
      <c r="J154" s="445"/>
      <c r="K154" s="445"/>
      <c r="L154" s="445"/>
      <c r="M154" s="445"/>
      <c r="N154" s="445"/>
      <c r="O154" s="194"/>
      <c r="P154" s="194"/>
      <c r="Q154" s="194"/>
      <c r="R154" s="195"/>
      <c r="S154" s="194"/>
      <c r="T154" s="194"/>
      <c r="U154" s="194"/>
      <c r="V154" s="194"/>
      <c r="W154" s="194"/>
      <c r="X154" s="194"/>
      <c r="Y154" s="195"/>
      <c r="Z154" s="83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1:52" ht="15.75" customHeight="1">
      <c r="O155" s="194"/>
      <c r="P155" s="194"/>
      <c r="Q155" s="194"/>
      <c r="R155" s="195"/>
      <c r="S155" s="194"/>
      <c r="T155" s="194"/>
      <c r="U155" s="194"/>
      <c r="V155" s="194"/>
      <c r="W155" s="194"/>
      <c r="X155" s="194"/>
      <c r="Y155" s="195"/>
      <c r="Z155" s="83"/>
    </row>
    <row r="156" spans="1:52" ht="15.75" customHeight="1">
      <c r="D156" s="2"/>
      <c r="E156" s="194"/>
      <c r="F156" s="194"/>
      <c r="G156" s="194"/>
      <c r="H156" s="194"/>
      <c r="I156" s="194"/>
      <c r="J156" s="194"/>
      <c r="K156" s="195"/>
      <c r="L156" s="194"/>
      <c r="M156" s="194"/>
      <c r="N156" s="194"/>
      <c r="O156" s="194"/>
      <c r="P156" s="194"/>
      <c r="Q156" s="194"/>
      <c r="R156" s="195"/>
      <c r="S156" s="194"/>
      <c r="T156" s="194"/>
      <c r="U156" s="194"/>
      <c r="V156" s="194"/>
      <c r="W156" s="194"/>
      <c r="X156" s="194"/>
      <c r="Y156" s="195"/>
      <c r="Z156" s="83"/>
    </row>
    <row r="157" spans="1:52" ht="12.75" customHeight="1">
      <c r="D157" s="2"/>
      <c r="E157" s="194"/>
      <c r="F157" s="194"/>
      <c r="G157" s="194"/>
      <c r="H157" s="194"/>
      <c r="I157" s="194"/>
      <c r="J157" s="194"/>
      <c r="K157" s="195"/>
      <c r="L157" s="194"/>
      <c r="M157" s="194"/>
      <c r="N157" s="194"/>
      <c r="O157" s="194"/>
      <c r="P157" s="194"/>
      <c r="Q157" s="194"/>
      <c r="R157" s="195"/>
      <c r="S157" s="194"/>
      <c r="T157" s="194"/>
      <c r="U157" s="194"/>
      <c r="V157" s="194"/>
      <c r="W157" s="194"/>
      <c r="X157" s="194"/>
      <c r="Y157" s="195"/>
      <c r="Z157" s="83"/>
    </row>
    <row r="158" spans="1:52" ht="12.75" customHeight="1">
      <c r="M158" s="194"/>
      <c r="N158" s="194"/>
      <c r="O158" s="194"/>
      <c r="P158" s="194"/>
      <c r="Q158" s="194"/>
      <c r="R158" s="195"/>
    </row>
  </sheetData>
  <mergeCells count="193">
    <mergeCell ref="A1:AA1"/>
    <mergeCell ref="A150:A152"/>
    <mergeCell ref="B150:C152"/>
    <mergeCell ref="AA150:AA152"/>
    <mergeCell ref="B153:D153"/>
    <mergeCell ref="C154:N154"/>
    <mergeCell ref="A144:A146"/>
    <mergeCell ref="B144:B146"/>
    <mergeCell ref="C144:C146"/>
    <mergeCell ref="AA144:AA146"/>
    <mergeCell ref="A147:A149"/>
    <mergeCell ref="B147:C149"/>
    <mergeCell ref="AA147:AA149"/>
    <mergeCell ref="A138:A140"/>
    <mergeCell ref="B138:B140"/>
    <mergeCell ref="C138:C140"/>
    <mergeCell ref="AA138:AA140"/>
    <mergeCell ref="A141:A143"/>
    <mergeCell ref="B141:B143"/>
    <mergeCell ref="C141:C143"/>
    <mergeCell ref="AA141:AA143"/>
    <mergeCell ref="A132:A134"/>
    <mergeCell ref="B132:B134"/>
    <mergeCell ref="C132:C134"/>
    <mergeCell ref="AA132:AA134"/>
    <mergeCell ref="A135:A137"/>
    <mergeCell ref="B135:B137"/>
    <mergeCell ref="C135:C137"/>
    <mergeCell ref="AA135:AA137"/>
    <mergeCell ref="A123:A125"/>
    <mergeCell ref="B123:B125"/>
    <mergeCell ref="C123:C125"/>
    <mergeCell ref="AA123:AA125"/>
    <mergeCell ref="A126:A128"/>
    <mergeCell ref="B126:B128"/>
    <mergeCell ref="C126:C128"/>
    <mergeCell ref="AA126:AA128"/>
    <mergeCell ref="A129:A131"/>
    <mergeCell ref="B129:B131"/>
    <mergeCell ref="C129:C131"/>
    <mergeCell ref="AA129:AA131"/>
    <mergeCell ref="A113:A115"/>
    <mergeCell ref="B113:B115"/>
    <mergeCell ref="C113:C115"/>
    <mergeCell ref="AA113:AA115"/>
    <mergeCell ref="A116:A118"/>
    <mergeCell ref="B116:C118"/>
    <mergeCell ref="AA116:AA118"/>
    <mergeCell ref="B119:D119"/>
    <mergeCell ref="A120:A122"/>
    <mergeCell ref="B120:B122"/>
    <mergeCell ref="C120:C122"/>
    <mergeCell ref="AA120:AA122"/>
    <mergeCell ref="A98:A100"/>
    <mergeCell ref="B98:B100"/>
    <mergeCell ref="C98:C100"/>
    <mergeCell ref="AA98:AA100"/>
    <mergeCell ref="A101:A103"/>
    <mergeCell ref="B101:B103"/>
    <mergeCell ref="C101:C103"/>
    <mergeCell ref="AA101:AA103"/>
    <mergeCell ref="A104:A106"/>
    <mergeCell ref="B104:B112"/>
    <mergeCell ref="C104:C106"/>
    <mergeCell ref="AA104:AA106"/>
    <mergeCell ref="A107:A109"/>
    <mergeCell ref="C107:C109"/>
    <mergeCell ref="AA107:AA109"/>
    <mergeCell ref="A110:A112"/>
    <mergeCell ref="C110:C112"/>
    <mergeCell ref="AA110:AA112"/>
    <mergeCell ref="A89:A91"/>
    <mergeCell ref="B89:B97"/>
    <mergeCell ref="C89:C91"/>
    <mergeCell ref="AA89:AA91"/>
    <mergeCell ref="A92:A94"/>
    <mergeCell ref="C92:C94"/>
    <mergeCell ref="AA92:AA94"/>
    <mergeCell ref="A95:A97"/>
    <mergeCell ref="C95:C97"/>
    <mergeCell ref="AA95:AA97"/>
    <mergeCell ref="A86:A88"/>
    <mergeCell ref="B86:B88"/>
    <mergeCell ref="C86:C88"/>
    <mergeCell ref="AA86:AA88"/>
    <mergeCell ref="A77:A79"/>
    <mergeCell ref="B77:B79"/>
    <mergeCell ref="C77:C79"/>
    <mergeCell ref="AA77:AA79"/>
    <mergeCell ref="A80:A82"/>
    <mergeCell ref="B80:B82"/>
    <mergeCell ref="A83:A85"/>
    <mergeCell ref="B83:B85"/>
    <mergeCell ref="C83:C85"/>
    <mergeCell ref="AA83:AA85"/>
    <mergeCell ref="A62:A64"/>
    <mergeCell ref="B62:B64"/>
    <mergeCell ref="C62:C64"/>
    <mergeCell ref="AA62:AA64"/>
    <mergeCell ref="A65:A67"/>
    <mergeCell ref="B65:B70"/>
    <mergeCell ref="C80:C82"/>
    <mergeCell ref="AA80:AA82"/>
    <mergeCell ref="A71:A73"/>
    <mergeCell ref="B71:B73"/>
    <mergeCell ref="C71:C73"/>
    <mergeCell ref="AA71:AA73"/>
    <mergeCell ref="A74:A76"/>
    <mergeCell ref="B74:B76"/>
    <mergeCell ref="C74:C76"/>
    <mergeCell ref="AA74:AA76"/>
    <mergeCell ref="C65:C67"/>
    <mergeCell ref="AA65:AA67"/>
    <mergeCell ref="A68:A70"/>
    <mergeCell ref="C68:C70"/>
    <mergeCell ref="AA68:AA70"/>
    <mergeCell ref="A56:A58"/>
    <mergeCell ref="B56:B58"/>
    <mergeCell ref="C56:C58"/>
    <mergeCell ref="AA56:AA58"/>
    <mergeCell ref="A59:A61"/>
    <mergeCell ref="B59:B61"/>
    <mergeCell ref="C59:C61"/>
    <mergeCell ref="AA59:AA61"/>
    <mergeCell ref="A50:A52"/>
    <mergeCell ref="B50:B55"/>
    <mergeCell ref="C50:C52"/>
    <mergeCell ref="AA50:AA52"/>
    <mergeCell ref="A53:A55"/>
    <mergeCell ref="C53:C55"/>
    <mergeCell ref="AA53:AA55"/>
    <mergeCell ref="A41:A43"/>
    <mergeCell ref="B41:B43"/>
    <mergeCell ref="C41:C43"/>
    <mergeCell ref="AA41:AA43"/>
    <mergeCell ref="A44:A46"/>
    <mergeCell ref="B44:B46"/>
    <mergeCell ref="C44:C46"/>
    <mergeCell ref="AA44:AA46"/>
    <mergeCell ref="A47:A49"/>
    <mergeCell ref="B47:B49"/>
    <mergeCell ref="C47:C49"/>
    <mergeCell ref="AA47:AA49"/>
    <mergeCell ref="AA3:AA6"/>
    <mergeCell ref="E4:K4"/>
    <mergeCell ref="L4:R4"/>
    <mergeCell ref="S4:Y4"/>
    <mergeCell ref="E6:K6"/>
    <mergeCell ref="AA29:AA31"/>
    <mergeCell ref="AA8:AA10"/>
    <mergeCell ref="A35:A37"/>
    <mergeCell ref="C35:C37"/>
    <mergeCell ref="AA35:AA37"/>
    <mergeCell ref="A23:A25"/>
    <mergeCell ref="B23:B25"/>
    <mergeCell ref="C23:C25"/>
    <mergeCell ref="AA23:AA25"/>
    <mergeCell ref="A26:A28"/>
    <mergeCell ref="B26:B40"/>
    <mergeCell ref="C26:C28"/>
    <mergeCell ref="A38:A40"/>
    <mergeCell ref="C38:C40"/>
    <mergeCell ref="AA38:AA40"/>
    <mergeCell ref="AA11:AA13"/>
    <mergeCell ref="A14:A16"/>
    <mergeCell ref="C14:C16"/>
    <mergeCell ref="AA14:AA16"/>
    <mergeCell ref="A32:A34"/>
    <mergeCell ref="C32:C34"/>
    <mergeCell ref="AA32:AA34"/>
    <mergeCell ref="A17:A19"/>
    <mergeCell ref="B17:B22"/>
    <mergeCell ref="C17:C19"/>
    <mergeCell ref="AA17:AA19"/>
    <mergeCell ref="A20:A22"/>
    <mergeCell ref="C20:C22"/>
    <mergeCell ref="AA20:AA22"/>
    <mergeCell ref="AA26:AA28"/>
    <mergeCell ref="A29:A31"/>
    <mergeCell ref="C29:C31"/>
    <mergeCell ref="A2:Z2"/>
    <mergeCell ref="A3:A5"/>
    <mergeCell ref="B3:B5"/>
    <mergeCell ref="C3:C5"/>
    <mergeCell ref="D3:Z3"/>
    <mergeCell ref="L6:R6"/>
    <mergeCell ref="S6:Y6"/>
    <mergeCell ref="B7:D7"/>
    <mergeCell ref="A8:A10"/>
    <mergeCell ref="B8:B16"/>
    <mergeCell ref="C8:C10"/>
    <mergeCell ref="A11:A13"/>
    <mergeCell ref="C11:C13"/>
  </mergeCells>
  <printOptions horizontalCentered="1"/>
  <pageMargins left="0.2" right="0.2" top="0.18" bottom="0.17" header="0.17" footer="0.18"/>
  <pageSetup paperSize="9" scale="58" fitToHeight="5" orientation="landscape" r:id="rId1"/>
  <headerFooter alignWithMargins="0">
    <oddFooter>&amp;L&amp;5&amp;Z&amp;F</oddFooter>
  </headerFooter>
  <rowBreaks count="3" manualBreakCount="3">
    <brk id="43" max="16383" man="1"/>
    <brk id="79" max="16383" man="1"/>
    <brk id="11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58"/>
  <sheetViews>
    <sheetView view="pageBreakPreview" zoomScale="90" zoomScaleNormal="90" zoomScaleSheetLayoutView="90" zoomScalePageLayoutView="85" workbookViewId="0">
      <pane ySplit="5" topLeftCell="A120" activePane="bottomLeft" state="frozen"/>
      <selection pane="bottomLeft" activeCell="I134" sqref="I134"/>
    </sheetView>
  </sheetViews>
  <sheetFormatPr defaultRowHeight="12.75"/>
  <cols>
    <col min="1" max="1" width="3.5703125" style="3" customWidth="1"/>
    <col min="2" max="2" width="12" style="3" customWidth="1"/>
    <col min="3" max="3" width="21.42578125" style="3" customWidth="1"/>
    <col min="4" max="4" width="18.42578125" style="3" customWidth="1"/>
    <col min="5" max="5" width="9.28515625" style="196" customWidth="1"/>
    <col min="6" max="6" width="8" style="196" customWidth="1"/>
    <col min="7" max="7" width="7.7109375" style="196" customWidth="1"/>
    <col min="8" max="8" width="8" style="196" customWidth="1"/>
    <col min="9" max="9" width="7.42578125" style="196" customWidth="1"/>
    <col min="10" max="10" width="6.7109375" style="196" customWidth="1"/>
    <col min="11" max="11" width="9.28515625" style="197" bestFit="1" customWidth="1"/>
    <col min="12" max="12" width="9.28515625" style="196" customWidth="1"/>
    <col min="13" max="13" width="7.7109375" style="196" customWidth="1"/>
    <col min="14" max="14" width="7.28515625" style="196" customWidth="1"/>
    <col min="15" max="15" width="7.7109375" style="196" customWidth="1"/>
    <col min="16" max="16" width="5.42578125" style="196" bestFit="1" customWidth="1"/>
    <col min="17" max="17" width="6.140625" style="196" bestFit="1" customWidth="1"/>
    <col min="18" max="18" width="9.42578125" style="197" customWidth="1"/>
    <col min="19" max="19" width="8.140625" style="196" customWidth="1"/>
    <col min="20" max="20" width="7.7109375" style="196" customWidth="1"/>
    <col min="21" max="21" width="7.5703125" style="196" customWidth="1"/>
    <col min="22" max="22" width="8.140625" style="196" customWidth="1"/>
    <col min="23" max="23" width="7.28515625" style="196" customWidth="1"/>
    <col min="24" max="24" width="6.7109375" style="196" customWidth="1"/>
    <col min="25" max="25" width="9.28515625" style="197" customWidth="1"/>
    <col min="26" max="26" width="9.7109375" style="198" customWidth="1"/>
    <col min="27" max="27" width="7" style="3" customWidth="1"/>
    <col min="28" max="248" width="8.85546875" style="3"/>
    <col min="249" max="249" width="6.28515625" style="3" customWidth="1"/>
    <col min="250" max="250" width="20.5703125" style="3" customWidth="1"/>
    <col min="251" max="251" width="30.7109375" style="3" customWidth="1"/>
    <col min="252" max="252" width="12" style="3" customWidth="1"/>
    <col min="253" max="253" width="13" style="3" customWidth="1"/>
    <col min="254" max="254" width="9.85546875" style="3" bestFit="1" customWidth="1"/>
    <col min="255" max="256" width="9.5703125" style="3" customWidth="1"/>
    <col min="257" max="257" width="9.85546875" style="3" bestFit="1" customWidth="1"/>
    <col min="258" max="258" width="14.140625" style="3" customWidth="1"/>
    <col min="259" max="260" width="11.140625" style="3" customWidth="1"/>
    <col min="261" max="261" width="13.28515625" style="3" customWidth="1"/>
    <col min="262" max="262" width="12.140625" style="3" customWidth="1"/>
    <col min="263" max="265" width="9.85546875" style="3" bestFit="1" customWidth="1"/>
    <col min="266" max="266" width="10.140625" style="3" customWidth="1"/>
    <col min="267" max="267" width="12.140625" style="3" customWidth="1"/>
    <col min="268" max="268" width="10.140625" style="3" customWidth="1"/>
    <col min="269" max="269" width="12" style="3" customWidth="1"/>
    <col min="270" max="504" width="8.85546875" style="3"/>
    <col min="505" max="505" width="6.28515625" style="3" customWidth="1"/>
    <col min="506" max="506" width="20.5703125" style="3" customWidth="1"/>
    <col min="507" max="507" width="30.7109375" style="3" customWidth="1"/>
    <col min="508" max="508" width="12" style="3" customWidth="1"/>
    <col min="509" max="509" width="13" style="3" customWidth="1"/>
    <col min="510" max="510" width="9.85546875" style="3" bestFit="1" customWidth="1"/>
    <col min="511" max="512" width="9.5703125" style="3" customWidth="1"/>
    <col min="513" max="513" width="9.85546875" style="3" bestFit="1" customWidth="1"/>
    <col min="514" max="514" width="14.140625" style="3" customWidth="1"/>
    <col min="515" max="516" width="11.140625" style="3" customWidth="1"/>
    <col min="517" max="517" width="13.28515625" style="3" customWidth="1"/>
    <col min="518" max="518" width="12.140625" style="3" customWidth="1"/>
    <col min="519" max="521" width="9.85546875" style="3" bestFit="1" customWidth="1"/>
    <col min="522" max="522" width="10.140625" style="3" customWidth="1"/>
    <col min="523" max="523" width="12.140625" style="3" customWidth="1"/>
    <col min="524" max="524" width="10.140625" style="3" customWidth="1"/>
    <col min="525" max="525" width="12" style="3" customWidth="1"/>
    <col min="526" max="760" width="8.85546875" style="3"/>
    <col min="761" max="761" width="6.28515625" style="3" customWidth="1"/>
    <col min="762" max="762" width="20.5703125" style="3" customWidth="1"/>
    <col min="763" max="763" width="30.7109375" style="3" customWidth="1"/>
    <col min="764" max="764" width="12" style="3" customWidth="1"/>
    <col min="765" max="765" width="13" style="3" customWidth="1"/>
    <col min="766" max="766" width="9.85546875" style="3" bestFit="1" customWidth="1"/>
    <col min="767" max="768" width="9.5703125" style="3" customWidth="1"/>
    <col min="769" max="769" width="9.85546875" style="3" bestFit="1" customWidth="1"/>
    <col min="770" max="770" width="14.140625" style="3" customWidth="1"/>
    <col min="771" max="772" width="11.140625" style="3" customWidth="1"/>
    <col min="773" max="773" width="13.28515625" style="3" customWidth="1"/>
    <col min="774" max="774" width="12.140625" style="3" customWidth="1"/>
    <col min="775" max="777" width="9.85546875" style="3" bestFit="1" customWidth="1"/>
    <col min="778" max="778" width="10.140625" style="3" customWidth="1"/>
    <col min="779" max="779" width="12.140625" style="3" customWidth="1"/>
    <col min="780" max="780" width="10.140625" style="3" customWidth="1"/>
    <col min="781" max="781" width="12" style="3" customWidth="1"/>
    <col min="782" max="1016" width="8.85546875" style="3"/>
    <col min="1017" max="1017" width="6.28515625" style="3" customWidth="1"/>
    <col min="1018" max="1018" width="20.5703125" style="3" customWidth="1"/>
    <col min="1019" max="1019" width="30.7109375" style="3" customWidth="1"/>
    <col min="1020" max="1020" width="12" style="3" customWidth="1"/>
    <col min="1021" max="1021" width="13" style="3" customWidth="1"/>
    <col min="1022" max="1022" width="9.85546875" style="3" bestFit="1" customWidth="1"/>
    <col min="1023" max="1024" width="9.5703125" style="3" customWidth="1"/>
    <col min="1025" max="1025" width="9.85546875" style="3" bestFit="1" customWidth="1"/>
    <col min="1026" max="1026" width="14.140625" style="3" customWidth="1"/>
    <col min="1027" max="1028" width="11.140625" style="3" customWidth="1"/>
    <col min="1029" max="1029" width="13.28515625" style="3" customWidth="1"/>
    <col min="1030" max="1030" width="12.140625" style="3" customWidth="1"/>
    <col min="1031" max="1033" width="9.85546875" style="3" bestFit="1" customWidth="1"/>
    <col min="1034" max="1034" width="10.140625" style="3" customWidth="1"/>
    <col min="1035" max="1035" width="12.140625" style="3" customWidth="1"/>
    <col min="1036" max="1036" width="10.140625" style="3" customWidth="1"/>
    <col min="1037" max="1037" width="12" style="3" customWidth="1"/>
    <col min="1038" max="1272" width="8.85546875" style="3"/>
    <col min="1273" max="1273" width="6.28515625" style="3" customWidth="1"/>
    <col min="1274" max="1274" width="20.5703125" style="3" customWidth="1"/>
    <col min="1275" max="1275" width="30.7109375" style="3" customWidth="1"/>
    <col min="1276" max="1276" width="12" style="3" customWidth="1"/>
    <col min="1277" max="1277" width="13" style="3" customWidth="1"/>
    <col min="1278" max="1278" width="9.85546875" style="3" bestFit="1" customWidth="1"/>
    <col min="1279" max="1280" width="9.5703125" style="3" customWidth="1"/>
    <col min="1281" max="1281" width="9.85546875" style="3" bestFit="1" customWidth="1"/>
    <col min="1282" max="1282" width="14.140625" style="3" customWidth="1"/>
    <col min="1283" max="1284" width="11.140625" style="3" customWidth="1"/>
    <col min="1285" max="1285" width="13.28515625" style="3" customWidth="1"/>
    <col min="1286" max="1286" width="12.140625" style="3" customWidth="1"/>
    <col min="1287" max="1289" width="9.85546875" style="3" bestFit="1" customWidth="1"/>
    <col min="1290" max="1290" width="10.140625" style="3" customWidth="1"/>
    <col min="1291" max="1291" width="12.140625" style="3" customWidth="1"/>
    <col min="1292" max="1292" width="10.140625" style="3" customWidth="1"/>
    <col min="1293" max="1293" width="12" style="3" customWidth="1"/>
    <col min="1294" max="1528" width="8.85546875" style="3"/>
    <col min="1529" max="1529" width="6.28515625" style="3" customWidth="1"/>
    <col min="1530" max="1530" width="20.5703125" style="3" customWidth="1"/>
    <col min="1531" max="1531" width="30.7109375" style="3" customWidth="1"/>
    <col min="1532" max="1532" width="12" style="3" customWidth="1"/>
    <col min="1533" max="1533" width="13" style="3" customWidth="1"/>
    <col min="1534" max="1534" width="9.85546875" style="3" bestFit="1" customWidth="1"/>
    <col min="1535" max="1536" width="9.5703125" style="3" customWidth="1"/>
    <col min="1537" max="1537" width="9.85546875" style="3" bestFit="1" customWidth="1"/>
    <col min="1538" max="1538" width="14.140625" style="3" customWidth="1"/>
    <col min="1539" max="1540" width="11.140625" style="3" customWidth="1"/>
    <col min="1541" max="1541" width="13.28515625" style="3" customWidth="1"/>
    <col min="1542" max="1542" width="12.140625" style="3" customWidth="1"/>
    <col min="1543" max="1545" width="9.85546875" style="3" bestFit="1" customWidth="1"/>
    <col min="1546" max="1546" width="10.140625" style="3" customWidth="1"/>
    <col min="1547" max="1547" width="12.140625" style="3" customWidth="1"/>
    <col min="1548" max="1548" width="10.140625" style="3" customWidth="1"/>
    <col min="1549" max="1549" width="12" style="3" customWidth="1"/>
    <col min="1550" max="1784" width="8.85546875" style="3"/>
    <col min="1785" max="1785" width="6.28515625" style="3" customWidth="1"/>
    <col min="1786" max="1786" width="20.5703125" style="3" customWidth="1"/>
    <col min="1787" max="1787" width="30.7109375" style="3" customWidth="1"/>
    <col min="1788" max="1788" width="12" style="3" customWidth="1"/>
    <col min="1789" max="1789" width="13" style="3" customWidth="1"/>
    <col min="1790" max="1790" width="9.85546875" style="3" bestFit="1" customWidth="1"/>
    <col min="1791" max="1792" width="9.5703125" style="3" customWidth="1"/>
    <col min="1793" max="1793" width="9.85546875" style="3" bestFit="1" customWidth="1"/>
    <col min="1794" max="1794" width="14.140625" style="3" customWidth="1"/>
    <col min="1795" max="1796" width="11.140625" style="3" customWidth="1"/>
    <col min="1797" max="1797" width="13.28515625" style="3" customWidth="1"/>
    <col min="1798" max="1798" width="12.140625" style="3" customWidth="1"/>
    <col min="1799" max="1801" width="9.85546875" style="3" bestFit="1" customWidth="1"/>
    <col min="1802" max="1802" width="10.140625" style="3" customWidth="1"/>
    <col min="1803" max="1803" width="12.140625" style="3" customWidth="1"/>
    <col min="1804" max="1804" width="10.140625" style="3" customWidth="1"/>
    <col min="1805" max="1805" width="12" style="3" customWidth="1"/>
    <col min="1806" max="2040" width="8.85546875" style="3"/>
    <col min="2041" max="2041" width="6.28515625" style="3" customWidth="1"/>
    <col min="2042" max="2042" width="20.5703125" style="3" customWidth="1"/>
    <col min="2043" max="2043" width="30.7109375" style="3" customWidth="1"/>
    <col min="2044" max="2044" width="12" style="3" customWidth="1"/>
    <col min="2045" max="2045" width="13" style="3" customWidth="1"/>
    <col min="2046" max="2046" width="9.85546875" style="3" bestFit="1" customWidth="1"/>
    <col min="2047" max="2048" width="9.5703125" style="3" customWidth="1"/>
    <col min="2049" max="2049" width="9.85546875" style="3" bestFit="1" customWidth="1"/>
    <col min="2050" max="2050" width="14.140625" style="3" customWidth="1"/>
    <col min="2051" max="2052" width="11.140625" style="3" customWidth="1"/>
    <col min="2053" max="2053" width="13.28515625" style="3" customWidth="1"/>
    <col min="2054" max="2054" width="12.140625" style="3" customWidth="1"/>
    <col min="2055" max="2057" width="9.85546875" style="3" bestFit="1" customWidth="1"/>
    <col min="2058" max="2058" width="10.140625" style="3" customWidth="1"/>
    <col min="2059" max="2059" width="12.140625" style="3" customWidth="1"/>
    <col min="2060" max="2060" width="10.140625" style="3" customWidth="1"/>
    <col min="2061" max="2061" width="12" style="3" customWidth="1"/>
    <col min="2062" max="2296" width="8.85546875" style="3"/>
    <col min="2297" max="2297" width="6.28515625" style="3" customWidth="1"/>
    <col min="2298" max="2298" width="20.5703125" style="3" customWidth="1"/>
    <col min="2299" max="2299" width="30.7109375" style="3" customWidth="1"/>
    <col min="2300" max="2300" width="12" style="3" customWidth="1"/>
    <col min="2301" max="2301" width="13" style="3" customWidth="1"/>
    <col min="2302" max="2302" width="9.85546875" style="3" bestFit="1" customWidth="1"/>
    <col min="2303" max="2304" width="9.5703125" style="3" customWidth="1"/>
    <col min="2305" max="2305" width="9.85546875" style="3" bestFit="1" customWidth="1"/>
    <col min="2306" max="2306" width="14.140625" style="3" customWidth="1"/>
    <col min="2307" max="2308" width="11.140625" style="3" customWidth="1"/>
    <col min="2309" max="2309" width="13.28515625" style="3" customWidth="1"/>
    <col min="2310" max="2310" width="12.140625" style="3" customWidth="1"/>
    <col min="2311" max="2313" width="9.85546875" style="3" bestFit="1" customWidth="1"/>
    <col min="2314" max="2314" width="10.140625" style="3" customWidth="1"/>
    <col min="2315" max="2315" width="12.140625" style="3" customWidth="1"/>
    <col min="2316" max="2316" width="10.140625" style="3" customWidth="1"/>
    <col min="2317" max="2317" width="12" style="3" customWidth="1"/>
    <col min="2318" max="2552" width="8.85546875" style="3"/>
    <col min="2553" max="2553" width="6.28515625" style="3" customWidth="1"/>
    <col min="2554" max="2554" width="20.5703125" style="3" customWidth="1"/>
    <col min="2555" max="2555" width="30.7109375" style="3" customWidth="1"/>
    <col min="2556" max="2556" width="12" style="3" customWidth="1"/>
    <col min="2557" max="2557" width="13" style="3" customWidth="1"/>
    <col min="2558" max="2558" width="9.85546875" style="3" bestFit="1" customWidth="1"/>
    <col min="2559" max="2560" width="9.5703125" style="3" customWidth="1"/>
    <col min="2561" max="2561" width="9.85546875" style="3" bestFit="1" customWidth="1"/>
    <col min="2562" max="2562" width="14.140625" style="3" customWidth="1"/>
    <col min="2563" max="2564" width="11.140625" style="3" customWidth="1"/>
    <col min="2565" max="2565" width="13.28515625" style="3" customWidth="1"/>
    <col min="2566" max="2566" width="12.140625" style="3" customWidth="1"/>
    <col min="2567" max="2569" width="9.85546875" style="3" bestFit="1" customWidth="1"/>
    <col min="2570" max="2570" width="10.140625" style="3" customWidth="1"/>
    <col min="2571" max="2571" width="12.140625" style="3" customWidth="1"/>
    <col min="2572" max="2572" width="10.140625" style="3" customWidth="1"/>
    <col min="2573" max="2573" width="12" style="3" customWidth="1"/>
    <col min="2574" max="2808" width="8.85546875" style="3"/>
    <col min="2809" max="2809" width="6.28515625" style="3" customWidth="1"/>
    <col min="2810" max="2810" width="20.5703125" style="3" customWidth="1"/>
    <col min="2811" max="2811" width="30.7109375" style="3" customWidth="1"/>
    <col min="2812" max="2812" width="12" style="3" customWidth="1"/>
    <col min="2813" max="2813" width="13" style="3" customWidth="1"/>
    <col min="2814" max="2814" width="9.85546875" style="3" bestFit="1" customWidth="1"/>
    <col min="2815" max="2816" width="9.5703125" style="3" customWidth="1"/>
    <col min="2817" max="2817" width="9.85546875" style="3" bestFit="1" customWidth="1"/>
    <col min="2818" max="2818" width="14.140625" style="3" customWidth="1"/>
    <col min="2819" max="2820" width="11.140625" style="3" customWidth="1"/>
    <col min="2821" max="2821" width="13.28515625" style="3" customWidth="1"/>
    <col min="2822" max="2822" width="12.140625" style="3" customWidth="1"/>
    <col min="2823" max="2825" width="9.85546875" style="3" bestFit="1" customWidth="1"/>
    <col min="2826" max="2826" width="10.140625" style="3" customWidth="1"/>
    <col min="2827" max="2827" width="12.140625" style="3" customWidth="1"/>
    <col min="2828" max="2828" width="10.140625" style="3" customWidth="1"/>
    <col min="2829" max="2829" width="12" style="3" customWidth="1"/>
    <col min="2830" max="3064" width="8.85546875" style="3"/>
    <col min="3065" max="3065" width="6.28515625" style="3" customWidth="1"/>
    <col min="3066" max="3066" width="20.5703125" style="3" customWidth="1"/>
    <col min="3067" max="3067" width="30.7109375" style="3" customWidth="1"/>
    <col min="3068" max="3068" width="12" style="3" customWidth="1"/>
    <col min="3069" max="3069" width="13" style="3" customWidth="1"/>
    <col min="3070" max="3070" width="9.85546875" style="3" bestFit="1" customWidth="1"/>
    <col min="3071" max="3072" width="9.5703125" style="3" customWidth="1"/>
    <col min="3073" max="3073" width="9.85546875" style="3" bestFit="1" customWidth="1"/>
    <col min="3074" max="3074" width="14.140625" style="3" customWidth="1"/>
    <col min="3075" max="3076" width="11.140625" style="3" customWidth="1"/>
    <col min="3077" max="3077" width="13.28515625" style="3" customWidth="1"/>
    <col min="3078" max="3078" width="12.140625" style="3" customWidth="1"/>
    <col min="3079" max="3081" width="9.85546875" style="3" bestFit="1" customWidth="1"/>
    <col min="3082" max="3082" width="10.140625" style="3" customWidth="1"/>
    <col min="3083" max="3083" width="12.140625" style="3" customWidth="1"/>
    <col min="3084" max="3084" width="10.140625" style="3" customWidth="1"/>
    <col min="3085" max="3085" width="12" style="3" customWidth="1"/>
    <col min="3086" max="3320" width="8.85546875" style="3"/>
    <col min="3321" max="3321" width="6.28515625" style="3" customWidth="1"/>
    <col min="3322" max="3322" width="20.5703125" style="3" customWidth="1"/>
    <col min="3323" max="3323" width="30.7109375" style="3" customWidth="1"/>
    <col min="3324" max="3324" width="12" style="3" customWidth="1"/>
    <col min="3325" max="3325" width="13" style="3" customWidth="1"/>
    <col min="3326" max="3326" width="9.85546875" style="3" bestFit="1" customWidth="1"/>
    <col min="3327" max="3328" width="9.5703125" style="3" customWidth="1"/>
    <col min="3329" max="3329" width="9.85546875" style="3" bestFit="1" customWidth="1"/>
    <col min="3330" max="3330" width="14.140625" style="3" customWidth="1"/>
    <col min="3331" max="3332" width="11.140625" style="3" customWidth="1"/>
    <col min="3333" max="3333" width="13.28515625" style="3" customWidth="1"/>
    <col min="3334" max="3334" width="12.140625" style="3" customWidth="1"/>
    <col min="3335" max="3337" width="9.85546875" style="3" bestFit="1" customWidth="1"/>
    <col min="3338" max="3338" width="10.140625" style="3" customWidth="1"/>
    <col min="3339" max="3339" width="12.140625" style="3" customWidth="1"/>
    <col min="3340" max="3340" width="10.140625" style="3" customWidth="1"/>
    <col min="3341" max="3341" width="12" style="3" customWidth="1"/>
    <col min="3342" max="3576" width="8.85546875" style="3"/>
    <col min="3577" max="3577" width="6.28515625" style="3" customWidth="1"/>
    <col min="3578" max="3578" width="20.5703125" style="3" customWidth="1"/>
    <col min="3579" max="3579" width="30.7109375" style="3" customWidth="1"/>
    <col min="3580" max="3580" width="12" style="3" customWidth="1"/>
    <col min="3581" max="3581" width="13" style="3" customWidth="1"/>
    <col min="3582" max="3582" width="9.85546875" style="3" bestFit="1" customWidth="1"/>
    <col min="3583" max="3584" width="9.5703125" style="3" customWidth="1"/>
    <col min="3585" max="3585" width="9.85546875" style="3" bestFit="1" customWidth="1"/>
    <col min="3586" max="3586" width="14.140625" style="3" customWidth="1"/>
    <col min="3587" max="3588" width="11.140625" style="3" customWidth="1"/>
    <col min="3589" max="3589" width="13.28515625" style="3" customWidth="1"/>
    <col min="3590" max="3590" width="12.140625" style="3" customWidth="1"/>
    <col min="3591" max="3593" width="9.85546875" style="3" bestFit="1" customWidth="1"/>
    <col min="3594" max="3594" width="10.140625" style="3" customWidth="1"/>
    <col min="3595" max="3595" width="12.140625" style="3" customWidth="1"/>
    <col min="3596" max="3596" width="10.140625" style="3" customWidth="1"/>
    <col min="3597" max="3597" width="12" style="3" customWidth="1"/>
    <col min="3598" max="3832" width="8.85546875" style="3"/>
    <col min="3833" max="3833" width="6.28515625" style="3" customWidth="1"/>
    <col min="3834" max="3834" width="20.5703125" style="3" customWidth="1"/>
    <col min="3835" max="3835" width="30.7109375" style="3" customWidth="1"/>
    <col min="3836" max="3836" width="12" style="3" customWidth="1"/>
    <col min="3837" max="3837" width="13" style="3" customWidth="1"/>
    <col min="3838" max="3838" width="9.85546875" style="3" bestFit="1" customWidth="1"/>
    <col min="3839" max="3840" width="9.5703125" style="3" customWidth="1"/>
    <col min="3841" max="3841" width="9.85546875" style="3" bestFit="1" customWidth="1"/>
    <col min="3842" max="3842" width="14.140625" style="3" customWidth="1"/>
    <col min="3843" max="3844" width="11.140625" style="3" customWidth="1"/>
    <col min="3845" max="3845" width="13.28515625" style="3" customWidth="1"/>
    <col min="3846" max="3846" width="12.140625" style="3" customWidth="1"/>
    <col min="3847" max="3849" width="9.85546875" style="3" bestFit="1" customWidth="1"/>
    <col min="3850" max="3850" width="10.140625" style="3" customWidth="1"/>
    <col min="3851" max="3851" width="12.140625" style="3" customWidth="1"/>
    <col min="3852" max="3852" width="10.140625" style="3" customWidth="1"/>
    <col min="3853" max="3853" width="12" style="3" customWidth="1"/>
    <col min="3854" max="4088" width="8.85546875" style="3"/>
    <col min="4089" max="4089" width="6.28515625" style="3" customWidth="1"/>
    <col min="4090" max="4090" width="20.5703125" style="3" customWidth="1"/>
    <col min="4091" max="4091" width="30.7109375" style="3" customWidth="1"/>
    <col min="4092" max="4092" width="12" style="3" customWidth="1"/>
    <col min="4093" max="4093" width="13" style="3" customWidth="1"/>
    <col min="4094" max="4094" width="9.85546875" style="3" bestFit="1" customWidth="1"/>
    <col min="4095" max="4096" width="9.5703125" style="3" customWidth="1"/>
    <col min="4097" max="4097" width="9.85546875" style="3" bestFit="1" customWidth="1"/>
    <col min="4098" max="4098" width="14.140625" style="3" customWidth="1"/>
    <col min="4099" max="4100" width="11.140625" style="3" customWidth="1"/>
    <col min="4101" max="4101" width="13.28515625" style="3" customWidth="1"/>
    <col min="4102" max="4102" width="12.140625" style="3" customWidth="1"/>
    <col min="4103" max="4105" width="9.85546875" style="3" bestFit="1" customWidth="1"/>
    <col min="4106" max="4106" width="10.140625" style="3" customWidth="1"/>
    <col min="4107" max="4107" width="12.140625" style="3" customWidth="1"/>
    <col min="4108" max="4108" width="10.140625" style="3" customWidth="1"/>
    <col min="4109" max="4109" width="12" style="3" customWidth="1"/>
    <col min="4110" max="4344" width="8.85546875" style="3"/>
    <col min="4345" max="4345" width="6.28515625" style="3" customWidth="1"/>
    <col min="4346" max="4346" width="20.5703125" style="3" customWidth="1"/>
    <col min="4347" max="4347" width="30.7109375" style="3" customWidth="1"/>
    <col min="4348" max="4348" width="12" style="3" customWidth="1"/>
    <col min="4349" max="4349" width="13" style="3" customWidth="1"/>
    <col min="4350" max="4350" width="9.85546875" style="3" bestFit="1" customWidth="1"/>
    <col min="4351" max="4352" width="9.5703125" style="3" customWidth="1"/>
    <col min="4353" max="4353" width="9.85546875" style="3" bestFit="1" customWidth="1"/>
    <col min="4354" max="4354" width="14.140625" style="3" customWidth="1"/>
    <col min="4355" max="4356" width="11.140625" style="3" customWidth="1"/>
    <col min="4357" max="4357" width="13.28515625" style="3" customWidth="1"/>
    <col min="4358" max="4358" width="12.140625" style="3" customWidth="1"/>
    <col min="4359" max="4361" width="9.85546875" style="3" bestFit="1" customWidth="1"/>
    <col min="4362" max="4362" width="10.140625" style="3" customWidth="1"/>
    <col min="4363" max="4363" width="12.140625" style="3" customWidth="1"/>
    <col min="4364" max="4364" width="10.140625" style="3" customWidth="1"/>
    <col min="4365" max="4365" width="12" style="3" customWidth="1"/>
    <col min="4366" max="4600" width="8.85546875" style="3"/>
    <col min="4601" max="4601" width="6.28515625" style="3" customWidth="1"/>
    <col min="4602" max="4602" width="20.5703125" style="3" customWidth="1"/>
    <col min="4603" max="4603" width="30.7109375" style="3" customWidth="1"/>
    <col min="4604" max="4604" width="12" style="3" customWidth="1"/>
    <col min="4605" max="4605" width="13" style="3" customWidth="1"/>
    <col min="4606" max="4606" width="9.85546875" style="3" bestFit="1" customWidth="1"/>
    <col min="4607" max="4608" width="9.5703125" style="3" customWidth="1"/>
    <col min="4609" max="4609" width="9.85546875" style="3" bestFit="1" customWidth="1"/>
    <col min="4610" max="4610" width="14.140625" style="3" customWidth="1"/>
    <col min="4611" max="4612" width="11.140625" style="3" customWidth="1"/>
    <col min="4613" max="4613" width="13.28515625" style="3" customWidth="1"/>
    <col min="4614" max="4614" width="12.140625" style="3" customWidth="1"/>
    <col min="4615" max="4617" width="9.85546875" style="3" bestFit="1" customWidth="1"/>
    <col min="4618" max="4618" width="10.140625" style="3" customWidth="1"/>
    <col min="4619" max="4619" width="12.140625" style="3" customWidth="1"/>
    <col min="4620" max="4620" width="10.140625" style="3" customWidth="1"/>
    <col min="4621" max="4621" width="12" style="3" customWidth="1"/>
    <col min="4622" max="4856" width="8.85546875" style="3"/>
    <col min="4857" max="4857" width="6.28515625" style="3" customWidth="1"/>
    <col min="4858" max="4858" width="20.5703125" style="3" customWidth="1"/>
    <col min="4859" max="4859" width="30.7109375" style="3" customWidth="1"/>
    <col min="4860" max="4860" width="12" style="3" customWidth="1"/>
    <col min="4861" max="4861" width="13" style="3" customWidth="1"/>
    <col min="4862" max="4862" width="9.85546875" style="3" bestFit="1" customWidth="1"/>
    <col min="4863" max="4864" width="9.5703125" style="3" customWidth="1"/>
    <col min="4865" max="4865" width="9.85546875" style="3" bestFit="1" customWidth="1"/>
    <col min="4866" max="4866" width="14.140625" style="3" customWidth="1"/>
    <col min="4867" max="4868" width="11.140625" style="3" customWidth="1"/>
    <col min="4869" max="4869" width="13.28515625" style="3" customWidth="1"/>
    <col min="4870" max="4870" width="12.140625" style="3" customWidth="1"/>
    <col min="4871" max="4873" width="9.85546875" style="3" bestFit="1" customWidth="1"/>
    <col min="4874" max="4874" width="10.140625" style="3" customWidth="1"/>
    <col min="4875" max="4875" width="12.140625" style="3" customWidth="1"/>
    <col min="4876" max="4876" width="10.140625" style="3" customWidth="1"/>
    <col min="4877" max="4877" width="12" style="3" customWidth="1"/>
    <col min="4878" max="5112" width="8.85546875" style="3"/>
    <col min="5113" max="5113" width="6.28515625" style="3" customWidth="1"/>
    <col min="5114" max="5114" width="20.5703125" style="3" customWidth="1"/>
    <col min="5115" max="5115" width="30.7109375" style="3" customWidth="1"/>
    <col min="5116" max="5116" width="12" style="3" customWidth="1"/>
    <col min="5117" max="5117" width="13" style="3" customWidth="1"/>
    <col min="5118" max="5118" width="9.85546875" style="3" bestFit="1" customWidth="1"/>
    <col min="5119" max="5120" width="9.5703125" style="3" customWidth="1"/>
    <col min="5121" max="5121" width="9.85546875" style="3" bestFit="1" customWidth="1"/>
    <col min="5122" max="5122" width="14.140625" style="3" customWidth="1"/>
    <col min="5123" max="5124" width="11.140625" style="3" customWidth="1"/>
    <col min="5125" max="5125" width="13.28515625" style="3" customWidth="1"/>
    <col min="5126" max="5126" width="12.140625" style="3" customWidth="1"/>
    <col min="5127" max="5129" width="9.85546875" style="3" bestFit="1" customWidth="1"/>
    <col min="5130" max="5130" width="10.140625" style="3" customWidth="1"/>
    <col min="5131" max="5131" width="12.140625" style="3" customWidth="1"/>
    <col min="5132" max="5132" width="10.140625" style="3" customWidth="1"/>
    <col min="5133" max="5133" width="12" style="3" customWidth="1"/>
    <col min="5134" max="5368" width="8.85546875" style="3"/>
    <col min="5369" max="5369" width="6.28515625" style="3" customWidth="1"/>
    <col min="5370" max="5370" width="20.5703125" style="3" customWidth="1"/>
    <col min="5371" max="5371" width="30.7109375" style="3" customWidth="1"/>
    <col min="5372" max="5372" width="12" style="3" customWidth="1"/>
    <col min="5373" max="5373" width="13" style="3" customWidth="1"/>
    <col min="5374" max="5374" width="9.85546875" style="3" bestFit="1" customWidth="1"/>
    <col min="5375" max="5376" width="9.5703125" style="3" customWidth="1"/>
    <col min="5377" max="5377" width="9.85546875" style="3" bestFit="1" customWidth="1"/>
    <col min="5378" max="5378" width="14.140625" style="3" customWidth="1"/>
    <col min="5379" max="5380" width="11.140625" style="3" customWidth="1"/>
    <col min="5381" max="5381" width="13.28515625" style="3" customWidth="1"/>
    <col min="5382" max="5382" width="12.140625" style="3" customWidth="1"/>
    <col min="5383" max="5385" width="9.85546875" style="3" bestFit="1" customWidth="1"/>
    <col min="5386" max="5386" width="10.140625" style="3" customWidth="1"/>
    <col min="5387" max="5387" width="12.140625" style="3" customWidth="1"/>
    <col min="5388" max="5388" width="10.140625" style="3" customWidth="1"/>
    <col min="5389" max="5389" width="12" style="3" customWidth="1"/>
    <col min="5390" max="5624" width="8.85546875" style="3"/>
    <col min="5625" max="5625" width="6.28515625" style="3" customWidth="1"/>
    <col min="5626" max="5626" width="20.5703125" style="3" customWidth="1"/>
    <col min="5627" max="5627" width="30.7109375" style="3" customWidth="1"/>
    <col min="5628" max="5628" width="12" style="3" customWidth="1"/>
    <col min="5629" max="5629" width="13" style="3" customWidth="1"/>
    <col min="5630" max="5630" width="9.85546875" style="3" bestFit="1" customWidth="1"/>
    <col min="5631" max="5632" width="9.5703125" style="3" customWidth="1"/>
    <col min="5633" max="5633" width="9.85546875" style="3" bestFit="1" customWidth="1"/>
    <col min="5634" max="5634" width="14.140625" style="3" customWidth="1"/>
    <col min="5635" max="5636" width="11.140625" style="3" customWidth="1"/>
    <col min="5637" max="5637" width="13.28515625" style="3" customWidth="1"/>
    <col min="5638" max="5638" width="12.140625" style="3" customWidth="1"/>
    <col min="5639" max="5641" width="9.85546875" style="3" bestFit="1" customWidth="1"/>
    <col min="5642" max="5642" width="10.140625" style="3" customWidth="1"/>
    <col min="5643" max="5643" width="12.140625" style="3" customWidth="1"/>
    <col min="5644" max="5644" width="10.140625" style="3" customWidth="1"/>
    <col min="5645" max="5645" width="12" style="3" customWidth="1"/>
    <col min="5646" max="5880" width="8.85546875" style="3"/>
    <col min="5881" max="5881" width="6.28515625" style="3" customWidth="1"/>
    <col min="5882" max="5882" width="20.5703125" style="3" customWidth="1"/>
    <col min="5883" max="5883" width="30.7109375" style="3" customWidth="1"/>
    <col min="5884" max="5884" width="12" style="3" customWidth="1"/>
    <col min="5885" max="5885" width="13" style="3" customWidth="1"/>
    <col min="5886" max="5886" width="9.85546875" style="3" bestFit="1" customWidth="1"/>
    <col min="5887" max="5888" width="9.5703125" style="3" customWidth="1"/>
    <col min="5889" max="5889" width="9.85546875" style="3" bestFit="1" customWidth="1"/>
    <col min="5890" max="5890" width="14.140625" style="3" customWidth="1"/>
    <col min="5891" max="5892" width="11.140625" style="3" customWidth="1"/>
    <col min="5893" max="5893" width="13.28515625" style="3" customWidth="1"/>
    <col min="5894" max="5894" width="12.140625" style="3" customWidth="1"/>
    <col min="5895" max="5897" width="9.85546875" style="3" bestFit="1" customWidth="1"/>
    <col min="5898" max="5898" width="10.140625" style="3" customWidth="1"/>
    <col min="5899" max="5899" width="12.140625" style="3" customWidth="1"/>
    <col min="5900" max="5900" width="10.140625" style="3" customWidth="1"/>
    <col min="5901" max="5901" width="12" style="3" customWidth="1"/>
    <col min="5902" max="6136" width="8.85546875" style="3"/>
    <col min="6137" max="6137" width="6.28515625" style="3" customWidth="1"/>
    <col min="6138" max="6138" width="20.5703125" style="3" customWidth="1"/>
    <col min="6139" max="6139" width="30.7109375" style="3" customWidth="1"/>
    <col min="6140" max="6140" width="12" style="3" customWidth="1"/>
    <col min="6141" max="6141" width="13" style="3" customWidth="1"/>
    <col min="6142" max="6142" width="9.85546875" style="3" bestFit="1" customWidth="1"/>
    <col min="6143" max="6144" width="9.5703125" style="3" customWidth="1"/>
    <col min="6145" max="6145" width="9.85546875" style="3" bestFit="1" customWidth="1"/>
    <col min="6146" max="6146" width="14.140625" style="3" customWidth="1"/>
    <col min="6147" max="6148" width="11.140625" style="3" customWidth="1"/>
    <col min="6149" max="6149" width="13.28515625" style="3" customWidth="1"/>
    <col min="6150" max="6150" width="12.140625" style="3" customWidth="1"/>
    <col min="6151" max="6153" width="9.85546875" style="3" bestFit="1" customWidth="1"/>
    <col min="6154" max="6154" width="10.140625" style="3" customWidth="1"/>
    <col min="6155" max="6155" width="12.140625" style="3" customWidth="1"/>
    <col min="6156" max="6156" width="10.140625" style="3" customWidth="1"/>
    <col min="6157" max="6157" width="12" style="3" customWidth="1"/>
    <col min="6158" max="6392" width="8.85546875" style="3"/>
    <col min="6393" max="6393" width="6.28515625" style="3" customWidth="1"/>
    <col min="6394" max="6394" width="20.5703125" style="3" customWidth="1"/>
    <col min="6395" max="6395" width="30.7109375" style="3" customWidth="1"/>
    <col min="6396" max="6396" width="12" style="3" customWidth="1"/>
    <col min="6397" max="6397" width="13" style="3" customWidth="1"/>
    <col min="6398" max="6398" width="9.85546875" style="3" bestFit="1" customWidth="1"/>
    <col min="6399" max="6400" width="9.5703125" style="3" customWidth="1"/>
    <col min="6401" max="6401" width="9.85546875" style="3" bestFit="1" customWidth="1"/>
    <col min="6402" max="6402" width="14.140625" style="3" customWidth="1"/>
    <col min="6403" max="6404" width="11.140625" style="3" customWidth="1"/>
    <col min="6405" max="6405" width="13.28515625" style="3" customWidth="1"/>
    <col min="6406" max="6406" width="12.140625" style="3" customWidth="1"/>
    <col min="6407" max="6409" width="9.85546875" style="3" bestFit="1" customWidth="1"/>
    <col min="6410" max="6410" width="10.140625" style="3" customWidth="1"/>
    <col min="6411" max="6411" width="12.140625" style="3" customWidth="1"/>
    <col min="6412" max="6412" width="10.140625" style="3" customWidth="1"/>
    <col min="6413" max="6413" width="12" style="3" customWidth="1"/>
    <col min="6414" max="6648" width="8.85546875" style="3"/>
    <col min="6649" max="6649" width="6.28515625" style="3" customWidth="1"/>
    <col min="6650" max="6650" width="20.5703125" style="3" customWidth="1"/>
    <col min="6651" max="6651" width="30.7109375" style="3" customWidth="1"/>
    <col min="6652" max="6652" width="12" style="3" customWidth="1"/>
    <col min="6653" max="6653" width="13" style="3" customWidth="1"/>
    <col min="6654" max="6654" width="9.85546875" style="3" bestFit="1" customWidth="1"/>
    <col min="6655" max="6656" width="9.5703125" style="3" customWidth="1"/>
    <col min="6657" max="6657" width="9.85546875" style="3" bestFit="1" customWidth="1"/>
    <col min="6658" max="6658" width="14.140625" style="3" customWidth="1"/>
    <col min="6659" max="6660" width="11.140625" style="3" customWidth="1"/>
    <col min="6661" max="6661" width="13.28515625" style="3" customWidth="1"/>
    <col min="6662" max="6662" width="12.140625" style="3" customWidth="1"/>
    <col min="6663" max="6665" width="9.85546875" style="3" bestFit="1" customWidth="1"/>
    <col min="6666" max="6666" width="10.140625" style="3" customWidth="1"/>
    <col min="6667" max="6667" width="12.140625" style="3" customWidth="1"/>
    <col min="6668" max="6668" width="10.140625" style="3" customWidth="1"/>
    <col min="6669" max="6669" width="12" style="3" customWidth="1"/>
    <col min="6670" max="6904" width="8.85546875" style="3"/>
    <col min="6905" max="6905" width="6.28515625" style="3" customWidth="1"/>
    <col min="6906" max="6906" width="20.5703125" style="3" customWidth="1"/>
    <col min="6907" max="6907" width="30.7109375" style="3" customWidth="1"/>
    <col min="6908" max="6908" width="12" style="3" customWidth="1"/>
    <col min="6909" max="6909" width="13" style="3" customWidth="1"/>
    <col min="6910" max="6910" width="9.85546875" style="3" bestFit="1" customWidth="1"/>
    <col min="6911" max="6912" width="9.5703125" style="3" customWidth="1"/>
    <col min="6913" max="6913" width="9.85546875" style="3" bestFit="1" customWidth="1"/>
    <col min="6914" max="6914" width="14.140625" style="3" customWidth="1"/>
    <col min="6915" max="6916" width="11.140625" style="3" customWidth="1"/>
    <col min="6917" max="6917" width="13.28515625" style="3" customWidth="1"/>
    <col min="6918" max="6918" width="12.140625" style="3" customWidth="1"/>
    <col min="6919" max="6921" width="9.85546875" style="3" bestFit="1" customWidth="1"/>
    <col min="6922" max="6922" width="10.140625" style="3" customWidth="1"/>
    <col min="6923" max="6923" width="12.140625" style="3" customWidth="1"/>
    <col min="6924" max="6924" width="10.140625" style="3" customWidth="1"/>
    <col min="6925" max="6925" width="12" style="3" customWidth="1"/>
    <col min="6926" max="7160" width="8.85546875" style="3"/>
    <col min="7161" max="7161" width="6.28515625" style="3" customWidth="1"/>
    <col min="7162" max="7162" width="20.5703125" style="3" customWidth="1"/>
    <col min="7163" max="7163" width="30.7109375" style="3" customWidth="1"/>
    <col min="7164" max="7164" width="12" style="3" customWidth="1"/>
    <col min="7165" max="7165" width="13" style="3" customWidth="1"/>
    <col min="7166" max="7166" width="9.85546875" style="3" bestFit="1" customWidth="1"/>
    <col min="7167" max="7168" width="9.5703125" style="3" customWidth="1"/>
    <col min="7169" max="7169" width="9.85546875" style="3" bestFit="1" customWidth="1"/>
    <col min="7170" max="7170" width="14.140625" style="3" customWidth="1"/>
    <col min="7171" max="7172" width="11.140625" style="3" customWidth="1"/>
    <col min="7173" max="7173" width="13.28515625" style="3" customWidth="1"/>
    <col min="7174" max="7174" width="12.140625" style="3" customWidth="1"/>
    <col min="7175" max="7177" width="9.85546875" style="3" bestFit="1" customWidth="1"/>
    <col min="7178" max="7178" width="10.140625" style="3" customWidth="1"/>
    <col min="7179" max="7179" width="12.140625" style="3" customWidth="1"/>
    <col min="7180" max="7180" width="10.140625" style="3" customWidth="1"/>
    <col min="7181" max="7181" width="12" style="3" customWidth="1"/>
    <col min="7182" max="7416" width="8.85546875" style="3"/>
    <col min="7417" max="7417" width="6.28515625" style="3" customWidth="1"/>
    <col min="7418" max="7418" width="20.5703125" style="3" customWidth="1"/>
    <col min="7419" max="7419" width="30.7109375" style="3" customWidth="1"/>
    <col min="7420" max="7420" width="12" style="3" customWidth="1"/>
    <col min="7421" max="7421" width="13" style="3" customWidth="1"/>
    <col min="7422" max="7422" width="9.85546875" style="3" bestFit="1" customWidth="1"/>
    <col min="7423" max="7424" width="9.5703125" style="3" customWidth="1"/>
    <col min="7425" max="7425" width="9.85546875" style="3" bestFit="1" customWidth="1"/>
    <col min="7426" max="7426" width="14.140625" style="3" customWidth="1"/>
    <col min="7427" max="7428" width="11.140625" style="3" customWidth="1"/>
    <col min="7429" max="7429" width="13.28515625" style="3" customWidth="1"/>
    <col min="7430" max="7430" width="12.140625" style="3" customWidth="1"/>
    <col min="7431" max="7433" width="9.85546875" style="3" bestFit="1" customWidth="1"/>
    <col min="7434" max="7434" width="10.140625" style="3" customWidth="1"/>
    <col min="7435" max="7435" width="12.140625" style="3" customWidth="1"/>
    <col min="7436" max="7436" width="10.140625" style="3" customWidth="1"/>
    <col min="7437" max="7437" width="12" style="3" customWidth="1"/>
    <col min="7438" max="7672" width="8.85546875" style="3"/>
    <col min="7673" max="7673" width="6.28515625" style="3" customWidth="1"/>
    <col min="7674" max="7674" width="20.5703125" style="3" customWidth="1"/>
    <col min="7675" max="7675" width="30.7109375" style="3" customWidth="1"/>
    <col min="7676" max="7676" width="12" style="3" customWidth="1"/>
    <col min="7677" max="7677" width="13" style="3" customWidth="1"/>
    <col min="7678" max="7678" width="9.85546875" style="3" bestFit="1" customWidth="1"/>
    <col min="7679" max="7680" width="9.5703125" style="3" customWidth="1"/>
    <col min="7681" max="7681" width="9.85546875" style="3" bestFit="1" customWidth="1"/>
    <col min="7682" max="7682" width="14.140625" style="3" customWidth="1"/>
    <col min="7683" max="7684" width="11.140625" style="3" customWidth="1"/>
    <col min="7685" max="7685" width="13.28515625" style="3" customWidth="1"/>
    <col min="7686" max="7686" width="12.140625" style="3" customWidth="1"/>
    <col min="7687" max="7689" width="9.85546875" style="3" bestFit="1" customWidth="1"/>
    <col min="7690" max="7690" width="10.140625" style="3" customWidth="1"/>
    <col min="7691" max="7691" width="12.140625" style="3" customWidth="1"/>
    <col min="7692" max="7692" width="10.140625" style="3" customWidth="1"/>
    <col min="7693" max="7693" width="12" style="3" customWidth="1"/>
    <col min="7694" max="7928" width="8.85546875" style="3"/>
    <col min="7929" max="7929" width="6.28515625" style="3" customWidth="1"/>
    <col min="7930" max="7930" width="20.5703125" style="3" customWidth="1"/>
    <col min="7931" max="7931" width="30.7109375" style="3" customWidth="1"/>
    <col min="7932" max="7932" width="12" style="3" customWidth="1"/>
    <col min="7933" max="7933" width="13" style="3" customWidth="1"/>
    <col min="7934" max="7934" width="9.85546875" style="3" bestFit="1" customWidth="1"/>
    <col min="7935" max="7936" width="9.5703125" style="3" customWidth="1"/>
    <col min="7937" max="7937" width="9.85546875" style="3" bestFit="1" customWidth="1"/>
    <col min="7938" max="7938" width="14.140625" style="3" customWidth="1"/>
    <col min="7939" max="7940" width="11.140625" style="3" customWidth="1"/>
    <col min="7941" max="7941" width="13.28515625" style="3" customWidth="1"/>
    <col min="7942" max="7942" width="12.140625" style="3" customWidth="1"/>
    <col min="7943" max="7945" width="9.85546875" style="3" bestFit="1" customWidth="1"/>
    <col min="7946" max="7946" width="10.140625" style="3" customWidth="1"/>
    <col min="7947" max="7947" width="12.140625" style="3" customWidth="1"/>
    <col min="7948" max="7948" width="10.140625" style="3" customWidth="1"/>
    <col min="7949" max="7949" width="12" style="3" customWidth="1"/>
    <col min="7950" max="8184" width="8.85546875" style="3"/>
    <col min="8185" max="8185" width="6.28515625" style="3" customWidth="1"/>
    <col min="8186" max="8186" width="20.5703125" style="3" customWidth="1"/>
    <col min="8187" max="8187" width="30.7109375" style="3" customWidth="1"/>
    <col min="8188" max="8188" width="12" style="3" customWidth="1"/>
    <col min="8189" max="8189" width="13" style="3" customWidth="1"/>
    <col min="8190" max="8190" width="9.85546875" style="3" bestFit="1" customWidth="1"/>
    <col min="8191" max="8192" width="9.5703125" style="3" customWidth="1"/>
    <col min="8193" max="8193" width="9.85546875" style="3" bestFit="1" customWidth="1"/>
    <col min="8194" max="8194" width="14.140625" style="3" customWidth="1"/>
    <col min="8195" max="8196" width="11.140625" style="3" customWidth="1"/>
    <col min="8197" max="8197" width="13.28515625" style="3" customWidth="1"/>
    <col min="8198" max="8198" width="12.140625" style="3" customWidth="1"/>
    <col min="8199" max="8201" width="9.85546875" style="3" bestFit="1" customWidth="1"/>
    <col min="8202" max="8202" width="10.140625" style="3" customWidth="1"/>
    <col min="8203" max="8203" width="12.140625" style="3" customWidth="1"/>
    <col min="8204" max="8204" width="10.140625" style="3" customWidth="1"/>
    <col min="8205" max="8205" width="12" style="3" customWidth="1"/>
    <col min="8206" max="8440" width="8.85546875" style="3"/>
    <col min="8441" max="8441" width="6.28515625" style="3" customWidth="1"/>
    <col min="8442" max="8442" width="20.5703125" style="3" customWidth="1"/>
    <col min="8443" max="8443" width="30.7109375" style="3" customWidth="1"/>
    <col min="8444" max="8444" width="12" style="3" customWidth="1"/>
    <col min="8445" max="8445" width="13" style="3" customWidth="1"/>
    <col min="8446" max="8446" width="9.85546875" style="3" bestFit="1" customWidth="1"/>
    <col min="8447" max="8448" width="9.5703125" style="3" customWidth="1"/>
    <col min="8449" max="8449" width="9.85546875" style="3" bestFit="1" customWidth="1"/>
    <col min="8450" max="8450" width="14.140625" style="3" customWidth="1"/>
    <col min="8451" max="8452" width="11.140625" style="3" customWidth="1"/>
    <col min="8453" max="8453" width="13.28515625" style="3" customWidth="1"/>
    <col min="8454" max="8454" width="12.140625" style="3" customWidth="1"/>
    <col min="8455" max="8457" width="9.85546875" style="3" bestFit="1" customWidth="1"/>
    <col min="8458" max="8458" width="10.140625" style="3" customWidth="1"/>
    <col min="8459" max="8459" width="12.140625" style="3" customWidth="1"/>
    <col min="8460" max="8460" width="10.140625" style="3" customWidth="1"/>
    <col min="8461" max="8461" width="12" style="3" customWidth="1"/>
    <col min="8462" max="8696" width="8.85546875" style="3"/>
    <col min="8697" max="8697" width="6.28515625" style="3" customWidth="1"/>
    <col min="8698" max="8698" width="20.5703125" style="3" customWidth="1"/>
    <col min="8699" max="8699" width="30.7109375" style="3" customWidth="1"/>
    <col min="8700" max="8700" width="12" style="3" customWidth="1"/>
    <col min="8701" max="8701" width="13" style="3" customWidth="1"/>
    <col min="8702" max="8702" width="9.85546875" style="3" bestFit="1" customWidth="1"/>
    <col min="8703" max="8704" width="9.5703125" style="3" customWidth="1"/>
    <col min="8705" max="8705" width="9.85546875" style="3" bestFit="1" customWidth="1"/>
    <col min="8706" max="8706" width="14.140625" style="3" customWidth="1"/>
    <col min="8707" max="8708" width="11.140625" style="3" customWidth="1"/>
    <col min="8709" max="8709" width="13.28515625" style="3" customWidth="1"/>
    <col min="8710" max="8710" width="12.140625" style="3" customWidth="1"/>
    <col min="8711" max="8713" width="9.85546875" style="3" bestFit="1" customWidth="1"/>
    <col min="8714" max="8714" width="10.140625" style="3" customWidth="1"/>
    <col min="8715" max="8715" width="12.140625" style="3" customWidth="1"/>
    <col min="8716" max="8716" width="10.140625" style="3" customWidth="1"/>
    <col min="8717" max="8717" width="12" style="3" customWidth="1"/>
    <col min="8718" max="8952" width="8.85546875" style="3"/>
    <col min="8953" max="8953" width="6.28515625" style="3" customWidth="1"/>
    <col min="8954" max="8954" width="20.5703125" style="3" customWidth="1"/>
    <col min="8955" max="8955" width="30.7109375" style="3" customWidth="1"/>
    <col min="8956" max="8956" width="12" style="3" customWidth="1"/>
    <col min="8957" max="8957" width="13" style="3" customWidth="1"/>
    <col min="8958" max="8958" width="9.85546875" style="3" bestFit="1" customWidth="1"/>
    <col min="8959" max="8960" width="9.5703125" style="3" customWidth="1"/>
    <col min="8961" max="8961" width="9.85546875" style="3" bestFit="1" customWidth="1"/>
    <col min="8962" max="8962" width="14.140625" style="3" customWidth="1"/>
    <col min="8963" max="8964" width="11.140625" style="3" customWidth="1"/>
    <col min="8965" max="8965" width="13.28515625" style="3" customWidth="1"/>
    <col min="8966" max="8966" width="12.140625" style="3" customWidth="1"/>
    <col min="8967" max="8969" width="9.85546875" style="3" bestFit="1" customWidth="1"/>
    <col min="8970" max="8970" width="10.140625" style="3" customWidth="1"/>
    <col min="8971" max="8971" width="12.140625" style="3" customWidth="1"/>
    <col min="8972" max="8972" width="10.140625" style="3" customWidth="1"/>
    <col min="8973" max="8973" width="12" style="3" customWidth="1"/>
    <col min="8974" max="9208" width="8.85546875" style="3"/>
    <col min="9209" max="9209" width="6.28515625" style="3" customWidth="1"/>
    <col min="9210" max="9210" width="20.5703125" style="3" customWidth="1"/>
    <col min="9211" max="9211" width="30.7109375" style="3" customWidth="1"/>
    <col min="9212" max="9212" width="12" style="3" customWidth="1"/>
    <col min="9213" max="9213" width="13" style="3" customWidth="1"/>
    <col min="9214" max="9214" width="9.85546875" style="3" bestFit="1" customWidth="1"/>
    <col min="9215" max="9216" width="9.5703125" style="3" customWidth="1"/>
    <col min="9217" max="9217" width="9.85546875" style="3" bestFit="1" customWidth="1"/>
    <col min="9218" max="9218" width="14.140625" style="3" customWidth="1"/>
    <col min="9219" max="9220" width="11.140625" style="3" customWidth="1"/>
    <col min="9221" max="9221" width="13.28515625" style="3" customWidth="1"/>
    <col min="9222" max="9222" width="12.140625" style="3" customWidth="1"/>
    <col min="9223" max="9225" width="9.85546875" style="3" bestFit="1" customWidth="1"/>
    <col min="9226" max="9226" width="10.140625" style="3" customWidth="1"/>
    <col min="9227" max="9227" width="12.140625" style="3" customWidth="1"/>
    <col min="9228" max="9228" width="10.140625" style="3" customWidth="1"/>
    <col min="9229" max="9229" width="12" style="3" customWidth="1"/>
    <col min="9230" max="9464" width="8.85546875" style="3"/>
    <col min="9465" max="9465" width="6.28515625" style="3" customWidth="1"/>
    <col min="9466" max="9466" width="20.5703125" style="3" customWidth="1"/>
    <col min="9467" max="9467" width="30.7109375" style="3" customWidth="1"/>
    <col min="9468" max="9468" width="12" style="3" customWidth="1"/>
    <col min="9469" max="9469" width="13" style="3" customWidth="1"/>
    <col min="9470" max="9470" width="9.85546875" style="3" bestFit="1" customWidth="1"/>
    <col min="9471" max="9472" width="9.5703125" style="3" customWidth="1"/>
    <col min="9473" max="9473" width="9.85546875" style="3" bestFit="1" customWidth="1"/>
    <col min="9474" max="9474" width="14.140625" style="3" customWidth="1"/>
    <col min="9475" max="9476" width="11.140625" style="3" customWidth="1"/>
    <col min="9477" max="9477" width="13.28515625" style="3" customWidth="1"/>
    <col min="9478" max="9478" width="12.140625" style="3" customWidth="1"/>
    <col min="9479" max="9481" width="9.85546875" style="3" bestFit="1" customWidth="1"/>
    <col min="9482" max="9482" width="10.140625" style="3" customWidth="1"/>
    <col min="9483" max="9483" width="12.140625" style="3" customWidth="1"/>
    <col min="9484" max="9484" width="10.140625" style="3" customWidth="1"/>
    <col min="9485" max="9485" width="12" style="3" customWidth="1"/>
    <col min="9486" max="9720" width="8.85546875" style="3"/>
    <col min="9721" max="9721" width="6.28515625" style="3" customWidth="1"/>
    <col min="9722" max="9722" width="20.5703125" style="3" customWidth="1"/>
    <col min="9723" max="9723" width="30.7109375" style="3" customWidth="1"/>
    <col min="9724" max="9724" width="12" style="3" customWidth="1"/>
    <col min="9725" max="9725" width="13" style="3" customWidth="1"/>
    <col min="9726" max="9726" width="9.85546875" style="3" bestFit="1" customWidth="1"/>
    <col min="9727" max="9728" width="9.5703125" style="3" customWidth="1"/>
    <col min="9729" max="9729" width="9.85546875" style="3" bestFit="1" customWidth="1"/>
    <col min="9730" max="9730" width="14.140625" style="3" customWidth="1"/>
    <col min="9731" max="9732" width="11.140625" style="3" customWidth="1"/>
    <col min="9733" max="9733" width="13.28515625" style="3" customWidth="1"/>
    <col min="9734" max="9734" width="12.140625" style="3" customWidth="1"/>
    <col min="9735" max="9737" width="9.85546875" style="3" bestFit="1" customWidth="1"/>
    <col min="9738" max="9738" width="10.140625" style="3" customWidth="1"/>
    <col min="9739" max="9739" width="12.140625" style="3" customWidth="1"/>
    <col min="9740" max="9740" width="10.140625" style="3" customWidth="1"/>
    <col min="9741" max="9741" width="12" style="3" customWidth="1"/>
    <col min="9742" max="9976" width="8.85546875" style="3"/>
    <col min="9977" max="9977" width="6.28515625" style="3" customWidth="1"/>
    <col min="9978" max="9978" width="20.5703125" style="3" customWidth="1"/>
    <col min="9979" max="9979" width="30.7109375" style="3" customWidth="1"/>
    <col min="9980" max="9980" width="12" style="3" customWidth="1"/>
    <col min="9981" max="9981" width="13" style="3" customWidth="1"/>
    <col min="9982" max="9982" width="9.85546875" style="3" bestFit="1" customWidth="1"/>
    <col min="9983" max="9984" width="9.5703125" style="3" customWidth="1"/>
    <col min="9985" max="9985" width="9.85546875" style="3" bestFit="1" customWidth="1"/>
    <col min="9986" max="9986" width="14.140625" style="3" customWidth="1"/>
    <col min="9987" max="9988" width="11.140625" style="3" customWidth="1"/>
    <col min="9989" max="9989" width="13.28515625" style="3" customWidth="1"/>
    <col min="9990" max="9990" width="12.140625" style="3" customWidth="1"/>
    <col min="9991" max="9993" width="9.85546875" style="3" bestFit="1" customWidth="1"/>
    <col min="9994" max="9994" width="10.140625" style="3" customWidth="1"/>
    <col min="9995" max="9995" width="12.140625" style="3" customWidth="1"/>
    <col min="9996" max="9996" width="10.140625" style="3" customWidth="1"/>
    <col min="9997" max="9997" width="12" style="3" customWidth="1"/>
    <col min="9998" max="10232" width="8.85546875" style="3"/>
    <col min="10233" max="10233" width="6.28515625" style="3" customWidth="1"/>
    <col min="10234" max="10234" width="20.5703125" style="3" customWidth="1"/>
    <col min="10235" max="10235" width="30.7109375" style="3" customWidth="1"/>
    <col min="10236" max="10236" width="12" style="3" customWidth="1"/>
    <col min="10237" max="10237" width="13" style="3" customWidth="1"/>
    <col min="10238" max="10238" width="9.85546875" style="3" bestFit="1" customWidth="1"/>
    <col min="10239" max="10240" width="9.5703125" style="3" customWidth="1"/>
    <col min="10241" max="10241" width="9.85546875" style="3" bestFit="1" customWidth="1"/>
    <col min="10242" max="10242" width="14.140625" style="3" customWidth="1"/>
    <col min="10243" max="10244" width="11.140625" style="3" customWidth="1"/>
    <col min="10245" max="10245" width="13.28515625" style="3" customWidth="1"/>
    <col min="10246" max="10246" width="12.140625" style="3" customWidth="1"/>
    <col min="10247" max="10249" width="9.85546875" style="3" bestFit="1" customWidth="1"/>
    <col min="10250" max="10250" width="10.140625" style="3" customWidth="1"/>
    <col min="10251" max="10251" width="12.140625" style="3" customWidth="1"/>
    <col min="10252" max="10252" width="10.140625" style="3" customWidth="1"/>
    <col min="10253" max="10253" width="12" style="3" customWidth="1"/>
    <col min="10254" max="10488" width="8.85546875" style="3"/>
    <col min="10489" max="10489" width="6.28515625" style="3" customWidth="1"/>
    <col min="10490" max="10490" width="20.5703125" style="3" customWidth="1"/>
    <col min="10491" max="10491" width="30.7109375" style="3" customWidth="1"/>
    <col min="10492" max="10492" width="12" style="3" customWidth="1"/>
    <col min="10493" max="10493" width="13" style="3" customWidth="1"/>
    <col min="10494" max="10494" width="9.85546875" style="3" bestFit="1" customWidth="1"/>
    <col min="10495" max="10496" width="9.5703125" style="3" customWidth="1"/>
    <col min="10497" max="10497" width="9.85546875" style="3" bestFit="1" customWidth="1"/>
    <col min="10498" max="10498" width="14.140625" style="3" customWidth="1"/>
    <col min="10499" max="10500" width="11.140625" style="3" customWidth="1"/>
    <col min="10501" max="10501" width="13.28515625" style="3" customWidth="1"/>
    <col min="10502" max="10502" width="12.140625" style="3" customWidth="1"/>
    <col min="10503" max="10505" width="9.85546875" style="3" bestFit="1" customWidth="1"/>
    <col min="10506" max="10506" width="10.140625" style="3" customWidth="1"/>
    <col min="10507" max="10507" width="12.140625" style="3" customWidth="1"/>
    <col min="10508" max="10508" width="10.140625" style="3" customWidth="1"/>
    <col min="10509" max="10509" width="12" style="3" customWidth="1"/>
    <col min="10510" max="10744" width="8.85546875" style="3"/>
    <col min="10745" max="10745" width="6.28515625" style="3" customWidth="1"/>
    <col min="10746" max="10746" width="20.5703125" style="3" customWidth="1"/>
    <col min="10747" max="10747" width="30.7109375" style="3" customWidth="1"/>
    <col min="10748" max="10748" width="12" style="3" customWidth="1"/>
    <col min="10749" max="10749" width="13" style="3" customWidth="1"/>
    <col min="10750" max="10750" width="9.85546875" style="3" bestFit="1" customWidth="1"/>
    <col min="10751" max="10752" width="9.5703125" style="3" customWidth="1"/>
    <col min="10753" max="10753" width="9.85546875" style="3" bestFit="1" customWidth="1"/>
    <col min="10754" max="10754" width="14.140625" style="3" customWidth="1"/>
    <col min="10755" max="10756" width="11.140625" style="3" customWidth="1"/>
    <col min="10757" max="10757" width="13.28515625" style="3" customWidth="1"/>
    <col min="10758" max="10758" width="12.140625" style="3" customWidth="1"/>
    <col min="10759" max="10761" width="9.85546875" style="3" bestFit="1" customWidth="1"/>
    <col min="10762" max="10762" width="10.140625" style="3" customWidth="1"/>
    <col min="10763" max="10763" width="12.140625" style="3" customWidth="1"/>
    <col min="10764" max="10764" width="10.140625" style="3" customWidth="1"/>
    <col min="10765" max="10765" width="12" style="3" customWidth="1"/>
    <col min="10766" max="11000" width="8.85546875" style="3"/>
    <col min="11001" max="11001" width="6.28515625" style="3" customWidth="1"/>
    <col min="11002" max="11002" width="20.5703125" style="3" customWidth="1"/>
    <col min="11003" max="11003" width="30.7109375" style="3" customWidth="1"/>
    <col min="11004" max="11004" width="12" style="3" customWidth="1"/>
    <col min="11005" max="11005" width="13" style="3" customWidth="1"/>
    <col min="11006" max="11006" width="9.85546875" style="3" bestFit="1" customWidth="1"/>
    <col min="11007" max="11008" width="9.5703125" style="3" customWidth="1"/>
    <col min="11009" max="11009" width="9.85546875" style="3" bestFit="1" customWidth="1"/>
    <col min="11010" max="11010" width="14.140625" style="3" customWidth="1"/>
    <col min="11011" max="11012" width="11.140625" style="3" customWidth="1"/>
    <col min="11013" max="11013" width="13.28515625" style="3" customWidth="1"/>
    <col min="11014" max="11014" width="12.140625" style="3" customWidth="1"/>
    <col min="11015" max="11017" width="9.85546875" style="3" bestFit="1" customWidth="1"/>
    <col min="11018" max="11018" width="10.140625" style="3" customWidth="1"/>
    <col min="11019" max="11019" width="12.140625" style="3" customWidth="1"/>
    <col min="11020" max="11020" width="10.140625" style="3" customWidth="1"/>
    <col min="11021" max="11021" width="12" style="3" customWidth="1"/>
    <col min="11022" max="11256" width="8.85546875" style="3"/>
    <col min="11257" max="11257" width="6.28515625" style="3" customWidth="1"/>
    <col min="11258" max="11258" width="20.5703125" style="3" customWidth="1"/>
    <col min="11259" max="11259" width="30.7109375" style="3" customWidth="1"/>
    <col min="11260" max="11260" width="12" style="3" customWidth="1"/>
    <col min="11261" max="11261" width="13" style="3" customWidth="1"/>
    <col min="11262" max="11262" width="9.85546875" style="3" bestFit="1" customWidth="1"/>
    <col min="11263" max="11264" width="9.5703125" style="3" customWidth="1"/>
    <col min="11265" max="11265" width="9.85546875" style="3" bestFit="1" customWidth="1"/>
    <col min="11266" max="11266" width="14.140625" style="3" customWidth="1"/>
    <col min="11267" max="11268" width="11.140625" style="3" customWidth="1"/>
    <col min="11269" max="11269" width="13.28515625" style="3" customWidth="1"/>
    <col min="11270" max="11270" width="12.140625" style="3" customWidth="1"/>
    <col min="11271" max="11273" width="9.85546875" style="3" bestFit="1" customWidth="1"/>
    <col min="11274" max="11274" width="10.140625" style="3" customWidth="1"/>
    <col min="11275" max="11275" width="12.140625" style="3" customWidth="1"/>
    <col min="11276" max="11276" width="10.140625" style="3" customWidth="1"/>
    <col min="11277" max="11277" width="12" style="3" customWidth="1"/>
    <col min="11278" max="11512" width="8.85546875" style="3"/>
    <col min="11513" max="11513" width="6.28515625" style="3" customWidth="1"/>
    <col min="11514" max="11514" width="20.5703125" style="3" customWidth="1"/>
    <col min="11515" max="11515" width="30.7109375" style="3" customWidth="1"/>
    <col min="11516" max="11516" width="12" style="3" customWidth="1"/>
    <col min="11517" max="11517" width="13" style="3" customWidth="1"/>
    <col min="11518" max="11518" width="9.85546875" style="3" bestFit="1" customWidth="1"/>
    <col min="11519" max="11520" width="9.5703125" style="3" customWidth="1"/>
    <col min="11521" max="11521" width="9.85546875" style="3" bestFit="1" customWidth="1"/>
    <col min="11522" max="11522" width="14.140625" style="3" customWidth="1"/>
    <col min="11523" max="11524" width="11.140625" style="3" customWidth="1"/>
    <col min="11525" max="11525" width="13.28515625" style="3" customWidth="1"/>
    <col min="11526" max="11526" width="12.140625" style="3" customWidth="1"/>
    <col min="11527" max="11529" width="9.85546875" style="3" bestFit="1" customWidth="1"/>
    <col min="11530" max="11530" width="10.140625" style="3" customWidth="1"/>
    <col min="11531" max="11531" width="12.140625" style="3" customWidth="1"/>
    <col min="11532" max="11532" width="10.140625" style="3" customWidth="1"/>
    <col min="11533" max="11533" width="12" style="3" customWidth="1"/>
    <col min="11534" max="11768" width="8.85546875" style="3"/>
    <col min="11769" max="11769" width="6.28515625" style="3" customWidth="1"/>
    <col min="11770" max="11770" width="20.5703125" style="3" customWidth="1"/>
    <col min="11771" max="11771" width="30.7109375" style="3" customWidth="1"/>
    <col min="11772" max="11772" width="12" style="3" customWidth="1"/>
    <col min="11773" max="11773" width="13" style="3" customWidth="1"/>
    <col min="11774" max="11774" width="9.85546875" style="3" bestFit="1" customWidth="1"/>
    <col min="11775" max="11776" width="9.5703125" style="3" customWidth="1"/>
    <col min="11777" max="11777" width="9.85546875" style="3" bestFit="1" customWidth="1"/>
    <col min="11778" max="11778" width="14.140625" style="3" customWidth="1"/>
    <col min="11779" max="11780" width="11.140625" style="3" customWidth="1"/>
    <col min="11781" max="11781" width="13.28515625" style="3" customWidth="1"/>
    <col min="11782" max="11782" width="12.140625" style="3" customWidth="1"/>
    <col min="11783" max="11785" width="9.85546875" style="3" bestFit="1" customWidth="1"/>
    <col min="11786" max="11786" width="10.140625" style="3" customWidth="1"/>
    <col min="11787" max="11787" width="12.140625" style="3" customWidth="1"/>
    <col min="11788" max="11788" width="10.140625" style="3" customWidth="1"/>
    <col min="11789" max="11789" width="12" style="3" customWidth="1"/>
    <col min="11790" max="12024" width="8.85546875" style="3"/>
    <col min="12025" max="12025" width="6.28515625" style="3" customWidth="1"/>
    <col min="12026" max="12026" width="20.5703125" style="3" customWidth="1"/>
    <col min="12027" max="12027" width="30.7109375" style="3" customWidth="1"/>
    <col min="12028" max="12028" width="12" style="3" customWidth="1"/>
    <col min="12029" max="12029" width="13" style="3" customWidth="1"/>
    <col min="12030" max="12030" width="9.85546875" style="3" bestFit="1" customWidth="1"/>
    <col min="12031" max="12032" width="9.5703125" style="3" customWidth="1"/>
    <col min="12033" max="12033" width="9.85546875" style="3" bestFit="1" customWidth="1"/>
    <col min="12034" max="12034" width="14.140625" style="3" customWidth="1"/>
    <col min="12035" max="12036" width="11.140625" style="3" customWidth="1"/>
    <col min="12037" max="12037" width="13.28515625" style="3" customWidth="1"/>
    <col min="12038" max="12038" width="12.140625" style="3" customWidth="1"/>
    <col min="12039" max="12041" width="9.85546875" style="3" bestFit="1" customWidth="1"/>
    <col min="12042" max="12042" width="10.140625" style="3" customWidth="1"/>
    <col min="12043" max="12043" width="12.140625" style="3" customWidth="1"/>
    <col min="12044" max="12044" width="10.140625" style="3" customWidth="1"/>
    <col min="12045" max="12045" width="12" style="3" customWidth="1"/>
    <col min="12046" max="12280" width="8.85546875" style="3"/>
    <col min="12281" max="12281" width="6.28515625" style="3" customWidth="1"/>
    <col min="12282" max="12282" width="20.5703125" style="3" customWidth="1"/>
    <col min="12283" max="12283" width="30.7109375" style="3" customWidth="1"/>
    <col min="12284" max="12284" width="12" style="3" customWidth="1"/>
    <col min="12285" max="12285" width="13" style="3" customWidth="1"/>
    <col min="12286" max="12286" width="9.85546875" style="3" bestFit="1" customWidth="1"/>
    <col min="12287" max="12288" width="9.5703125" style="3" customWidth="1"/>
    <col min="12289" max="12289" width="9.85546875" style="3" bestFit="1" customWidth="1"/>
    <col min="12290" max="12290" width="14.140625" style="3" customWidth="1"/>
    <col min="12291" max="12292" width="11.140625" style="3" customWidth="1"/>
    <col min="12293" max="12293" width="13.28515625" style="3" customWidth="1"/>
    <col min="12294" max="12294" width="12.140625" style="3" customWidth="1"/>
    <col min="12295" max="12297" width="9.85546875" style="3" bestFit="1" customWidth="1"/>
    <col min="12298" max="12298" width="10.140625" style="3" customWidth="1"/>
    <col min="12299" max="12299" width="12.140625" style="3" customWidth="1"/>
    <col min="12300" max="12300" width="10.140625" style="3" customWidth="1"/>
    <col min="12301" max="12301" width="12" style="3" customWidth="1"/>
    <col min="12302" max="12536" width="8.85546875" style="3"/>
    <col min="12537" max="12537" width="6.28515625" style="3" customWidth="1"/>
    <col min="12538" max="12538" width="20.5703125" style="3" customWidth="1"/>
    <col min="12539" max="12539" width="30.7109375" style="3" customWidth="1"/>
    <col min="12540" max="12540" width="12" style="3" customWidth="1"/>
    <col min="12541" max="12541" width="13" style="3" customWidth="1"/>
    <col min="12542" max="12542" width="9.85546875" style="3" bestFit="1" customWidth="1"/>
    <col min="12543" max="12544" width="9.5703125" style="3" customWidth="1"/>
    <col min="12545" max="12545" width="9.85546875" style="3" bestFit="1" customWidth="1"/>
    <col min="12546" max="12546" width="14.140625" style="3" customWidth="1"/>
    <col min="12547" max="12548" width="11.140625" style="3" customWidth="1"/>
    <col min="12549" max="12549" width="13.28515625" style="3" customWidth="1"/>
    <col min="12550" max="12550" width="12.140625" style="3" customWidth="1"/>
    <col min="12551" max="12553" width="9.85546875" style="3" bestFit="1" customWidth="1"/>
    <col min="12554" max="12554" width="10.140625" style="3" customWidth="1"/>
    <col min="12555" max="12555" width="12.140625" style="3" customWidth="1"/>
    <col min="12556" max="12556" width="10.140625" style="3" customWidth="1"/>
    <col min="12557" max="12557" width="12" style="3" customWidth="1"/>
    <col min="12558" max="12792" width="8.85546875" style="3"/>
    <col min="12793" max="12793" width="6.28515625" style="3" customWidth="1"/>
    <col min="12794" max="12794" width="20.5703125" style="3" customWidth="1"/>
    <col min="12795" max="12795" width="30.7109375" style="3" customWidth="1"/>
    <col min="12796" max="12796" width="12" style="3" customWidth="1"/>
    <col min="12797" max="12797" width="13" style="3" customWidth="1"/>
    <col min="12798" max="12798" width="9.85546875" style="3" bestFit="1" customWidth="1"/>
    <col min="12799" max="12800" width="9.5703125" style="3" customWidth="1"/>
    <col min="12801" max="12801" width="9.85546875" style="3" bestFit="1" customWidth="1"/>
    <col min="12802" max="12802" width="14.140625" style="3" customWidth="1"/>
    <col min="12803" max="12804" width="11.140625" style="3" customWidth="1"/>
    <col min="12805" max="12805" width="13.28515625" style="3" customWidth="1"/>
    <col min="12806" max="12806" width="12.140625" style="3" customWidth="1"/>
    <col min="12807" max="12809" width="9.85546875" style="3" bestFit="1" customWidth="1"/>
    <col min="12810" max="12810" width="10.140625" style="3" customWidth="1"/>
    <col min="12811" max="12811" width="12.140625" style="3" customWidth="1"/>
    <col min="12812" max="12812" width="10.140625" style="3" customWidth="1"/>
    <col min="12813" max="12813" width="12" style="3" customWidth="1"/>
    <col min="12814" max="13048" width="8.85546875" style="3"/>
    <col min="13049" max="13049" width="6.28515625" style="3" customWidth="1"/>
    <col min="13050" max="13050" width="20.5703125" style="3" customWidth="1"/>
    <col min="13051" max="13051" width="30.7109375" style="3" customWidth="1"/>
    <col min="13052" max="13052" width="12" style="3" customWidth="1"/>
    <col min="13053" max="13053" width="13" style="3" customWidth="1"/>
    <col min="13054" max="13054" width="9.85546875" style="3" bestFit="1" customWidth="1"/>
    <col min="13055" max="13056" width="9.5703125" style="3" customWidth="1"/>
    <col min="13057" max="13057" width="9.85546875" style="3" bestFit="1" customWidth="1"/>
    <col min="13058" max="13058" width="14.140625" style="3" customWidth="1"/>
    <col min="13059" max="13060" width="11.140625" style="3" customWidth="1"/>
    <col min="13061" max="13061" width="13.28515625" style="3" customWidth="1"/>
    <col min="13062" max="13062" width="12.140625" style="3" customWidth="1"/>
    <col min="13063" max="13065" width="9.85546875" style="3" bestFit="1" customWidth="1"/>
    <col min="13066" max="13066" width="10.140625" style="3" customWidth="1"/>
    <col min="13067" max="13067" width="12.140625" style="3" customWidth="1"/>
    <col min="13068" max="13068" width="10.140625" style="3" customWidth="1"/>
    <col min="13069" max="13069" width="12" style="3" customWidth="1"/>
    <col min="13070" max="13304" width="8.85546875" style="3"/>
    <col min="13305" max="13305" width="6.28515625" style="3" customWidth="1"/>
    <col min="13306" max="13306" width="20.5703125" style="3" customWidth="1"/>
    <col min="13307" max="13307" width="30.7109375" style="3" customWidth="1"/>
    <col min="13308" max="13308" width="12" style="3" customWidth="1"/>
    <col min="13309" max="13309" width="13" style="3" customWidth="1"/>
    <col min="13310" max="13310" width="9.85546875" style="3" bestFit="1" customWidth="1"/>
    <col min="13311" max="13312" width="9.5703125" style="3" customWidth="1"/>
    <col min="13313" max="13313" width="9.85546875" style="3" bestFit="1" customWidth="1"/>
    <col min="13314" max="13314" width="14.140625" style="3" customWidth="1"/>
    <col min="13315" max="13316" width="11.140625" style="3" customWidth="1"/>
    <col min="13317" max="13317" width="13.28515625" style="3" customWidth="1"/>
    <col min="13318" max="13318" width="12.140625" style="3" customWidth="1"/>
    <col min="13319" max="13321" width="9.85546875" style="3" bestFit="1" customWidth="1"/>
    <col min="13322" max="13322" width="10.140625" style="3" customWidth="1"/>
    <col min="13323" max="13323" width="12.140625" style="3" customWidth="1"/>
    <col min="13324" max="13324" width="10.140625" style="3" customWidth="1"/>
    <col min="13325" max="13325" width="12" style="3" customWidth="1"/>
    <col min="13326" max="13560" width="8.85546875" style="3"/>
    <col min="13561" max="13561" width="6.28515625" style="3" customWidth="1"/>
    <col min="13562" max="13562" width="20.5703125" style="3" customWidth="1"/>
    <col min="13563" max="13563" width="30.7109375" style="3" customWidth="1"/>
    <col min="13564" max="13564" width="12" style="3" customWidth="1"/>
    <col min="13565" max="13565" width="13" style="3" customWidth="1"/>
    <col min="13566" max="13566" width="9.85546875" style="3" bestFit="1" customWidth="1"/>
    <col min="13567" max="13568" width="9.5703125" style="3" customWidth="1"/>
    <col min="13569" max="13569" width="9.85546875" style="3" bestFit="1" customWidth="1"/>
    <col min="13570" max="13570" width="14.140625" style="3" customWidth="1"/>
    <col min="13571" max="13572" width="11.140625" style="3" customWidth="1"/>
    <col min="13573" max="13573" width="13.28515625" style="3" customWidth="1"/>
    <col min="13574" max="13574" width="12.140625" style="3" customWidth="1"/>
    <col min="13575" max="13577" width="9.85546875" style="3" bestFit="1" customWidth="1"/>
    <col min="13578" max="13578" width="10.140625" style="3" customWidth="1"/>
    <col min="13579" max="13579" width="12.140625" style="3" customWidth="1"/>
    <col min="13580" max="13580" width="10.140625" style="3" customWidth="1"/>
    <col min="13581" max="13581" width="12" style="3" customWidth="1"/>
    <col min="13582" max="13816" width="8.85546875" style="3"/>
    <col min="13817" max="13817" width="6.28515625" style="3" customWidth="1"/>
    <col min="13818" max="13818" width="20.5703125" style="3" customWidth="1"/>
    <col min="13819" max="13819" width="30.7109375" style="3" customWidth="1"/>
    <col min="13820" max="13820" width="12" style="3" customWidth="1"/>
    <col min="13821" max="13821" width="13" style="3" customWidth="1"/>
    <col min="13822" max="13822" width="9.85546875" style="3" bestFit="1" customWidth="1"/>
    <col min="13823" max="13824" width="9.5703125" style="3" customWidth="1"/>
    <col min="13825" max="13825" width="9.85546875" style="3" bestFit="1" customWidth="1"/>
    <col min="13826" max="13826" width="14.140625" style="3" customWidth="1"/>
    <col min="13827" max="13828" width="11.140625" style="3" customWidth="1"/>
    <col min="13829" max="13829" width="13.28515625" style="3" customWidth="1"/>
    <col min="13830" max="13830" width="12.140625" style="3" customWidth="1"/>
    <col min="13831" max="13833" width="9.85546875" style="3" bestFit="1" customWidth="1"/>
    <col min="13834" max="13834" width="10.140625" style="3" customWidth="1"/>
    <col min="13835" max="13835" width="12.140625" style="3" customWidth="1"/>
    <col min="13836" max="13836" width="10.140625" style="3" customWidth="1"/>
    <col min="13837" max="13837" width="12" style="3" customWidth="1"/>
    <col min="13838" max="14072" width="8.85546875" style="3"/>
    <col min="14073" max="14073" width="6.28515625" style="3" customWidth="1"/>
    <col min="14074" max="14074" width="20.5703125" style="3" customWidth="1"/>
    <col min="14075" max="14075" width="30.7109375" style="3" customWidth="1"/>
    <col min="14076" max="14076" width="12" style="3" customWidth="1"/>
    <col min="14077" max="14077" width="13" style="3" customWidth="1"/>
    <col min="14078" max="14078" width="9.85546875" style="3" bestFit="1" customWidth="1"/>
    <col min="14079" max="14080" width="9.5703125" style="3" customWidth="1"/>
    <col min="14081" max="14081" width="9.85546875" style="3" bestFit="1" customWidth="1"/>
    <col min="14082" max="14082" width="14.140625" style="3" customWidth="1"/>
    <col min="14083" max="14084" width="11.140625" style="3" customWidth="1"/>
    <col min="14085" max="14085" width="13.28515625" style="3" customWidth="1"/>
    <col min="14086" max="14086" width="12.140625" style="3" customWidth="1"/>
    <col min="14087" max="14089" width="9.85546875" style="3" bestFit="1" customWidth="1"/>
    <col min="14090" max="14090" width="10.140625" style="3" customWidth="1"/>
    <col min="14091" max="14091" width="12.140625" style="3" customWidth="1"/>
    <col min="14092" max="14092" width="10.140625" style="3" customWidth="1"/>
    <col min="14093" max="14093" width="12" style="3" customWidth="1"/>
    <col min="14094" max="14328" width="8.85546875" style="3"/>
    <col min="14329" max="14329" width="6.28515625" style="3" customWidth="1"/>
    <col min="14330" max="14330" width="20.5703125" style="3" customWidth="1"/>
    <col min="14331" max="14331" width="30.7109375" style="3" customWidth="1"/>
    <col min="14332" max="14332" width="12" style="3" customWidth="1"/>
    <col min="14333" max="14333" width="13" style="3" customWidth="1"/>
    <col min="14334" max="14334" width="9.85546875" style="3" bestFit="1" customWidth="1"/>
    <col min="14335" max="14336" width="9.5703125" style="3" customWidth="1"/>
    <col min="14337" max="14337" width="9.85546875" style="3" bestFit="1" customWidth="1"/>
    <col min="14338" max="14338" width="14.140625" style="3" customWidth="1"/>
    <col min="14339" max="14340" width="11.140625" style="3" customWidth="1"/>
    <col min="14341" max="14341" width="13.28515625" style="3" customWidth="1"/>
    <col min="14342" max="14342" width="12.140625" style="3" customWidth="1"/>
    <col min="14343" max="14345" width="9.85546875" style="3" bestFit="1" customWidth="1"/>
    <col min="14346" max="14346" width="10.140625" style="3" customWidth="1"/>
    <col min="14347" max="14347" width="12.140625" style="3" customWidth="1"/>
    <col min="14348" max="14348" width="10.140625" style="3" customWidth="1"/>
    <col min="14349" max="14349" width="12" style="3" customWidth="1"/>
    <col min="14350" max="14584" width="8.85546875" style="3"/>
    <col min="14585" max="14585" width="6.28515625" style="3" customWidth="1"/>
    <col min="14586" max="14586" width="20.5703125" style="3" customWidth="1"/>
    <col min="14587" max="14587" width="30.7109375" style="3" customWidth="1"/>
    <col min="14588" max="14588" width="12" style="3" customWidth="1"/>
    <col min="14589" max="14589" width="13" style="3" customWidth="1"/>
    <col min="14590" max="14590" width="9.85546875" style="3" bestFit="1" customWidth="1"/>
    <col min="14591" max="14592" width="9.5703125" style="3" customWidth="1"/>
    <col min="14593" max="14593" width="9.85546875" style="3" bestFit="1" customWidth="1"/>
    <col min="14594" max="14594" width="14.140625" style="3" customWidth="1"/>
    <col min="14595" max="14596" width="11.140625" style="3" customWidth="1"/>
    <col min="14597" max="14597" width="13.28515625" style="3" customWidth="1"/>
    <col min="14598" max="14598" width="12.140625" style="3" customWidth="1"/>
    <col min="14599" max="14601" width="9.85546875" style="3" bestFit="1" customWidth="1"/>
    <col min="14602" max="14602" width="10.140625" style="3" customWidth="1"/>
    <col min="14603" max="14603" width="12.140625" style="3" customWidth="1"/>
    <col min="14604" max="14604" width="10.140625" style="3" customWidth="1"/>
    <col min="14605" max="14605" width="12" style="3" customWidth="1"/>
    <col min="14606" max="14840" width="8.85546875" style="3"/>
    <col min="14841" max="14841" width="6.28515625" style="3" customWidth="1"/>
    <col min="14842" max="14842" width="20.5703125" style="3" customWidth="1"/>
    <col min="14843" max="14843" width="30.7109375" style="3" customWidth="1"/>
    <col min="14844" max="14844" width="12" style="3" customWidth="1"/>
    <col min="14845" max="14845" width="13" style="3" customWidth="1"/>
    <col min="14846" max="14846" width="9.85546875" style="3" bestFit="1" customWidth="1"/>
    <col min="14847" max="14848" width="9.5703125" style="3" customWidth="1"/>
    <col min="14849" max="14849" width="9.85546875" style="3" bestFit="1" customWidth="1"/>
    <col min="14850" max="14850" width="14.140625" style="3" customWidth="1"/>
    <col min="14851" max="14852" width="11.140625" style="3" customWidth="1"/>
    <col min="14853" max="14853" width="13.28515625" style="3" customWidth="1"/>
    <col min="14854" max="14854" width="12.140625" style="3" customWidth="1"/>
    <col min="14855" max="14857" width="9.85546875" style="3" bestFit="1" customWidth="1"/>
    <col min="14858" max="14858" width="10.140625" style="3" customWidth="1"/>
    <col min="14859" max="14859" width="12.140625" style="3" customWidth="1"/>
    <col min="14860" max="14860" width="10.140625" style="3" customWidth="1"/>
    <col min="14861" max="14861" width="12" style="3" customWidth="1"/>
    <col min="14862" max="15096" width="8.85546875" style="3"/>
    <col min="15097" max="15097" width="6.28515625" style="3" customWidth="1"/>
    <col min="15098" max="15098" width="20.5703125" style="3" customWidth="1"/>
    <col min="15099" max="15099" width="30.7109375" style="3" customWidth="1"/>
    <col min="15100" max="15100" width="12" style="3" customWidth="1"/>
    <col min="15101" max="15101" width="13" style="3" customWidth="1"/>
    <col min="15102" max="15102" width="9.85546875" style="3" bestFit="1" customWidth="1"/>
    <col min="15103" max="15104" width="9.5703125" style="3" customWidth="1"/>
    <col min="15105" max="15105" width="9.85546875" style="3" bestFit="1" customWidth="1"/>
    <col min="15106" max="15106" width="14.140625" style="3" customWidth="1"/>
    <col min="15107" max="15108" width="11.140625" style="3" customWidth="1"/>
    <col min="15109" max="15109" width="13.28515625" style="3" customWidth="1"/>
    <col min="15110" max="15110" width="12.140625" style="3" customWidth="1"/>
    <col min="15111" max="15113" width="9.85546875" style="3" bestFit="1" customWidth="1"/>
    <col min="15114" max="15114" width="10.140625" style="3" customWidth="1"/>
    <col min="15115" max="15115" width="12.140625" style="3" customWidth="1"/>
    <col min="15116" max="15116" width="10.140625" style="3" customWidth="1"/>
    <col min="15117" max="15117" width="12" style="3" customWidth="1"/>
    <col min="15118" max="15352" width="8.85546875" style="3"/>
    <col min="15353" max="15353" width="6.28515625" style="3" customWidth="1"/>
    <col min="15354" max="15354" width="20.5703125" style="3" customWidth="1"/>
    <col min="15355" max="15355" width="30.7109375" style="3" customWidth="1"/>
    <col min="15356" max="15356" width="12" style="3" customWidth="1"/>
    <col min="15357" max="15357" width="13" style="3" customWidth="1"/>
    <col min="15358" max="15358" width="9.85546875" style="3" bestFit="1" customWidth="1"/>
    <col min="15359" max="15360" width="9.5703125" style="3" customWidth="1"/>
    <col min="15361" max="15361" width="9.85546875" style="3" bestFit="1" customWidth="1"/>
    <col min="15362" max="15362" width="14.140625" style="3" customWidth="1"/>
    <col min="15363" max="15364" width="11.140625" style="3" customWidth="1"/>
    <col min="15365" max="15365" width="13.28515625" style="3" customWidth="1"/>
    <col min="15366" max="15366" width="12.140625" style="3" customWidth="1"/>
    <col min="15367" max="15369" width="9.85546875" style="3" bestFit="1" customWidth="1"/>
    <col min="15370" max="15370" width="10.140625" style="3" customWidth="1"/>
    <col min="15371" max="15371" width="12.140625" style="3" customWidth="1"/>
    <col min="15372" max="15372" width="10.140625" style="3" customWidth="1"/>
    <col min="15373" max="15373" width="12" style="3" customWidth="1"/>
    <col min="15374" max="15608" width="8.85546875" style="3"/>
    <col min="15609" max="15609" width="6.28515625" style="3" customWidth="1"/>
    <col min="15610" max="15610" width="20.5703125" style="3" customWidth="1"/>
    <col min="15611" max="15611" width="30.7109375" style="3" customWidth="1"/>
    <col min="15612" max="15612" width="12" style="3" customWidth="1"/>
    <col min="15613" max="15613" width="13" style="3" customWidth="1"/>
    <col min="15614" max="15614" width="9.85546875" style="3" bestFit="1" customWidth="1"/>
    <col min="15615" max="15616" width="9.5703125" style="3" customWidth="1"/>
    <col min="15617" max="15617" width="9.85546875" style="3" bestFit="1" customWidth="1"/>
    <col min="15618" max="15618" width="14.140625" style="3" customWidth="1"/>
    <col min="15619" max="15620" width="11.140625" style="3" customWidth="1"/>
    <col min="15621" max="15621" width="13.28515625" style="3" customWidth="1"/>
    <col min="15622" max="15622" width="12.140625" style="3" customWidth="1"/>
    <col min="15623" max="15625" width="9.85546875" style="3" bestFit="1" customWidth="1"/>
    <col min="15626" max="15626" width="10.140625" style="3" customWidth="1"/>
    <col min="15627" max="15627" width="12.140625" style="3" customWidth="1"/>
    <col min="15628" max="15628" width="10.140625" style="3" customWidth="1"/>
    <col min="15629" max="15629" width="12" style="3" customWidth="1"/>
    <col min="15630" max="15864" width="8.85546875" style="3"/>
    <col min="15865" max="15865" width="6.28515625" style="3" customWidth="1"/>
    <col min="15866" max="15866" width="20.5703125" style="3" customWidth="1"/>
    <col min="15867" max="15867" width="30.7109375" style="3" customWidth="1"/>
    <col min="15868" max="15868" width="12" style="3" customWidth="1"/>
    <col min="15869" max="15869" width="13" style="3" customWidth="1"/>
    <col min="15870" max="15870" width="9.85546875" style="3" bestFit="1" customWidth="1"/>
    <col min="15871" max="15872" width="9.5703125" style="3" customWidth="1"/>
    <col min="15873" max="15873" width="9.85546875" style="3" bestFit="1" customWidth="1"/>
    <col min="15874" max="15874" width="14.140625" style="3" customWidth="1"/>
    <col min="15875" max="15876" width="11.140625" style="3" customWidth="1"/>
    <col min="15877" max="15877" width="13.28515625" style="3" customWidth="1"/>
    <col min="15878" max="15878" width="12.140625" style="3" customWidth="1"/>
    <col min="15879" max="15881" width="9.85546875" style="3" bestFit="1" customWidth="1"/>
    <col min="15882" max="15882" width="10.140625" style="3" customWidth="1"/>
    <col min="15883" max="15883" width="12.140625" style="3" customWidth="1"/>
    <col min="15884" max="15884" width="10.140625" style="3" customWidth="1"/>
    <col min="15885" max="15885" width="12" style="3" customWidth="1"/>
    <col min="15886" max="16120" width="8.85546875" style="3"/>
    <col min="16121" max="16121" width="6.28515625" style="3" customWidth="1"/>
    <col min="16122" max="16122" width="20.5703125" style="3" customWidth="1"/>
    <col min="16123" max="16123" width="30.7109375" style="3" customWidth="1"/>
    <col min="16124" max="16124" width="12" style="3" customWidth="1"/>
    <col min="16125" max="16125" width="13" style="3" customWidth="1"/>
    <col min="16126" max="16126" width="9.85546875" style="3" bestFit="1" customWidth="1"/>
    <col min="16127" max="16128" width="9.5703125" style="3" customWidth="1"/>
    <col min="16129" max="16129" width="9.85546875" style="3" bestFit="1" customWidth="1"/>
    <col min="16130" max="16130" width="14.140625" style="3" customWidth="1"/>
    <col min="16131" max="16132" width="11.140625" style="3" customWidth="1"/>
    <col min="16133" max="16133" width="13.28515625" style="3" customWidth="1"/>
    <col min="16134" max="16134" width="12.140625" style="3" customWidth="1"/>
    <col min="16135" max="16137" width="9.85546875" style="3" bestFit="1" customWidth="1"/>
    <col min="16138" max="16138" width="10.140625" style="3" customWidth="1"/>
    <col min="16139" max="16139" width="12.140625" style="3" customWidth="1"/>
    <col min="16140" max="16140" width="10.140625" style="3" customWidth="1"/>
    <col min="16141" max="16141" width="12" style="3" customWidth="1"/>
    <col min="16142" max="16384" width="8.85546875" style="3"/>
  </cols>
  <sheetData>
    <row r="1" spans="1:52" s="199" customFormat="1" ht="34.5" customHeight="1" thickBot="1">
      <c r="A1" s="434" t="s">
        <v>124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</row>
    <row r="2" spans="1:52" ht="29.25" customHeight="1" thickBot="1">
      <c r="A2" s="520" t="s">
        <v>123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2"/>
      <c r="AA2" s="1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18" customHeight="1">
      <c r="A3" s="562" t="s">
        <v>0</v>
      </c>
      <c r="B3" s="526" t="s">
        <v>1</v>
      </c>
      <c r="C3" s="526" t="s">
        <v>2</v>
      </c>
      <c r="D3" s="528" t="s">
        <v>122</v>
      </c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  <c r="T3" s="528"/>
      <c r="U3" s="528"/>
      <c r="V3" s="528"/>
      <c r="W3" s="528"/>
      <c r="X3" s="528"/>
      <c r="Y3" s="528"/>
      <c r="Z3" s="529"/>
      <c r="AA3" s="508" t="s">
        <v>4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ht="18" customHeight="1">
      <c r="A4" s="563"/>
      <c r="B4" s="478"/>
      <c r="C4" s="478"/>
      <c r="D4" s="200"/>
      <c r="E4" s="478" t="s">
        <v>5</v>
      </c>
      <c r="F4" s="478"/>
      <c r="G4" s="478"/>
      <c r="H4" s="478"/>
      <c r="I4" s="478"/>
      <c r="J4" s="478"/>
      <c r="K4" s="478"/>
      <c r="L4" s="478" t="s">
        <v>107</v>
      </c>
      <c r="M4" s="478"/>
      <c r="N4" s="478"/>
      <c r="O4" s="478"/>
      <c r="P4" s="478"/>
      <c r="Q4" s="478"/>
      <c r="R4" s="478"/>
      <c r="S4" s="478" t="s">
        <v>7</v>
      </c>
      <c r="T4" s="478"/>
      <c r="U4" s="478"/>
      <c r="V4" s="478"/>
      <c r="W4" s="478"/>
      <c r="X4" s="478"/>
      <c r="Y4" s="478"/>
      <c r="Z4" s="220" t="s">
        <v>8</v>
      </c>
      <c r="AA4" s="509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ht="18" customHeight="1" thickBot="1">
      <c r="A5" s="564"/>
      <c r="B5" s="527"/>
      <c r="C5" s="527"/>
      <c r="D5" s="203"/>
      <c r="E5" s="203" t="s">
        <v>9</v>
      </c>
      <c r="F5" s="203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203" t="s">
        <v>9</v>
      </c>
      <c r="M5" s="203" t="s">
        <v>10</v>
      </c>
      <c r="N5" s="7" t="s">
        <v>11</v>
      </c>
      <c r="O5" s="7" t="s">
        <v>12</v>
      </c>
      <c r="P5" s="7" t="s">
        <v>13</v>
      </c>
      <c r="Q5" s="7" t="s">
        <v>14</v>
      </c>
      <c r="R5" s="7" t="s">
        <v>15</v>
      </c>
      <c r="S5" s="203" t="s">
        <v>9</v>
      </c>
      <c r="T5" s="203" t="s">
        <v>10</v>
      </c>
      <c r="U5" s="7" t="s">
        <v>11</v>
      </c>
      <c r="V5" s="7" t="s">
        <v>12</v>
      </c>
      <c r="W5" s="7" t="s">
        <v>13</v>
      </c>
      <c r="X5" s="7" t="s">
        <v>14</v>
      </c>
      <c r="Y5" s="7" t="s">
        <v>15</v>
      </c>
      <c r="Z5" s="8" t="s">
        <v>16</v>
      </c>
      <c r="AA5" s="509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ht="18" customHeight="1" thickBot="1">
      <c r="A6" s="224">
        <v>1</v>
      </c>
      <c r="B6" s="202">
        <v>2</v>
      </c>
      <c r="C6" s="202">
        <v>3</v>
      </c>
      <c r="D6" s="11">
        <v>4</v>
      </c>
      <c r="E6" s="511">
        <v>5</v>
      </c>
      <c r="F6" s="512"/>
      <c r="G6" s="512"/>
      <c r="H6" s="512"/>
      <c r="I6" s="512"/>
      <c r="J6" s="512"/>
      <c r="K6" s="513"/>
      <c r="L6" s="515">
        <v>6</v>
      </c>
      <c r="M6" s="512"/>
      <c r="N6" s="512"/>
      <c r="O6" s="512"/>
      <c r="P6" s="512"/>
      <c r="Q6" s="512"/>
      <c r="R6" s="516"/>
      <c r="S6" s="511">
        <v>7</v>
      </c>
      <c r="T6" s="512"/>
      <c r="U6" s="512"/>
      <c r="V6" s="512"/>
      <c r="W6" s="512"/>
      <c r="X6" s="512"/>
      <c r="Y6" s="516"/>
      <c r="Z6" s="12" t="s">
        <v>17</v>
      </c>
      <c r="AA6" s="510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16.5" customHeight="1" thickBot="1">
      <c r="A7" s="223"/>
      <c r="B7" s="517" t="s">
        <v>18</v>
      </c>
      <c r="C7" s="518"/>
      <c r="D7" s="519"/>
      <c r="E7" s="14"/>
      <c r="F7" s="15"/>
      <c r="G7" s="15"/>
      <c r="H7" s="15"/>
      <c r="I7" s="15"/>
      <c r="J7" s="15"/>
      <c r="K7" s="16"/>
      <c r="L7" s="17"/>
      <c r="M7" s="15"/>
      <c r="N7" s="15"/>
      <c r="O7" s="15"/>
      <c r="P7" s="15"/>
      <c r="Q7" s="15"/>
      <c r="R7" s="18"/>
      <c r="S7" s="19"/>
      <c r="T7" s="15"/>
      <c r="U7" s="15"/>
      <c r="V7" s="15"/>
      <c r="W7" s="15"/>
      <c r="X7" s="20"/>
      <c r="Y7" s="21"/>
      <c r="Z7" s="22"/>
      <c r="AA7" s="23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s="2" customFormat="1" ht="23.25" customHeight="1">
      <c r="A8" s="552">
        <v>1</v>
      </c>
      <c r="B8" s="549" t="s">
        <v>19</v>
      </c>
      <c r="C8" s="472" t="s">
        <v>20</v>
      </c>
      <c r="D8" s="24" t="s">
        <v>106</v>
      </c>
      <c r="E8" s="25">
        <v>0</v>
      </c>
      <c r="F8" s="26">
        <v>0</v>
      </c>
      <c r="G8" s="26">
        <v>0</v>
      </c>
      <c r="H8" s="26">
        <v>0</v>
      </c>
      <c r="I8" s="26">
        <v>0</v>
      </c>
      <c r="J8" s="30">
        <v>0</v>
      </c>
      <c r="K8" s="28">
        <f t="shared" ref="K8:K39" si="0">SUM(E8:J8)</f>
        <v>0</v>
      </c>
      <c r="L8" s="29">
        <v>0</v>
      </c>
      <c r="M8" s="26">
        <v>0</v>
      </c>
      <c r="N8" s="26">
        <v>0</v>
      </c>
      <c r="O8" s="26">
        <v>0</v>
      </c>
      <c r="P8" s="26">
        <v>0</v>
      </c>
      <c r="Q8" s="30">
        <v>0</v>
      </c>
      <c r="R8" s="28">
        <f t="shared" ref="R8:R39" si="1">SUM(L8:Q8)</f>
        <v>0</v>
      </c>
      <c r="S8" s="31">
        <f t="shared" ref="S8:S39" si="2">E8-L8</f>
        <v>0</v>
      </c>
      <c r="T8" s="32">
        <f t="shared" ref="T8:T39" si="3">F8-M8</f>
        <v>0</v>
      </c>
      <c r="U8" s="32">
        <f t="shared" ref="U8:U39" si="4">G8-N8</f>
        <v>0</v>
      </c>
      <c r="V8" s="32">
        <f t="shared" ref="V8:V39" si="5">H8-O8</f>
        <v>0</v>
      </c>
      <c r="W8" s="32">
        <f t="shared" ref="W8:W39" si="6">I8-P8</f>
        <v>0</v>
      </c>
      <c r="X8" s="33">
        <f t="shared" ref="X8:X39" si="7">J8-Q8</f>
        <v>0</v>
      </c>
      <c r="Y8" s="34">
        <f t="shared" ref="Y8:Y39" si="8">SUM(S8:X8)</f>
        <v>0</v>
      </c>
      <c r="Z8" s="35">
        <f>K8+K9+K10</f>
        <v>0</v>
      </c>
      <c r="AA8" s="475" t="e">
        <f>Z10/Z8*100</f>
        <v>#DIV/0!</v>
      </c>
    </row>
    <row r="9" spans="1:52" s="2" customFormat="1" ht="23.25" customHeight="1">
      <c r="A9" s="553"/>
      <c r="B9" s="550"/>
      <c r="C9" s="473"/>
      <c r="D9" s="36" t="s">
        <v>105</v>
      </c>
      <c r="E9" s="37">
        <v>0</v>
      </c>
      <c r="F9" s="38">
        <v>0</v>
      </c>
      <c r="G9" s="38">
        <v>0</v>
      </c>
      <c r="H9" s="38">
        <v>0</v>
      </c>
      <c r="I9" s="38">
        <v>0</v>
      </c>
      <c r="J9" s="42">
        <v>0</v>
      </c>
      <c r="K9" s="40">
        <f t="shared" si="0"/>
        <v>0</v>
      </c>
      <c r="L9" s="41">
        <v>0</v>
      </c>
      <c r="M9" s="38">
        <v>0</v>
      </c>
      <c r="N9" s="38">
        <v>0</v>
      </c>
      <c r="O9" s="38">
        <v>0</v>
      </c>
      <c r="P9" s="38">
        <v>0</v>
      </c>
      <c r="Q9" s="42">
        <v>0</v>
      </c>
      <c r="R9" s="40">
        <f t="shared" si="1"/>
        <v>0</v>
      </c>
      <c r="S9" s="43">
        <f t="shared" si="2"/>
        <v>0</v>
      </c>
      <c r="T9" s="44">
        <f t="shared" si="3"/>
        <v>0</v>
      </c>
      <c r="U9" s="44">
        <f t="shared" si="4"/>
        <v>0</v>
      </c>
      <c r="V9" s="44">
        <f t="shared" si="5"/>
        <v>0</v>
      </c>
      <c r="W9" s="44">
        <f t="shared" si="6"/>
        <v>0</v>
      </c>
      <c r="X9" s="45">
        <f t="shared" si="7"/>
        <v>0</v>
      </c>
      <c r="Y9" s="46">
        <f t="shared" si="8"/>
        <v>0</v>
      </c>
      <c r="Z9" s="47">
        <f>R8+R9+R10</f>
        <v>0</v>
      </c>
      <c r="AA9" s="476"/>
    </row>
    <row r="10" spans="1:52" s="2" customFormat="1" ht="23.25" customHeight="1" thickBot="1">
      <c r="A10" s="553"/>
      <c r="B10" s="550"/>
      <c r="C10" s="474"/>
      <c r="D10" s="48" t="s">
        <v>104</v>
      </c>
      <c r="E10" s="49">
        <v>0</v>
      </c>
      <c r="F10" s="50">
        <v>0</v>
      </c>
      <c r="G10" s="50">
        <v>0</v>
      </c>
      <c r="H10" s="50">
        <v>0</v>
      </c>
      <c r="I10" s="50">
        <v>0</v>
      </c>
      <c r="J10" s="54">
        <v>0</v>
      </c>
      <c r="K10" s="52">
        <f t="shared" si="0"/>
        <v>0</v>
      </c>
      <c r="L10" s="53">
        <v>0</v>
      </c>
      <c r="M10" s="50">
        <v>0</v>
      </c>
      <c r="N10" s="50">
        <v>0</v>
      </c>
      <c r="O10" s="50">
        <v>0</v>
      </c>
      <c r="P10" s="50">
        <v>0</v>
      </c>
      <c r="Q10" s="54">
        <v>0</v>
      </c>
      <c r="R10" s="52">
        <f t="shared" si="1"/>
        <v>0</v>
      </c>
      <c r="S10" s="55">
        <f t="shared" si="2"/>
        <v>0</v>
      </c>
      <c r="T10" s="56">
        <f t="shared" si="3"/>
        <v>0</v>
      </c>
      <c r="U10" s="56">
        <f t="shared" si="4"/>
        <v>0</v>
      </c>
      <c r="V10" s="56">
        <f t="shared" si="5"/>
        <v>0</v>
      </c>
      <c r="W10" s="56">
        <f t="shared" si="6"/>
        <v>0</v>
      </c>
      <c r="X10" s="57">
        <f t="shared" si="7"/>
        <v>0</v>
      </c>
      <c r="Y10" s="58">
        <f t="shared" si="8"/>
        <v>0</v>
      </c>
      <c r="Z10" s="59">
        <f>Y8+Y9+Y10</f>
        <v>0</v>
      </c>
      <c r="AA10" s="477"/>
    </row>
    <row r="11" spans="1:52" s="2" customFormat="1" ht="23.25" customHeight="1">
      <c r="A11" s="552">
        <v>2</v>
      </c>
      <c r="B11" s="550"/>
      <c r="C11" s="499" t="s">
        <v>24</v>
      </c>
      <c r="D11" s="60" t="s">
        <v>106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4">
        <f t="shared" si="0"/>
        <v>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7">
        <f t="shared" si="1"/>
        <v>0</v>
      </c>
      <c r="S11" s="69">
        <f t="shared" si="2"/>
        <v>0</v>
      </c>
      <c r="T11" s="69">
        <f t="shared" si="3"/>
        <v>0</v>
      </c>
      <c r="U11" s="69">
        <f t="shared" si="4"/>
        <v>0</v>
      </c>
      <c r="V11" s="69">
        <f t="shared" si="5"/>
        <v>0</v>
      </c>
      <c r="W11" s="69">
        <f t="shared" si="6"/>
        <v>0</v>
      </c>
      <c r="X11" s="69">
        <f t="shared" si="7"/>
        <v>0</v>
      </c>
      <c r="Y11" s="70">
        <f t="shared" si="8"/>
        <v>0</v>
      </c>
      <c r="Z11" s="71">
        <f>K11+K12+K13</f>
        <v>0</v>
      </c>
      <c r="AA11" s="502" t="e">
        <f>Z13/Z11*100</f>
        <v>#DIV/0!</v>
      </c>
    </row>
    <row r="12" spans="1:52" s="2" customFormat="1" ht="23.25" customHeight="1">
      <c r="A12" s="553"/>
      <c r="B12" s="550"/>
      <c r="C12" s="499"/>
      <c r="D12" s="36" t="s">
        <v>105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40">
        <f t="shared" si="0"/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72">
        <f t="shared" si="1"/>
        <v>0</v>
      </c>
      <c r="S12" s="44">
        <f t="shared" si="2"/>
        <v>0</v>
      </c>
      <c r="T12" s="44">
        <f t="shared" si="3"/>
        <v>0</v>
      </c>
      <c r="U12" s="44">
        <f t="shared" si="4"/>
        <v>0</v>
      </c>
      <c r="V12" s="44">
        <f t="shared" si="5"/>
        <v>0</v>
      </c>
      <c r="W12" s="44">
        <f t="shared" si="6"/>
        <v>0</v>
      </c>
      <c r="X12" s="44">
        <f t="shared" si="7"/>
        <v>0</v>
      </c>
      <c r="Y12" s="73">
        <f t="shared" si="8"/>
        <v>0</v>
      </c>
      <c r="Z12" s="74">
        <f>R11+R12+R13</f>
        <v>0</v>
      </c>
      <c r="AA12" s="502"/>
    </row>
    <row r="13" spans="1:52" s="2" customFormat="1" ht="23.25" customHeight="1" thickBot="1">
      <c r="A13" s="553"/>
      <c r="B13" s="550"/>
      <c r="C13" s="499"/>
      <c r="D13" s="75" t="s">
        <v>104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72">
        <f t="shared" si="0"/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72">
        <f t="shared" si="1"/>
        <v>0</v>
      </c>
      <c r="S13" s="77">
        <f t="shared" si="2"/>
        <v>0</v>
      </c>
      <c r="T13" s="77">
        <f t="shared" si="3"/>
        <v>0</v>
      </c>
      <c r="U13" s="77">
        <f t="shared" si="4"/>
        <v>0</v>
      </c>
      <c r="V13" s="77">
        <f t="shared" si="5"/>
        <v>0</v>
      </c>
      <c r="W13" s="77">
        <f t="shared" si="6"/>
        <v>0</v>
      </c>
      <c r="X13" s="77">
        <f t="shared" si="7"/>
        <v>0</v>
      </c>
      <c r="Y13" s="73">
        <f t="shared" si="8"/>
        <v>0</v>
      </c>
      <c r="Z13" s="78">
        <f>Y11+Y12+Y13</f>
        <v>0</v>
      </c>
      <c r="AA13" s="502"/>
    </row>
    <row r="14" spans="1:52" s="2" customFormat="1" ht="23.25" customHeight="1">
      <c r="A14" s="552">
        <v>3</v>
      </c>
      <c r="B14" s="550"/>
      <c r="C14" s="498" t="s">
        <v>25</v>
      </c>
      <c r="D14" s="24" t="s">
        <v>106</v>
      </c>
      <c r="E14" s="26">
        <v>9</v>
      </c>
      <c r="F14" s="26">
        <v>1</v>
      </c>
      <c r="G14" s="26">
        <v>0</v>
      </c>
      <c r="H14" s="26">
        <v>2</v>
      </c>
      <c r="I14" s="26">
        <v>0</v>
      </c>
      <c r="J14" s="26">
        <v>0</v>
      </c>
      <c r="K14" s="28">
        <f t="shared" si="0"/>
        <v>12</v>
      </c>
      <c r="L14" s="26">
        <v>9</v>
      </c>
      <c r="M14" s="26">
        <v>1</v>
      </c>
      <c r="N14" s="26">
        <v>0</v>
      </c>
      <c r="O14" s="26">
        <v>2</v>
      </c>
      <c r="P14" s="26">
        <v>0</v>
      </c>
      <c r="Q14" s="26">
        <v>0</v>
      </c>
      <c r="R14" s="79">
        <f t="shared" si="1"/>
        <v>12</v>
      </c>
      <c r="S14" s="32">
        <f t="shared" si="2"/>
        <v>0</v>
      </c>
      <c r="T14" s="32">
        <f t="shared" si="3"/>
        <v>0</v>
      </c>
      <c r="U14" s="32">
        <f t="shared" si="4"/>
        <v>0</v>
      </c>
      <c r="V14" s="32">
        <f t="shared" si="5"/>
        <v>0</v>
      </c>
      <c r="W14" s="32">
        <f t="shared" si="6"/>
        <v>0</v>
      </c>
      <c r="X14" s="32">
        <f t="shared" si="7"/>
        <v>0</v>
      </c>
      <c r="Y14" s="80">
        <f t="shared" si="8"/>
        <v>0</v>
      </c>
      <c r="Z14" s="81">
        <f>K14+K15+K16</f>
        <v>100</v>
      </c>
      <c r="AA14" s="501">
        <f>Z16/Z14*100</f>
        <v>5</v>
      </c>
    </row>
    <row r="15" spans="1:52" s="2" customFormat="1" ht="23.25" customHeight="1">
      <c r="A15" s="553"/>
      <c r="B15" s="550"/>
      <c r="C15" s="499"/>
      <c r="D15" s="36" t="s">
        <v>105</v>
      </c>
      <c r="E15" s="38">
        <v>11</v>
      </c>
      <c r="F15" s="38">
        <v>2</v>
      </c>
      <c r="G15" s="38">
        <v>1</v>
      </c>
      <c r="H15" s="38">
        <v>4</v>
      </c>
      <c r="I15" s="38">
        <v>1</v>
      </c>
      <c r="J15" s="38">
        <v>0</v>
      </c>
      <c r="K15" s="40">
        <f t="shared" si="0"/>
        <v>19</v>
      </c>
      <c r="L15" s="38">
        <v>11</v>
      </c>
      <c r="M15" s="38">
        <v>2</v>
      </c>
      <c r="N15" s="38">
        <v>1</v>
      </c>
      <c r="O15" s="38">
        <v>3</v>
      </c>
      <c r="P15" s="38">
        <v>0</v>
      </c>
      <c r="Q15" s="38">
        <v>0</v>
      </c>
      <c r="R15" s="72">
        <f t="shared" si="1"/>
        <v>17</v>
      </c>
      <c r="S15" s="44">
        <f t="shared" si="2"/>
        <v>0</v>
      </c>
      <c r="T15" s="44">
        <f t="shared" si="3"/>
        <v>0</v>
      </c>
      <c r="U15" s="44">
        <f t="shared" si="4"/>
        <v>0</v>
      </c>
      <c r="V15" s="44">
        <f t="shared" si="5"/>
        <v>1</v>
      </c>
      <c r="W15" s="44">
        <f t="shared" si="6"/>
        <v>1</v>
      </c>
      <c r="X15" s="44">
        <f t="shared" si="7"/>
        <v>0</v>
      </c>
      <c r="Y15" s="73">
        <f t="shared" si="8"/>
        <v>2</v>
      </c>
      <c r="Z15" s="74">
        <f>R14+R15+R16</f>
        <v>95</v>
      </c>
      <c r="AA15" s="502"/>
    </row>
    <row r="16" spans="1:52" s="2" customFormat="1" ht="23.25" customHeight="1" thickBot="1">
      <c r="A16" s="554"/>
      <c r="B16" s="551"/>
      <c r="C16" s="500"/>
      <c r="D16" s="48" t="s">
        <v>104</v>
      </c>
      <c r="E16" s="50">
        <v>30</v>
      </c>
      <c r="F16" s="50">
        <v>10</v>
      </c>
      <c r="G16" s="50">
        <v>4</v>
      </c>
      <c r="H16" s="50">
        <v>18</v>
      </c>
      <c r="I16" s="50">
        <v>6</v>
      </c>
      <c r="J16" s="50">
        <v>1</v>
      </c>
      <c r="K16" s="52">
        <f t="shared" si="0"/>
        <v>69</v>
      </c>
      <c r="L16" s="50">
        <v>25</v>
      </c>
      <c r="M16" s="50">
        <v>9</v>
      </c>
      <c r="N16" s="50">
        <v>4</v>
      </c>
      <c r="O16" s="50">
        <v>23</v>
      </c>
      <c r="P16" s="50">
        <v>4</v>
      </c>
      <c r="Q16" s="50">
        <v>1</v>
      </c>
      <c r="R16" s="52">
        <f t="shared" si="1"/>
        <v>66</v>
      </c>
      <c r="S16" s="56">
        <f t="shared" si="2"/>
        <v>5</v>
      </c>
      <c r="T16" s="56">
        <f t="shared" si="3"/>
        <v>1</v>
      </c>
      <c r="U16" s="56">
        <f t="shared" si="4"/>
        <v>0</v>
      </c>
      <c r="V16" s="56">
        <f t="shared" si="5"/>
        <v>-5</v>
      </c>
      <c r="W16" s="56">
        <f t="shared" si="6"/>
        <v>2</v>
      </c>
      <c r="X16" s="56">
        <f t="shared" si="7"/>
        <v>0</v>
      </c>
      <c r="Y16" s="58">
        <f t="shared" si="8"/>
        <v>3</v>
      </c>
      <c r="Z16" s="82">
        <f>Y14+Y15+Y16</f>
        <v>5</v>
      </c>
      <c r="AA16" s="503"/>
    </row>
    <row r="17" spans="1:52" s="2" customFormat="1" ht="23.25" customHeight="1">
      <c r="A17" s="553">
        <v>4</v>
      </c>
      <c r="B17" s="549" t="s">
        <v>26</v>
      </c>
      <c r="C17" s="484" t="s">
        <v>27</v>
      </c>
      <c r="D17" s="60" t="s">
        <v>106</v>
      </c>
      <c r="E17" s="62">
        <v>23</v>
      </c>
      <c r="F17" s="62">
        <v>0</v>
      </c>
      <c r="G17" s="62">
        <v>0</v>
      </c>
      <c r="H17" s="62">
        <v>1</v>
      </c>
      <c r="I17" s="62">
        <v>0</v>
      </c>
      <c r="J17" s="62">
        <v>1</v>
      </c>
      <c r="K17" s="64">
        <f t="shared" si="0"/>
        <v>25</v>
      </c>
      <c r="L17" s="62">
        <v>17</v>
      </c>
      <c r="M17" s="62">
        <v>0</v>
      </c>
      <c r="N17" s="62">
        <v>0</v>
      </c>
      <c r="O17" s="62">
        <v>0</v>
      </c>
      <c r="P17" s="62">
        <v>0</v>
      </c>
      <c r="Q17" s="62">
        <v>1</v>
      </c>
      <c r="R17" s="67">
        <f t="shared" si="1"/>
        <v>18</v>
      </c>
      <c r="S17" s="69">
        <f t="shared" si="2"/>
        <v>6</v>
      </c>
      <c r="T17" s="69">
        <f t="shared" si="3"/>
        <v>0</v>
      </c>
      <c r="U17" s="69">
        <f t="shared" si="4"/>
        <v>0</v>
      </c>
      <c r="V17" s="69">
        <f t="shared" si="5"/>
        <v>1</v>
      </c>
      <c r="W17" s="69">
        <f t="shared" si="6"/>
        <v>0</v>
      </c>
      <c r="X17" s="69">
        <f t="shared" si="7"/>
        <v>0</v>
      </c>
      <c r="Y17" s="70">
        <f t="shared" si="8"/>
        <v>7</v>
      </c>
      <c r="Z17" s="71">
        <f>K17+K18+K19</f>
        <v>155</v>
      </c>
      <c r="AA17" s="502">
        <f>Z19/Z17*100</f>
        <v>21.29032258064516</v>
      </c>
    </row>
    <row r="18" spans="1:52" s="2" customFormat="1" ht="23.25" customHeight="1">
      <c r="A18" s="553"/>
      <c r="B18" s="550"/>
      <c r="C18" s="473"/>
      <c r="D18" s="36" t="s">
        <v>105</v>
      </c>
      <c r="E18" s="38">
        <v>29</v>
      </c>
      <c r="F18" s="38">
        <v>3</v>
      </c>
      <c r="G18" s="38">
        <v>1</v>
      </c>
      <c r="H18" s="38">
        <v>5</v>
      </c>
      <c r="I18" s="38">
        <v>1</v>
      </c>
      <c r="J18" s="38">
        <v>1</v>
      </c>
      <c r="K18" s="40">
        <f t="shared" si="0"/>
        <v>40</v>
      </c>
      <c r="L18" s="38">
        <v>21</v>
      </c>
      <c r="M18" s="38">
        <v>2</v>
      </c>
      <c r="N18" s="38">
        <v>1</v>
      </c>
      <c r="O18" s="38">
        <v>5</v>
      </c>
      <c r="P18" s="38">
        <v>1</v>
      </c>
      <c r="Q18" s="38">
        <v>1</v>
      </c>
      <c r="R18" s="72">
        <f t="shared" si="1"/>
        <v>31</v>
      </c>
      <c r="S18" s="44">
        <f t="shared" si="2"/>
        <v>8</v>
      </c>
      <c r="T18" s="44">
        <f t="shared" si="3"/>
        <v>1</v>
      </c>
      <c r="U18" s="44">
        <f t="shared" si="4"/>
        <v>0</v>
      </c>
      <c r="V18" s="44">
        <f t="shared" si="5"/>
        <v>0</v>
      </c>
      <c r="W18" s="44">
        <f t="shared" si="6"/>
        <v>0</v>
      </c>
      <c r="X18" s="44">
        <f t="shared" si="7"/>
        <v>0</v>
      </c>
      <c r="Y18" s="73">
        <f t="shared" si="8"/>
        <v>9</v>
      </c>
      <c r="Z18" s="74">
        <f>R17+R18+R19</f>
        <v>122</v>
      </c>
      <c r="AA18" s="502"/>
    </row>
    <row r="19" spans="1:52" s="2" customFormat="1" ht="23.25" customHeight="1" thickBot="1">
      <c r="A19" s="554"/>
      <c r="B19" s="550"/>
      <c r="C19" s="497"/>
      <c r="D19" s="75" t="s">
        <v>104</v>
      </c>
      <c r="E19" s="85">
        <v>62</v>
      </c>
      <c r="F19" s="85">
        <v>7</v>
      </c>
      <c r="G19" s="85">
        <v>2</v>
      </c>
      <c r="H19" s="85">
        <v>13</v>
      </c>
      <c r="I19" s="85">
        <v>4</v>
      </c>
      <c r="J19" s="85">
        <v>2</v>
      </c>
      <c r="K19" s="72">
        <f t="shared" si="0"/>
        <v>90</v>
      </c>
      <c r="L19" s="85">
        <v>54</v>
      </c>
      <c r="M19" s="85">
        <v>4</v>
      </c>
      <c r="N19" s="85">
        <v>2</v>
      </c>
      <c r="O19" s="85">
        <v>10</v>
      </c>
      <c r="P19" s="85">
        <v>2</v>
      </c>
      <c r="Q19" s="85">
        <v>1</v>
      </c>
      <c r="R19" s="72">
        <f t="shared" si="1"/>
        <v>73</v>
      </c>
      <c r="S19" s="77">
        <f t="shared" si="2"/>
        <v>8</v>
      </c>
      <c r="T19" s="77">
        <f t="shared" si="3"/>
        <v>3</v>
      </c>
      <c r="U19" s="77">
        <f t="shared" si="4"/>
        <v>0</v>
      </c>
      <c r="V19" s="77">
        <f t="shared" si="5"/>
        <v>3</v>
      </c>
      <c r="W19" s="77">
        <f t="shared" si="6"/>
        <v>2</v>
      </c>
      <c r="X19" s="77">
        <f t="shared" si="7"/>
        <v>1</v>
      </c>
      <c r="Y19" s="73">
        <f t="shared" si="8"/>
        <v>17</v>
      </c>
      <c r="Z19" s="78">
        <f>Y17+Y18+Y19</f>
        <v>33</v>
      </c>
      <c r="AA19" s="502"/>
    </row>
    <row r="20" spans="1:52" s="2" customFormat="1" ht="23.25" customHeight="1">
      <c r="A20" s="552">
        <v>5</v>
      </c>
      <c r="B20" s="550"/>
      <c r="C20" s="472" t="s">
        <v>28</v>
      </c>
      <c r="D20" s="24" t="s">
        <v>106</v>
      </c>
      <c r="E20" s="90">
        <v>15</v>
      </c>
      <c r="F20" s="90">
        <v>0</v>
      </c>
      <c r="G20" s="90">
        <v>0</v>
      </c>
      <c r="H20" s="90">
        <v>1</v>
      </c>
      <c r="I20" s="90">
        <v>0</v>
      </c>
      <c r="J20" s="90">
        <v>0</v>
      </c>
      <c r="K20" s="28">
        <f t="shared" si="0"/>
        <v>16</v>
      </c>
      <c r="L20" s="26">
        <v>5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79">
        <f t="shared" si="1"/>
        <v>5</v>
      </c>
      <c r="S20" s="32">
        <f t="shared" si="2"/>
        <v>10</v>
      </c>
      <c r="T20" s="32">
        <f t="shared" si="3"/>
        <v>0</v>
      </c>
      <c r="U20" s="32">
        <f t="shared" si="4"/>
        <v>0</v>
      </c>
      <c r="V20" s="32">
        <f t="shared" si="5"/>
        <v>1</v>
      </c>
      <c r="W20" s="32">
        <f t="shared" si="6"/>
        <v>0</v>
      </c>
      <c r="X20" s="32">
        <f t="shared" si="7"/>
        <v>0</v>
      </c>
      <c r="Y20" s="80">
        <f t="shared" si="8"/>
        <v>11</v>
      </c>
      <c r="Z20" s="81">
        <f>K20+K21+K22</f>
        <v>72</v>
      </c>
      <c r="AA20" s="475">
        <f>Z22/Z20*100</f>
        <v>56.944444444444443</v>
      </c>
    </row>
    <row r="21" spans="1:52" s="2" customFormat="1" ht="23.25" customHeight="1">
      <c r="A21" s="553"/>
      <c r="B21" s="550"/>
      <c r="C21" s="473"/>
      <c r="D21" s="36" t="s">
        <v>105</v>
      </c>
      <c r="E21" s="93">
        <v>20</v>
      </c>
      <c r="F21" s="93">
        <v>0</v>
      </c>
      <c r="G21" s="93">
        <v>0</v>
      </c>
      <c r="H21" s="93">
        <v>1</v>
      </c>
      <c r="I21" s="93">
        <v>0</v>
      </c>
      <c r="J21" s="93">
        <v>0</v>
      </c>
      <c r="K21" s="40">
        <f t="shared" si="0"/>
        <v>21</v>
      </c>
      <c r="L21" s="38">
        <v>11</v>
      </c>
      <c r="M21" s="38">
        <v>0</v>
      </c>
      <c r="N21" s="38">
        <v>0</v>
      </c>
      <c r="O21" s="38">
        <v>1</v>
      </c>
      <c r="P21" s="38">
        <v>0</v>
      </c>
      <c r="Q21" s="38">
        <v>0</v>
      </c>
      <c r="R21" s="109">
        <f t="shared" si="1"/>
        <v>12</v>
      </c>
      <c r="S21" s="44">
        <f t="shared" si="2"/>
        <v>9</v>
      </c>
      <c r="T21" s="44">
        <f t="shared" si="3"/>
        <v>0</v>
      </c>
      <c r="U21" s="44">
        <f t="shared" si="4"/>
        <v>0</v>
      </c>
      <c r="V21" s="44">
        <f t="shared" si="5"/>
        <v>0</v>
      </c>
      <c r="W21" s="44">
        <f t="shared" si="6"/>
        <v>0</v>
      </c>
      <c r="X21" s="44">
        <f t="shared" si="7"/>
        <v>0</v>
      </c>
      <c r="Y21" s="73">
        <f t="shared" si="8"/>
        <v>9</v>
      </c>
      <c r="Z21" s="74">
        <f>R20+R21+R22</f>
        <v>31</v>
      </c>
      <c r="AA21" s="476"/>
    </row>
    <row r="22" spans="1:52" s="2" customFormat="1" ht="23.25" customHeight="1" thickBot="1">
      <c r="A22" s="553"/>
      <c r="B22" s="547"/>
      <c r="C22" s="474"/>
      <c r="D22" s="48" t="s">
        <v>104</v>
      </c>
      <c r="E22" s="96">
        <v>29</v>
      </c>
      <c r="F22" s="96">
        <v>1</v>
      </c>
      <c r="G22" s="96">
        <v>0</v>
      </c>
      <c r="H22" s="96">
        <v>5</v>
      </c>
      <c r="I22" s="96">
        <v>0</v>
      </c>
      <c r="J22" s="96">
        <v>0</v>
      </c>
      <c r="K22" s="52">
        <f t="shared" si="0"/>
        <v>35</v>
      </c>
      <c r="L22" s="50">
        <v>10</v>
      </c>
      <c r="M22" s="50">
        <v>1</v>
      </c>
      <c r="N22" s="50">
        <v>0</v>
      </c>
      <c r="O22" s="50">
        <v>3</v>
      </c>
      <c r="P22" s="50">
        <v>0</v>
      </c>
      <c r="Q22" s="50">
        <v>0</v>
      </c>
      <c r="R22" s="112">
        <f t="shared" si="1"/>
        <v>14</v>
      </c>
      <c r="S22" s="56">
        <f t="shared" si="2"/>
        <v>19</v>
      </c>
      <c r="T22" s="56">
        <f t="shared" si="3"/>
        <v>0</v>
      </c>
      <c r="U22" s="56">
        <f t="shared" si="4"/>
        <v>0</v>
      </c>
      <c r="V22" s="56">
        <f t="shared" si="5"/>
        <v>2</v>
      </c>
      <c r="W22" s="56">
        <f t="shared" si="6"/>
        <v>0</v>
      </c>
      <c r="X22" s="56">
        <f t="shared" si="7"/>
        <v>0</v>
      </c>
      <c r="Y22" s="58">
        <f t="shared" si="8"/>
        <v>21</v>
      </c>
      <c r="Z22" s="82">
        <f>Y20+Y21+Y22</f>
        <v>41</v>
      </c>
      <c r="AA22" s="477"/>
    </row>
    <row r="23" spans="1:52" s="99" customFormat="1" ht="23.25" customHeight="1">
      <c r="A23" s="552">
        <v>6</v>
      </c>
      <c r="B23" s="565" t="s">
        <v>29</v>
      </c>
      <c r="C23" s="484" t="s">
        <v>30</v>
      </c>
      <c r="D23" s="60" t="s">
        <v>106</v>
      </c>
      <c r="E23" s="61">
        <v>42</v>
      </c>
      <c r="F23" s="62">
        <v>0</v>
      </c>
      <c r="G23" s="62">
        <v>0</v>
      </c>
      <c r="H23" s="62">
        <v>1</v>
      </c>
      <c r="I23" s="62">
        <v>0</v>
      </c>
      <c r="J23" s="66">
        <v>0</v>
      </c>
      <c r="K23" s="64">
        <f t="shared" si="0"/>
        <v>43</v>
      </c>
      <c r="L23" s="65">
        <v>18</v>
      </c>
      <c r="M23" s="62">
        <v>1</v>
      </c>
      <c r="N23" s="62">
        <v>2</v>
      </c>
      <c r="O23" s="62">
        <v>3</v>
      </c>
      <c r="P23" s="62">
        <v>0</v>
      </c>
      <c r="Q23" s="66">
        <v>0</v>
      </c>
      <c r="R23" s="64">
        <f t="shared" si="1"/>
        <v>24</v>
      </c>
      <c r="S23" s="68">
        <f t="shared" si="2"/>
        <v>24</v>
      </c>
      <c r="T23" s="69">
        <f t="shared" si="3"/>
        <v>-1</v>
      </c>
      <c r="U23" s="69">
        <f t="shared" si="4"/>
        <v>-2</v>
      </c>
      <c r="V23" s="69">
        <f t="shared" si="5"/>
        <v>-2</v>
      </c>
      <c r="W23" s="69">
        <f t="shared" si="6"/>
        <v>0</v>
      </c>
      <c r="X23" s="100">
        <f t="shared" si="7"/>
        <v>0</v>
      </c>
      <c r="Y23" s="70">
        <f t="shared" si="8"/>
        <v>19</v>
      </c>
      <c r="Z23" s="101">
        <f>K23+K24+K25</f>
        <v>501</v>
      </c>
      <c r="AA23" s="476">
        <f>Z25/Z23*100</f>
        <v>44.311377245508979</v>
      </c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</row>
    <row r="24" spans="1:52" s="99" customFormat="1" ht="23.25" customHeight="1">
      <c r="A24" s="553"/>
      <c r="B24" s="565"/>
      <c r="C24" s="473"/>
      <c r="D24" s="36" t="s">
        <v>105</v>
      </c>
      <c r="E24" s="37">
        <v>58</v>
      </c>
      <c r="F24" s="38">
        <v>3</v>
      </c>
      <c r="G24" s="38">
        <v>3</v>
      </c>
      <c r="H24" s="38">
        <v>1</v>
      </c>
      <c r="I24" s="38">
        <v>0</v>
      </c>
      <c r="J24" s="42">
        <v>0</v>
      </c>
      <c r="K24" s="40">
        <f t="shared" si="0"/>
        <v>65</v>
      </c>
      <c r="L24" s="41">
        <v>9</v>
      </c>
      <c r="M24" s="38">
        <v>1</v>
      </c>
      <c r="N24" s="38">
        <v>4</v>
      </c>
      <c r="O24" s="38">
        <v>6</v>
      </c>
      <c r="P24" s="38">
        <v>0</v>
      </c>
      <c r="Q24" s="42">
        <v>0</v>
      </c>
      <c r="R24" s="40">
        <f t="shared" si="1"/>
        <v>20</v>
      </c>
      <c r="S24" s="43">
        <f t="shared" si="2"/>
        <v>49</v>
      </c>
      <c r="T24" s="44">
        <f t="shared" si="3"/>
        <v>2</v>
      </c>
      <c r="U24" s="44">
        <f t="shared" si="4"/>
        <v>-1</v>
      </c>
      <c r="V24" s="44">
        <f t="shared" si="5"/>
        <v>-5</v>
      </c>
      <c r="W24" s="44">
        <f t="shared" si="6"/>
        <v>0</v>
      </c>
      <c r="X24" s="45">
        <f t="shared" si="7"/>
        <v>0</v>
      </c>
      <c r="Y24" s="73">
        <f t="shared" si="8"/>
        <v>45</v>
      </c>
      <c r="Z24" s="47">
        <f>R23+R24+R25</f>
        <v>279</v>
      </c>
      <c r="AA24" s="476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</row>
    <row r="25" spans="1:52" s="99" customFormat="1" ht="23.25" customHeight="1" thickBot="1">
      <c r="A25" s="553"/>
      <c r="B25" s="565"/>
      <c r="C25" s="473"/>
      <c r="D25" s="75" t="s">
        <v>104</v>
      </c>
      <c r="E25" s="49">
        <v>249</v>
      </c>
      <c r="F25" s="50">
        <v>43</v>
      </c>
      <c r="G25" s="50">
        <v>54</v>
      </c>
      <c r="H25" s="50">
        <v>39</v>
      </c>
      <c r="I25" s="50">
        <v>0</v>
      </c>
      <c r="J25" s="54">
        <v>8</v>
      </c>
      <c r="K25" s="40">
        <f t="shared" si="0"/>
        <v>393</v>
      </c>
      <c r="L25" s="53">
        <v>90</v>
      </c>
      <c r="M25" s="50">
        <v>34</v>
      </c>
      <c r="N25" s="50">
        <v>36</v>
      </c>
      <c r="O25" s="50">
        <v>71</v>
      </c>
      <c r="P25" s="50">
        <v>0</v>
      </c>
      <c r="Q25" s="54">
        <v>4</v>
      </c>
      <c r="R25" s="52">
        <f t="shared" si="1"/>
        <v>235</v>
      </c>
      <c r="S25" s="55">
        <f t="shared" si="2"/>
        <v>159</v>
      </c>
      <c r="T25" s="56">
        <f t="shared" si="3"/>
        <v>9</v>
      </c>
      <c r="U25" s="56">
        <f t="shared" si="4"/>
        <v>18</v>
      </c>
      <c r="V25" s="56">
        <f t="shared" si="5"/>
        <v>-32</v>
      </c>
      <c r="W25" s="56">
        <f t="shared" si="6"/>
        <v>0</v>
      </c>
      <c r="X25" s="57">
        <f t="shared" si="7"/>
        <v>4</v>
      </c>
      <c r="Y25" s="73">
        <f t="shared" si="8"/>
        <v>158</v>
      </c>
      <c r="Z25" s="59">
        <f>Y23+Y24+Y25</f>
        <v>222</v>
      </c>
      <c r="AA25" s="477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</row>
    <row r="26" spans="1:52" s="102" customFormat="1" ht="23.25" customHeight="1">
      <c r="A26" s="552">
        <v>7</v>
      </c>
      <c r="B26" s="496" t="s">
        <v>31</v>
      </c>
      <c r="C26" s="472" t="s">
        <v>32</v>
      </c>
      <c r="D26" s="24" t="s">
        <v>106</v>
      </c>
      <c r="E26" s="61">
        <v>122</v>
      </c>
      <c r="F26" s="62">
        <v>23</v>
      </c>
      <c r="G26" s="62">
        <v>12</v>
      </c>
      <c r="H26" s="62">
        <v>42</v>
      </c>
      <c r="I26" s="62">
        <v>0</v>
      </c>
      <c r="J26" s="66">
        <v>6</v>
      </c>
      <c r="K26" s="40">
        <f t="shared" si="0"/>
        <v>205</v>
      </c>
      <c r="L26" s="65">
        <v>47</v>
      </c>
      <c r="M26" s="62">
        <v>12</v>
      </c>
      <c r="N26" s="62">
        <v>4</v>
      </c>
      <c r="O26" s="62">
        <v>8</v>
      </c>
      <c r="P26" s="62">
        <v>0</v>
      </c>
      <c r="Q26" s="66">
        <v>3</v>
      </c>
      <c r="R26" s="64">
        <f t="shared" si="1"/>
        <v>74</v>
      </c>
      <c r="S26" s="68">
        <f t="shared" si="2"/>
        <v>75</v>
      </c>
      <c r="T26" s="69">
        <f t="shared" si="3"/>
        <v>11</v>
      </c>
      <c r="U26" s="69">
        <f t="shared" si="4"/>
        <v>8</v>
      </c>
      <c r="V26" s="69">
        <f t="shared" si="5"/>
        <v>34</v>
      </c>
      <c r="W26" s="69">
        <f t="shared" si="6"/>
        <v>0</v>
      </c>
      <c r="X26" s="100">
        <f t="shared" si="7"/>
        <v>3</v>
      </c>
      <c r="Y26" s="73">
        <f t="shared" si="8"/>
        <v>131</v>
      </c>
      <c r="Z26" s="101">
        <f>K26+K27+K28</f>
        <v>3280</v>
      </c>
      <c r="AA26" s="476">
        <f>Z28/Z26*100</f>
        <v>68.871951219512198</v>
      </c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</row>
    <row r="27" spans="1:52" s="98" customFormat="1" ht="23.25" customHeight="1">
      <c r="A27" s="553"/>
      <c r="B27" s="481"/>
      <c r="C27" s="473"/>
      <c r="D27" s="36" t="s">
        <v>105</v>
      </c>
      <c r="E27" s="37">
        <v>409</v>
      </c>
      <c r="F27" s="38">
        <v>88</v>
      </c>
      <c r="G27" s="38">
        <v>44</v>
      </c>
      <c r="H27" s="38">
        <v>43</v>
      </c>
      <c r="I27" s="38">
        <v>0</v>
      </c>
      <c r="J27" s="42">
        <v>6</v>
      </c>
      <c r="K27" s="40">
        <f t="shared" si="0"/>
        <v>590</v>
      </c>
      <c r="L27" s="41">
        <v>213</v>
      </c>
      <c r="M27" s="38">
        <v>56</v>
      </c>
      <c r="N27" s="38">
        <v>14</v>
      </c>
      <c r="O27" s="38">
        <v>14</v>
      </c>
      <c r="P27" s="38">
        <v>0</v>
      </c>
      <c r="Q27" s="42">
        <v>3</v>
      </c>
      <c r="R27" s="40">
        <f t="shared" si="1"/>
        <v>300</v>
      </c>
      <c r="S27" s="43">
        <f t="shared" si="2"/>
        <v>196</v>
      </c>
      <c r="T27" s="44">
        <f t="shared" si="3"/>
        <v>32</v>
      </c>
      <c r="U27" s="44">
        <f t="shared" si="4"/>
        <v>30</v>
      </c>
      <c r="V27" s="44">
        <f t="shared" si="5"/>
        <v>29</v>
      </c>
      <c r="W27" s="44">
        <f t="shared" si="6"/>
        <v>0</v>
      </c>
      <c r="X27" s="45">
        <f t="shared" si="7"/>
        <v>3</v>
      </c>
      <c r="Y27" s="73">
        <f t="shared" si="8"/>
        <v>290</v>
      </c>
      <c r="Z27" s="47">
        <f>R26+R27+R28</f>
        <v>1021</v>
      </c>
      <c r="AA27" s="476"/>
    </row>
    <row r="28" spans="1:52" s="105" customFormat="1" ht="23.25" customHeight="1" thickBot="1">
      <c r="A28" s="553"/>
      <c r="B28" s="481"/>
      <c r="C28" s="474"/>
      <c r="D28" s="48" t="s">
        <v>104</v>
      </c>
      <c r="E28" s="84">
        <v>1409</v>
      </c>
      <c r="F28" s="85">
        <v>373</v>
      </c>
      <c r="G28" s="85">
        <v>186</v>
      </c>
      <c r="H28" s="85">
        <v>487</v>
      </c>
      <c r="I28" s="85">
        <v>0</v>
      </c>
      <c r="J28" s="88">
        <v>30</v>
      </c>
      <c r="K28" s="40">
        <f t="shared" si="0"/>
        <v>2485</v>
      </c>
      <c r="L28" s="87">
        <v>345</v>
      </c>
      <c r="M28" s="85">
        <v>145</v>
      </c>
      <c r="N28" s="85">
        <v>18</v>
      </c>
      <c r="O28" s="85">
        <v>118</v>
      </c>
      <c r="P28" s="85">
        <v>0</v>
      </c>
      <c r="Q28" s="88">
        <v>21</v>
      </c>
      <c r="R28" s="72">
        <f t="shared" si="1"/>
        <v>647</v>
      </c>
      <c r="S28" s="76">
        <f t="shared" si="2"/>
        <v>1064</v>
      </c>
      <c r="T28" s="77">
        <f t="shared" si="3"/>
        <v>228</v>
      </c>
      <c r="U28" s="77">
        <f t="shared" si="4"/>
        <v>168</v>
      </c>
      <c r="V28" s="77">
        <f t="shared" si="5"/>
        <v>369</v>
      </c>
      <c r="W28" s="77">
        <f t="shared" si="6"/>
        <v>0</v>
      </c>
      <c r="X28" s="103">
        <f t="shared" si="7"/>
        <v>9</v>
      </c>
      <c r="Y28" s="73">
        <f t="shared" si="8"/>
        <v>1838</v>
      </c>
      <c r="Z28" s="104">
        <f>Y26+Y27+Y28</f>
        <v>2259</v>
      </c>
      <c r="AA28" s="476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</row>
    <row r="29" spans="1:52" ht="23.25" customHeight="1">
      <c r="A29" s="552">
        <v>8</v>
      </c>
      <c r="B29" s="481"/>
      <c r="C29" s="473" t="s">
        <v>33</v>
      </c>
      <c r="D29" s="60" t="s">
        <v>106</v>
      </c>
      <c r="E29" s="25">
        <v>92</v>
      </c>
      <c r="F29" s="26">
        <v>0</v>
      </c>
      <c r="G29" s="26">
        <v>0</v>
      </c>
      <c r="H29" s="26">
        <v>0</v>
      </c>
      <c r="I29" s="26">
        <v>0</v>
      </c>
      <c r="J29" s="30">
        <v>1</v>
      </c>
      <c r="K29" s="40">
        <f t="shared" si="0"/>
        <v>93</v>
      </c>
      <c r="L29" s="29">
        <v>71</v>
      </c>
      <c r="M29" s="26">
        <v>0</v>
      </c>
      <c r="N29" s="26">
        <v>0</v>
      </c>
      <c r="O29" s="26">
        <v>0</v>
      </c>
      <c r="P29" s="26">
        <v>0</v>
      </c>
      <c r="Q29" s="30">
        <v>1</v>
      </c>
      <c r="R29" s="28">
        <f t="shared" si="1"/>
        <v>72</v>
      </c>
      <c r="S29" s="31">
        <f t="shared" si="2"/>
        <v>21</v>
      </c>
      <c r="T29" s="32">
        <f t="shared" si="3"/>
        <v>0</v>
      </c>
      <c r="U29" s="32">
        <f t="shared" si="4"/>
        <v>0</v>
      </c>
      <c r="V29" s="32">
        <f t="shared" si="5"/>
        <v>0</v>
      </c>
      <c r="W29" s="32">
        <f t="shared" si="6"/>
        <v>0</v>
      </c>
      <c r="X29" s="33">
        <f t="shared" si="7"/>
        <v>0</v>
      </c>
      <c r="Y29" s="73">
        <f t="shared" si="8"/>
        <v>21</v>
      </c>
      <c r="Z29" s="35">
        <f>K29+K30+K31</f>
        <v>1403</v>
      </c>
      <c r="AA29" s="475">
        <f>Z31/Z29*100</f>
        <v>21.454027084818247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ht="23.25" customHeight="1">
      <c r="A30" s="553"/>
      <c r="B30" s="481"/>
      <c r="C30" s="473"/>
      <c r="D30" s="36" t="s">
        <v>105</v>
      </c>
      <c r="E30" s="37">
        <v>290</v>
      </c>
      <c r="F30" s="38">
        <v>0</v>
      </c>
      <c r="G30" s="38">
        <v>0</v>
      </c>
      <c r="H30" s="38">
        <v>0</v>
      </c>
      <c r="I30" s="38">
        <v>0</v>
      </c>
      <c r="J30" s="42">
        <v>0</v>
      </c>
      <c r="K30" s="40">
        <f t="shared" si="0"/>
        <v>290</v>
      </c>
      <c r="L30" s="41">
        <v>232</v>
      </c>
      <c r="M30" s="38">
        <v>0</v>
      </c>
      <c r="N30" s="38">
        <v>0</v>
      </c>
      <c r="O30" s="38">
        <v>0</v>
      </c>
      <c r="P30" s="38">
        <v>0</v>
      </c>
      <c r="Q30" s="42">
        <v>0</v>
      </c>
      <c r="R30" s="40">
        <f t="shared" si="1"/>
        <v>232</v>
      </c>
      <c r="S30" s="43">
        <f t="shared" si="2"/>
        <v>58</v>
      </c>
      <c r="T30" s="44">
        <f t="shared" si="3"/>
        <v>0</v>
      </c>
      <c r="U30" s="44">
        <f t="shared" si="4"/>
        <v>0</v>
      </c>
      <c r="V30" s="44">
        <f t="shared" si="5"/>
        <v>0</v>
      </c>
      <c r="W30" s="44">
        <f t="shared" si="6"/>
        <v>0</v>
      </c>
      <c r="X30" s="45">
        <f t="shared" si="7"/>
        <v>0</v>
      </c>
      <c r="Y30" s="73">
        <f t="shared" si="8"/>
        <v>58</v>
      </c>
      <c r="Z30" s="47">
        <f>R29+R30+R31</f>
        <v>1102</v>
      </c>
      <c r="AA30" s="476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ht="23.25" customHeight="1" thickBot="1">
      <c r="A31" s="553"/>
      <c r="B31" s="481"/>
      <c r="C31" s="497"/>
      <c r="D31" s="75" t="s">
        <v>104</v>
      </c>
      <c r="E31" s="84">
        <v>1006</v>
      </c>
      <c r="F31" s="85">
        <v>0</v>
      </c>
      <c r="G31" s="85">
        <v>0</v>
      </c>
      <c r="H31" s="85">
        <v>0</v>
      </c>
      <c r="I31" s="85">
        <v>0</v>
      </c>
      <c r="J31" s="88">
        <v>14</v>
      </c>
      <c r="K31" s="72">
        <f t="shared" si="0"/>
        <v>1020</v>
      </c>
      <c r="L31" s="87">
        <v>788</v>
      </c>
      <c r="M31" s="85">
        <v>0</v>
      </c>
      <c r="N31" s="85">
        <v>0</v>
      </c>
      <c r="O31" s="85">
        <v>0</v>
      </c>
      <c r="P31" s="85">
        <v>0</v>
      </c>
      <c r="Q31" s="88">
        <v>10</v>
      </c>
      <c r="R31" s="72">
        <f t="shared" si="1"/>
        <v>798</v>
      </c>
      <c r="S31" s="76">
        <f t="shared" si="2"/>
        <v>218</v>
      </c>
      <c r="T31" s="77">
        <f t="shared" si="3"/>
        <v>0</v>
      </c>
      <c r="U31" s="77">
        <f t="shared" si="4"/>
        <v>0</v>
      </c>
      <c r="V31" s="77">
        <f t="shared" si="5"/>
        <v>0</v>
      </c>
      <c r="W31" s="77">
        <f t="shared" si="6"/>
        <v>0</v>
      </c>
      <c r="X31" s="103">
        <f t="shared" si="7"/>
        <v>4</v>
      </c>
      <c r="Y31" s="73">
        <f t="shared" si="8"/>
        <v>222</v>
      </c>
      <c r="Z31" s="104">
        <f>Y29+Y30+Y31</f>
        <v>301</v>
      </c>
      <c r="AA31" s="476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s="106" customFormat="1" ht="23.25" customHeight="1">
      <c r="A32" s="552">
        <v>9</v>
      </c>
      <c r="B32" s="481"/>
      <c r="C32" s="472" t="s">
        <v>34</v>
      </c>
      <c r="D32" s="24" t="s">
        <v>106</v>
      </c>
      <c r="E32" s="25">
        <v>64</v>
      </c>
      <c r="F32" s="26">
        <v>13</v>
      </c>
      <c r="G32" s="26">
        <v>7</v>
      </c>
      <c r="H32" s="26">
        <v>19</v>
      </c>
      <c r="I32" s="26">
        <v>0</v>
      </c>
      <c r="J32" s="30">
        <v>1</v>
      </c>
      <c r="K32" s="28">
        <f t="shared" si="0"/>
        <v>104</v>
      </c>
      <c r="L32" s="29">
        <v>44</v>
      </c>
      <c r="M32" s="26">
        <v>7</v>
      </c>
      <c r="N32" s="26">
        <v>8</v>
      </c>
      <c r="O32" s="26">
        <v>9</v>
      </c>
      <c r="P32" s="26">
        <v>0</v>
      </c>
      <c r="Q32" s="30">
        <v>2</v>
      </c>
      <c r="R32" s="28">
        <f t="shared" si="1"/>
        <v>70</v>
      </c>
      <c r="S32" s="31">
        <f t="shared" si="2"/>
        <v>20</v>
      </c>
      <c r="T32" s="32">
        <f t="shared" si="3"/>
        <v>6</v>
      </c>
      <c r="U32" s="32">
        <f t="shared" si="4"/>
        <v>-1</v>
      </c>
      <c r="V32" s="32">
        <f t="shared" si="5"/>
        <v>10</v>
      </c>
      <c r="W32" s="32">
        <f t="shared" si="6"/>
        <v>0</v>
      </c>
      <c r="X32" s="33">
        <f t="shared" si="7"/>
        <v>-1</v>
      </c>
      <c r="Y32" s="80">
        <f t="shared" si="8"/>
        <v>34</v>
      </c>
      <c r="Z32" s="35">
        <f>K32+K33+K34</f>
        <v>1565</v>
      </c>
      <c r="AA32" s="475">
        <f>Z34/Z32*100</f>
        <v>41.597444089456872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s="2" customFormat="1" ht="23.25" customHeight="1">
      <c r="A33" s="553"/>
      <c r="B33" s="481"/>
      <c r="C33" s="473"/>
      <c r="D33" s="36" t="s">
        <v>105</v>
      </c>
      <c r="E33" s="37">
        <v>170</v>
      </c>
      <c r="F33" s="38">
        <v>37</v>
      </c>
      <c r="G33" s="38">
        <v>18</v>
      </c>
      <c r="H33" s="38">
        <v>30</v>
      </c>
      <c r="I33" s="38">
        <v>0</v>
      </c>
      <c r="J33" s="42">
        <v>4</v>
      </c>
      <c r="K33" s="40">
        <f t="shared" si="0"/>
        <v>259</v>
      </c>
      <c r="L33" s="41">
        <v>144</v>
      </c>
      <c r="M33" s="38">
        <v>26</v>
      </c>
      <c r="N33" s="38">
        <v>15</v>
      </c>
      <c r="O33" s="38">
        <v>9</v>
      </c>
      <c r="P33" s="38">
        <v>0</v>
      </c>
      <c r="Q33" s="42">
        <v>4</v>
      </c>
      <c r="R33" s="40">
        <f t="shared" si="1"/>
        <v>198</v>
      </c>
      <c r="S33" s="43">
        <f t="shared" si="2"/>
        <v>26</v>
      </c>
      <c r="T33" s="44">
        <f t="shared" si="3"/>
        <v>11</v>
      </c>
      <c r="U33" s="44">
        <f t="shared" si="4"/>
        <v>3</v>
      </c>
      <c r="V33" s="44">
        <f t="shared" si="5"/>
        <v>21</v>
      </c>
      <c r="W33" s="44">
        <f t="shared" si="6"/>
        <v>0</v>
      </c>
      <c r="X33" s="45">
        <f t="shared" si="7"/>
        <v>0</v>
      </c>
      <c r="Y33" s="73">
        <f t="shared" si="8"/>
        <v>61</v>
      </c>
      <c r="Z33" s="47">
        <f>R32+R33+R34</f>
        <v>914</v>
      </c>
      <c r="AA33" s="476"/>
    </row>
    <row r="34" spans="1:52" s="107" customFormat="1" ht="23.25" customHeight="1" thickBot="1">
      <c r="A34" s="553"/>
      <c r="B34" s="481"/>
      <c r="C34" s="474"/>
      <c r="D34" s="48" t="s">
        <v>104</v>
      </c>
      <c r="E34" s="49">
        <v>543</v>
      </c>
      <c r="F34" s="50">
        <v>324</v>
      </c>
      <c r="G34" s="50">
        <v>76</v>
      </c>
      <c r="H34" s="50">
        <v>230</v>
      </c>
      <c r="I34" s="50">
        <v>0</v>
      </c>
      <c r="J34" s="54">
        <v>29</v>
      </c>
      <c r="K34" s="52">
        <f t="shared" si="0"/>
        <v>1202</v>
      </c>
      <c r="L34" s="53">
        <v>316</v>
      </c>
      <c r="M34" s="50">
        <v>192</v>
      </c>
      <c r="N34" s="50">
        <v>39</v>
      </c>
      <c r="O34" s="50">
        <v>85</v>
      </c>
      <c r="P34" s="50">
        <v>0</v>
      </c>
      <c r="Q34" s="54">
        <v>14</v>
      </c>
      <c r="R34" s="52">
        <f t="shared" si="1"/>
        <v>646</v>
      </c>
      <c r="S34" s="55">
        <f t="shared" si="2"/>
        <v>227</v>
      </c>
      <c r="T34" s="56">
        <f t="shared" si="3"/>
        <v>132</v>
      </c>
      <c r="U34" s="56">
        <f t="shared" si="4"/>
        <v>37</v>
      </c>
      <c r="V34" s="56">
        <f t="shared" si="5"/>
        <v>145</v>
      </c>
      <c r="W34" s="56">
        <f t="shared" si="6"/>
        <v>0</v>
      </c>
      <c r="X34" s="57">
        <f t="shared" si="7"/>
        <v>15</v>
      </c>
      <c r="Y34" s="58">
        <f t="shared" si="8"/>
        <v>556</v>
      </c>
      <c r="Z34" s="59">
        <f>Y32+Y33+Y34</f>
        <v>651</v>
      </c>
      <c r="AA34" s="477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s="2" customFormat="1" ht="23.25" customHeight="1">
      <c r="A35" s="552">
        <v>10</v>
      </c>
      <c r="B35" s="481"/>
      <c r="C35" s="499" t="s">
        <v>118</v>
      </c>
      <c r="D35" s="215" t="s">
        <v>106</v>
      </c>
      <c r="E35" s="62">
        <v>8</v>
      </c>
      <c r="F35" s="62">
        <v>0</v>
      </c>
      <c r="G35" s="62">
        <v>0</v>
      </c>
      <c r="H35" s="62">
        <v>0</v>
      </c>
      <c r="I35" s="62">
        <v>0</v>
      </c>
      <c r="J35" s="62">
        <v>0</v>
      </c>
      <c r="K35" s="64">
        <f t="shared" si="0"/>
        <v>8</v>
      </c>
      <c r="L35" s="62">
        <v>5</v>
      </c>
      <c r="M35" s="62">
        <v>0</v>
      </c>
      <c r="N35" s="62">
        <v>0</v>
      </c>
      <c r="O35" s="62">
        <v>0</v>
      </c>
      <c r="P35" s="62">
        <v>0</v>
      </c>
      <c r="Q35" s="62">
        <v>0</v>
      </c>
      <c r="R35" s="108">
        <f t="shared" si="1"/>
        <v>5</v>
      </c>
      <c r="S35" s="69">
        <f t="shared" si="2"/>
        <v>3</v>
      </c>
      <c r="T35" s="69">
        <f t="shared" si="3"/>
        <v>0</v>
      </c>
      <c r="U35" s="69">
        <f t="shared" si="4"/>
        <v>0</v>
      </c>
      <c r="V35" s="69">
        <f t="shared" si="5"/>
        <v>0</v>
      </c>
      <c r="W35" s="69">
        <f t="shared" si="6"/>
        <v>0</v>
      </c>
      <c r="X35" s="69">
        <f t="shared" si="7"/>
        <v>0</v>
      </c>
      <c r="Y35" s="108">
        <f t="shared" si="8"/>
        <v>3</v>
      </c>
      <c r="Z35" s="71">
        <f>K35+K36+K37</f>
        <v>291</v>
      </c>
      <c r="AA35" s="502">
        <f>Z37/Z35*100</f>
        <v>30.240549828178693</v>
      </c>
    </row>
    <row r="36" spans="1:52" s="2" customFormat="1" ht="23.25" customHeight="1">
      <c r="A36" s="553"/>
      <c r="B36" s="481"/>
      <c r="C36" s="499"/>
      <c r="D36" s="217" t="s">
        <v>105</v>
      </c>
      <c r="E36" s="62">
        <v>58</v>
      </c>
      <c r="F36" s="62">
        <v>6</v>
      </c>
      <c r="G36" s="62">
        <v>2</v>
      </c>
      <c r="H36" s="62">
        <v>5</v>
      </c>
      <c r="I36" s="62">
        <v>1</v>
      </c>
      <c r="J36" s="62">
        <v>2</v>
      </c>
      <c r="K36" s="40">
        <f t="shared" si="0"/>
        <v>74</v>
      </c>
      <c r="L36" s="62">
        <v>43</v>
      </c>
      <c r="M36" s="62">
        <v>8</v>
      </c>
      <c r="N36" s="62">
        <v>1</v>
      </c>
      <c r="O36" s="62">
        <v>1</v>
      </c>
      <c r="P36" s="62">
        <v>0</v>
      </c>
      <c r="Q36" s="62">
        <v>1</v>
      </c>
      <c r="R36" s="109">
        <f t="shared" si="1"/>
        <v>54</v>
      </c>
      <c r="S36" s="44">
        <f t="shared" si="2"/>
        <v>15</v>
      </c>
      <c r="T36" s="44">
        <f t="shared" si="3"/>
        <v>-2</v>
      </c>
      <c r="U36" s="44">
        <f t="shared" si="4"/>
        <v>1</v>
      </c>
      <c r="V36" s="44">
        <f t="shared" si="5"/>
        <v>4</v>
      </c>
      <c r="W36" s="44">
        <f t="shared" si="6"/>
        <v>1</v>
      </c>
      <c r="X36" s="44">
        <f t="shared" si="7"/>
        <v>1</v>
      </c>
      <c r="Y36" s="109">
        <f t="shared" si="8"/>
        <v>20</v>
      </c>
      <c r="Z36" s="74">
        <f>R35+R36+R37</f>
        <v>203</v>
      </c>
      <c r="AA36" s="502"/>
    </row>
    <row r="37" spans="1:52" s="2" customFormat="1" ht="23.25" customHeight="1" thickBot="1">
      <c r="A37" s="554"/>
      <c r="B37" s="481"/>
      <c r="C37" s="499"/>
      <c r="D37" s="219" t="s">
        <v>104</v>
      </c>
      <c r="E37" s="62">
        <v>141</v>
      </c>
      <c r="F37" s="62">
        <v>19</v>
      </c>
      <c r="G37" s="62">
        <v>13</v>
      </c>
      <c r="H37" s="62">
        <v>26</v>
      </c>
      <c r="I37" s="62">
        <v>8</v>
      </c>
      <c r="J37" s="62">
        <v>2</v>
      </c>
      <c r="K37" s="72">
        <f t="shared" si="0"/>
        <v>209</v>
      </c>
      <c r="L37" s="62">
        <v>93</v>
      </c>
      <c r="M37" s="62">
        <v>23</v>
      </c>
      <c r="N37" s="62">
        <v>5</v>
      </c>
      <c r="O37" s="62">
        <v>17</v>
      </c>
      <c r="P37" s="62">
        <v>1</v>
      </c>
      <c r="Q37" s="62">
        <v>5</v>
      </c>
      <c r="R37" s="110">
        <f t="shared" si="1"/>
        <v>144</v>
      </c>
      <c r="S37" s="77">
        <f t="shared" si="2"/>
        <v>48</v>
      </c>
      <c r="T37" s="77">
        <f t="shared" si="3"/>
        <v>-4</v>
      </c>
      <c r="U37" s="77">
        <f t="shared" si="4"/>
        <v>8</v>
      </c>
      <c r="V37" s="77">
        <f t="shared" si="5"/>
        <v>9</v>
      </c>
      <c r="W37" s="77">
        <f t="shared" si="6"/>
        <v>7</v>
      </c>
      <c r="X37" s="77">
        <f t="shared" si="7"/>
        <v>-3</v>
      </c>
      <c r="Y37" s="110">
        <f t="shared" si="8"/>
        <v>65</v>
      </c>
      <c r="Z37" s="78">
        <f>Y35+Y36+Y37</f>
        <v>88</v>
      </c>
      <c r="AA37" s="502"/>
    </row>
    <row r="38" spans="1:52" s="2" customFormat="1" ht="23.25" customHeight="1">
      <c r="A38" s="553">
        <v>11</v>
      </c>
      <c r="B38" s="481"/>
      <c r="C38" s="498" t="s">
        <v>117</v>
      </c>
      <c r="D38" s="218" t="s">
        <v>106</v>
      </c>
      <c r="E38" s="26">
        <v>13</v>
      </c>
      <c r="F38" s="26">
        <v>1</v>
      </c>
      <c r="G38" s="26">
        <v>0</v>
      </c>
      <c r="H38" s="26">
        <v>1</v>
      </c>
      <c r="I38" s="26">
        <v>0</v>
      </c>
      <c r="J38" s="26">
        <v>0</v>
      </c>
      <c r="K38" s="28">
        <f t="shared" si="0"/>
        <v>15</v>
      </c>
      <c r="L38" s="26">
        <v>11</v>
      </c>
      <c r="M38" s="26">
        <v>1</v>
      </c>
      <c r="N38" s="26">
        <v>0</v>
      </c>
      <c r="O38" s="26">
        <v>1</v>
      </c>
      <c r="P38" s="26">
        <v>0</v>
      </c>
      <c r="Q38" s="26">
        <v>0</v>
      </c>
      <c r="R38" s="111">
        <f t="shared" si="1"/>
        <v>13</v>
      </c>
      <c r="S38" s="32">
        <f t="shared" si="2"/>
        <v>2</v>
      </c>
      <c r="T38" s="32">
        <f t="shared" si="3"/>
        <v>0</v>
      </c>
      <c r="U38" s="32">
        <f t="shared" si="4"/>
        <v>0</v>
      </c>
      <c r="V38" s="32">
        <f t="shared" si="5"/>
        <v>0</v>
      </c>
      <c r="W38" s="32">
        <f t="shared" si="6"/>
        <v>0</v>
      </c>
      <c r="X38" s="32">
        <f t="shared" si="7"/>
        <v>0</v>
      </c>
      <c r="Y38" s="111">
        <f t="shared" si="8"/>
        <v>2</v>
      </c>
      <c r="Z38" s="81">
        <f>K38+K39+K40</f>
        <v>136</v>
      </c>
      <c r="AA38" s="501">
        <f>Z40/Z38*100</f>
        <v>13.23529411764706</v>
      </c>
    </row>
    <row r="39" spans="1:52" s="2" customFormat="1" ht="23.25" customHeight="1">
      <c r="A39" s="553"/>
      <c r="B39" s="481"/>
      <c r="C39" s="499"/>
      <c r="D39" s="217" t="s">
        <v>105</v>
      </c>
      <c r="E39" s="38">
        <v>29</v>
      </c>
      <c r="F39" s="38">
        <v>3</v>
      </c>
      <c r="G39" s="38">
        <v>1</v>
      </c>
      <c r="H39" s="38">
        <v>0</v>
      </c>
      <c r="I39" s="38">
        <v>0</v>
      </c>
      <c r="J39" s="38">
        <v>0</v>
      </c>
      <c r="K39" s="40">
        <f t="shared" si="0"/>
        <v>33</v>
      </c>
      <c r="L39" s="38">
        <v>26</v>
      </c>
      <c r="M39" s="38">
        <v>3</v>
      </c>
      <c r="N39" s="38">
        <v>0</v>
      </c>
      <c r="O39" s="38">
        <v>0</v>
      </c>
      <c r="P39" s="38">
        <v>0</v>
      </c>
      <c r="Q39" s="38">
        <v>0</v>
      </c>
      <c r="R39" s="109">
        <f t="shared" si="1"/>
        <v>29</v>
      </c>
      <c r="S39" s="44">
        <f t="shared" si="2"/>
        <v>3</v>
      </c>
      <c r="T39" s="44">
        <f t="shared" si="3"/>
        <v>0</v>
      </c>
      <c r="U39" s="44">
        <f t="shared" si="4"/>
        <v>1</v>
      </c>
      <c r="V39" s="44">
        <f t="shared" si="5"/>
        <v>0</v>
      </c>
      <c r="W39" s="44">
        <f t="shared" si="6"/>
        <v>0</v>
      </c>
      <c r="X39" s="44">
        <f t="shared" si="7"/>
        <v>0</v>
      </c>
      <c r="Y39" s="109">
        <f t="shared" si="8"/>
        <v>4</v>
      </c>
      <c r="Z39" s="74">
        <f>R38+R39+R40</f>
        <v>118</v>
      </c>
      <c r="AA39" s="502"/>
    </row>
    <row r="40" spans="1:52" s="2" customFormat="1" ht="23.25" customHeight="1" thickBot="1">
      <c r="A40" s="554"/>
      <c r="B40" s="483"/>
      <c r="C40" s="500"/>
      <c r="D40" s="216" t="s">
        <v>104</v>
      </c>
      <c r="E40" s="50">
        <v>60</v>
      </c>
      <c r="F40" s="50">
        <v>7</v>
      </c>
      <c r="G40" s="50">
        <v>4</v>
      </c>
      <c r="H40" s="50">
        <v>13</v>
      </c>
      <c r="I40" s="50">
        <v>1</v>
      </c>
      <c r="J40" s="50">
        <v>3</v>
      </c>
      <c r="K40" s="52">
        <f t="shared" ref="K40:K71" si="9">SUM(E40:J40)</f>
        <v>88</v>
      </c>
      <c r="L40" s="50">
        <v>53</v>
      </c>
      <c r="M40" s="50">
        <v>7</v>
      </c>
      <c r="N40" s="50">
        <v>3</v>
      </c>
      <c r="O40" s="50">
        <v>10</v>
      </c>
      <c r="P40" s="50">
        <v>0</v>
      </c>
      <c r="Q40" s="50">
        <v>3</v>
      </c>
      <c r="R40" s="112">
        <f t="shared" ref="R40:R71" si="10">SUM(L40:Q40)</f>
        <v>76</v>
      </c>
      <c r="S40" s="56">
        <f t="shared" ref="S40:S71" si="11">E40-L40</f>
        <v>7</v>
      </c>
      <c r="T40" s="56">
        <f t="shared" ref="T40:T71" si="12">F40-M40</f>
        <v>0</v>
      </c>
      <c r="U40" s="56">
        <f t="shared" ref="U40:U71" si="13">G40-N40</f>
        <v>1</v>
      </c>
      <c r="V40" s="56">
        <f t="shared" ref="V40:V71" si="14">H40-O40</f>
        <v>3</v>
      </c>
      <c r="W40" s="56">
        <f t="shared" ref="W40:W71" si="15">I40-P40</f>
        <v>1</v>
      </c>
      <c r="X40" s="56">
        <f t="shared" ref="X40:X71" si="16">J40-Q40</f>
        <v>0</v>
      </c>
      <c r="Y40" s="112">
        <f t="shared" ref="Y40:Y71" si="17">SUM(S40:X40)</f>
        <v>12</v>
      </c>
      <c r="Z40" s="82">
        <f>Y38+Y39+Y40</f>
        <v>18</v>
      </c>
      <c r="AA40" s="503"/>
    </row>
    <row r="41" spans="1:52" s="2" customFormat="1" ht="23.25" customHeight="1">
      <c r="A41" s="552">
        <v>12</v>
      </c>
      <c r="B41" s="532" t="s">
        <v>37</v>
      </c>
      <c r="C41" s="484" t="s">
        <v>38</v>
      </c>
      <c r="D41" s="215" t="s">
        <v>106</v>
      </c>
      <c r="E41" s="114">
        <v>19</v>
      </c>
      <c r="F41" s="114">
        <v>1</v>
      </c>
      <c r="G41" s="114">
        <v>0</v>
      </c>
      <c r="H41" s="114">
        <v>0</v>
      </c>
      <c r="I41" s="114">
        <v>0</v>
      </c>
      <c r="J41" s="114">
        <v>1</v>
      </c>
      <c r="K41" s="64">
        <f t="shared" si="9"/>
        <v>21</v>
      </c>
      <c r="L41" s="65">
        <v>6</v>
      </c>
      <c r="M41" s="62">
        <v>0</v>
      </c>
      <c r="N41" s="62">
        <v>0</v>
      </c>
      <c r="O41" s="62">
        <v>0</v>
      </c>
      <c r="P41" s="62">
        <v>0</v>
      </c>
      <c r="Q41" s="66">
        <v>0</v>
      </c>
      <c r="R41" s="64">
        <f t="shared" si="10"/>
        <v>6</v>
      </c>
      <c r="S41" s="68">
        <f t="shared" si="11"/>
        <v>13</v>
      </c>
      <c r="T41" s="69">
        <f t="shared" si="12"/>
        <v>1</v>
      </c>
      <c r="U41" s="69">
        <f t="shared" si="13"/>
        <v>0</v>
      </c>
      <c r="V41" s="69">
        <f t="shared" si="14"/>
        <v>0</v>
      </c>
      <c r="W41" s="69">
        <f t="shared" si="15"/>
        <v>0</v>
      </c>
      <c r="X41" s="100">
        <f t="shared" si="16"/>
        <v>1</v>
      </c>
      <c r="Y41" s="70">
        <f t="shared" si="17"/>
        <v>15</v>
      </c>
      <c r="Z41" s="101">
        <f>K41+K42+K43</f>
        <v>134</v>
      </c>
      <c r="AA41" s="476">
        <f>Z43/Z41*100</f>
        <v>84.328358208955223</v>
      </c>
    </row>
    <row r="42" spans="1:52" s="2" customFormat="1" ht="23.25" customHeight="1">
      <c r="A42" s="553"/>
      <c r="B42" s="532"/>
      <c r="C42" s="473"/>
      <c r="D42" s="36" t="s">
        <v>105</v>
      </c>
      <c r="E42" s="92">
        <v>20</v>
      </c>
      <c r="F42" s="93">
        <v>3</v>
      </c>
      <c r="G42" s="93">
        <v>1</v>
      </c>
      <c r="H42" s="93">
        <v>8</v>
      </c>
      <c r="I42" s="93">
        <v>0</v>
      </c>
      <c r="J42" s="214">
        <v>1</v>
      </c>
      <c r="K42" s="40">
        <f t="shared" si="9"/>
        <v>33</v>
      </c>
      <c r="L42" s="41">
        <v>5</v>
      </c>
      <c r="M42" s="38">
        <v>2</v>
      </c>
      <c r="N42" s="38">
        <v>1</v>
      </c>
      <c r="O42" s="38">
        <v>3</v>
      </c>
      <c r="P42" s="38">
        <v>0</v>
      </c>
      <c r="Q42" s="42">
        <v>0</v>
      </c>
      <c r="R42" s="40">
        <f t="shared" si="10"/>
        <v>11</v>
      </c>
      <c r="S42" s="43">
        <f t="shared" si="11"/>
        <v>15</v>
      </c>
      <c r="T42" s="44">
        <f t="shared" si="12"/>
        <v>1</v>
      </c>
      <c r="U42" s="44">
        <f t="shared" si="13"/>
        <v>0</v>
      </c>
      <c r="V42" s="44">
        <f t="shared" si="14"/>
        <v>5</v>
      </c>
      <c r="W42" s="44">
        <f t="shared" si="15"/>
        <v>0</v>
      </c>
      <c r="X42" s="45">
        <f t="shared" si="16"/>
        <v>1</v>
      </c>
      <c r="Y42" s="73">
        <f t="shared" si="17"/>
        <v>22</v>
      </c>
      <c r="Z42" s="47">
        <f>R41+R42+R43</f>
        <v>21</v>
      </c>
      <c r="AA42" s="476"/>
    </row>
    <row r="43" spans="1:52" s="2" customFormat="1" ht="23.25" customHeight="1" thickBot="1">
      <c r="A43" s="554"/>
      <c r="B43" s="541"/>
      <c r="C43" s="474"/>
      <c r="D43" s="48" t="s">
        <v>104</v>
      </c>
      <c r="E43" s="95">
        <v>46</v>
      </c>
      <c r="F43" s="96">
        <v>10</v>
      </c>
      <c r="G43" s="96">
        <v>4</v>
      </c>
      <c r="H43" s="96">
        <v>16</v>
      </c>
      <c r="I43" s="96">
        <v>1</v>
      </c>
      <c r="J43" s="213">
        <v>3</v>
      </c>
      <c r="K43" s="52">
        <f t="shared" si="9"/>
        <v>80</v>
      </c>
      <c r="L43" s="53">
        <v>3</v>
      </c>
      <c r="M43" s="50">
        <v>0</v>
      </c>
      <c r="N43" s="50">
        <v>1</v>
      </c>
      <c r="O43" s="50">
        <v>0</v>
      </c>
      <c r="P43" s="50">
        <v>0</v>
      </c>
      <c r="Q43" s="54">
        <v>0</v>
      </c>
      <c r="R43" s="52">
        <f t="shared" si="10"/>
        <v>4</v>
      </c>
      <c r="S43" s="55">
        <f t="shared" si="11"/>
        <v>43</v>
      </c>
      <c r="T43" s="56">
        <f t="shared" si="12"/>
        <v>10</v>
      </c>
      <c r="U43" s="56">
        <f t="shared" si="13"/>
        <v>3</v>
      </c>
      <c r="V43" s="56">
        <f t="shared" si="14"/>
        <v>16</v>
      </c>
      <c r="W43" s="56">
        <f t="shared" si="15"/>
        <v>1</v>
      </c>
      <c r="X43" s="57">
        <f t="shared" si="16"/>
        <v>3</v>
      </c>
      <c r="Y43" s="58">
        <f t="shared" si="17"/>
        <v>76</v>
      </c>
      <c r="Z43" s="59">
        <f>Y41+Y42+Y43</f>
        <v>113</v>
      </c>
      <c r="AA43" s="477"/>
    </row>
    <row r="44" spans="1:52" s="2" customFormat="1" ht="23.25" customHeight="1">
      <c r="A44" s="553">
        <v>13</v>
      </c>
      <c r="B44" s="547" t="s">
        <v>39</v>
      </c>
      <c r="C44" s="484" t="s">
        <v>40</v>
      </c>
      <c r="D44" s="60" t="s">
        <v>106</v>
      </c>
      <c r="E44" s="61">
        <v>20</v>
      </c>
      <c r="F44" s="62">
        <v>0</v>
      </c>
      <c r="G44" s="62">
        <v>0</v>
      </c>
      <c r="H44" s="62">
        <v>2</v>
      </c>
      <c r="I44" s="62">
        <v>0</v>
      </c>
      <c r="J44" s="66">
        <v>0</v>
      </c>
      <c r="K44" s="64">
        <f t="shared" si="9"/>
        <v>22</v>
      </c>
      <c r="L44" s="65">
        <v>10</v>
      </c>
      <c r="M44" s="62">
        <v>0</v>
      </c>
      <c r="N44" s="62">
        <v>0</v>
      </c>
      <c r="O44" s="62">
        <v>0</v>
      </c>
      <c r="P44" s="62">
        <v>0</v>
      </c>
      <c r="Q44" s="66">
        <v>0</v>
      </c>
      <c r="R44" s="64">
        <f t="shared" si="10"/>
        <v>10</v>
      </c>
      <c r="S44" s="68">
        <f t="shared" si="11"/>
        <v>10</v>
      </c>
      <c r="T44" s="69">
        <f t="shared" si="12"/>
        <v>0</v>
      </c>
      <c r="U44" s="69">
        <f t="shared" si="13"/>
        <v>0</v>
      </c>
      <c r="V44" s="69">
        <f t="shared" si="14"/>
        <v>2</v>
      </c>
      <c r="W44" s="69">
        <f t="shared" si="15"/>
        <v>0</v>
      </c>
      <c r="X44" s="100">
        <f t="shared" si="16"/>
        <v>0</v>
      </c>
      <c r="Y44" s="116">
        <f t="shared" si="17"/>
        <v>12</v>
      </c>
      <c r="Z44" s="101">
        <f>K44+K45+K46</f>
        <v>142</v>
      </c>
      <c r="AA44" s="476">
        <f>Z46/Z44*100</f>
        <v>49.295774647887328</v>
      </c>
    </row>
    <row r="45" spans="1:52" s="2" customFormat="1" ht="23.25" customHeight="1">
      <c r="A45" s="553"/>
      <c r="B45" s="532"/>
      <c r="C45" s="473"/>
      <c r="D45" s="36" t="s">
        <v>105</v>
      </c>
      <c r="E45" s="37">
        <v>29</v>
      </c>
      <c r="F45" s="38">
        <v>1</v>
      </c>
      <c r="G45" s="38">
        <v>0</v>
      </c>
      <c r="H45" s="38">
        <v>3</v>
      </c>
      <c r="I45" s="38">
        <v>0</v>
      </c>
      <c r="J45" s="42">
        <v>2</v>
      </c>
      <c r="K45" s="40">
        <f t="shared" si="9"/>
        <v>35</v>
      </c>
      <c r="L45" s="41">
        <v>15</v>
      </c>
      <c r="M45" s="38">
        <v>0</v>
      </c>
      <c r="N45" s="38">
        <v>0</v>
      </c>
      <c r="O45" s="38">
        <v>1</v>
      </c>
      <c r="P45" s="38">
        <v>0</v>
      </c>
      <c r="Q45" s="42">
        <v>0</v>
      </c>
      <c r="R45" s="40">
        <f t="shared" si="10"/>
        <v>16</v>
      </c>
      <c r="S45" s="43">
        <f t="shared" si="11"/>
        <v>14</v>
      </c>
      <c r="T45" s="44">
        <f t="shared" si="12"/>
        <v>1</v>
      </c>
      <c r="U45" s="44">
        <f t="shared" si="13"/>
        <v>0</v>
      </c>
      <c r="V45" s="44">
        <f t="shared" si="14"/>
        <v>2</v>
      </c>
      <c r="W45" s="44">
        <f t="shared" si="15"/>
        <v>0</v>
      </c>
      <c r="X45" s="45">
        <f t="shared" si="16"/>
        <v>2</v>
      </c>
      <c r="Y45" s="46">
        <f t="shared" si="17"/>
        <v>19</v>
      </c>
      <c r="Z45" s="47">
        <f>R44+R45+R46</f>
        <v>72</v>
      </c>
      <c r="AA45" s="476"/>
    </row>
    <row r="46" spans="1:52" s="2" customFormat="1" ht="23.25" customHeight="1" thickBot="1">
      <c r="A46" s="553"/>
      <c r="B46" s="541"/>
      <c r="C46" s="474"/>
      <c r="D46" s="48" t="s">
        <v>104</v>
      </c>
      <c r="E46" s="84">
        <v>65</v>
      </c>
      <c r="F46" s="85">
        <v>7</v>
      </c>
      <c r="G46" s="85">
        <v>0</v>
      </c>
      <c r="H46" s="85">
        <v>9</v>
      </c>
      <c r="I46" s="85">
        <v>0</v>
      </c>
      <c r="J46" s="88">
        <v>4</v>
      </c>
      <c r="K46" s="72">
        <f t="shared" si="9"/>
        <v>85</v>
      </c>
      <c r="L46" s="87">
        <v>37</v>
      </c>
      <c r="M46" s="85">
        <v>3</v>
      </c>
      <c r="N46" s="85">
        <v>0</v>
      </c>
      <c r="O46" s="85">
        <v>6</v>
      </c>
      <c r="P46" s="85">
        <v>0</v>
      </c>
      <c r="Q46" s="88">
        <v>0</v>
      </c>
      <c r="R46" s="72">
        <f t="shared" si="10"/>
        <v>46</v>
      </c>
      <c r="S46" s="76">
        <f t="shared" si="11"/>
        <v>28</v>
      </c>
      <c r="T46" s="77">
        <f t="shared" si="12"/>
        <v>4</v>
      </c>
      <c r="U46" s="77">
        <f t="shared" si="13"/>
        <v>0</v>
      </c>
      <c r="V46" s="77">
        <f t="shared" si="14"/>
        <v>3</v>
      </c>
      <c r="W46" s="77">
        <f t="shared" si="15"/>
        <v>0</v>
      </c>
      <c r="X46" s="103">
        <f t="shared" si="16"/>
        <v>4</v>
      </c>
      <c r="Y46" s="73">
        <f t="shared" si="17"/>
        <v>39</v>
      </c>
      <c r="Z46" s="104">
        <f>Y44+Y45+Y46</f>
        <v>70</v>
      </c>
      <c r="AA46" s="476"/>
    </row>
    <row r="47" spans="1:52" s="2" customFormat="1" ht="23.25" customHeight="1">
      <c r="A47" s="552">
        <v>14</v>
      </c>
      <c r="B47" s="532" t="s">
        <v>41</v>
      </c>
      <c r="C47" s="473" t="s">
        <v>42</v>
      </c>
      <c r="D47" s="60" t="s">
        <v>106</v>
      </c>
      <c r="E47" s="25">
        <v>20</v>
      </c>
      <c r="F47" s="26">
        <v>0</v>
      </c>
      <c r="G47" s="26">
        <v>0</v>
      </c>
      <c r="H47" s="26">
        <v>0</v>
      </c>
      <c r="I47" s="26">
        <v>0</v>
      </c>
      <c r="J47" s="30">
        <v>1</v>
      </c>
      <c r="K47" s="28">
        <f t="shared" si="9"/>
        <v>21</v>
      </c>
      <c r="L47" s="29">
        <v>11</v>
      </c>
      <c r="M47" s="26">
        <v>0</v>
      </c>
      <c r="N47" s="26">
        <v>0</v>
      </c>
      <c r="O47" s="26">
        <v>0</v>
      </c>
      <c r="P47" s="26">
        <v>0</v>
      </c>
      <c r="Q47" s="30">
        <v>0</v>
      </c>
      <c r="R47" s="28">
        <f t="shared" si="10"/>
        <v>11</v>
      </c>
      <c r="S47" s="31">
        <f t="shared" si="11"/>
        <v>9</v>
      </c>
      <c r="T47" s="32">
        <f t="shared" si="12"/>
        <v>0</v>
      </c>
      <c r="U47" s="32">
        <f t="shared" si="13"/>
        <v>0</v>
      </c>
      <c r="V47" s="32">
        <f t="shared" si="14"/>
        <v>0</v>
      </c>
      <c r="W47" s="32">
        <f t="shared" si="15"/>
        <v>0</v>
      </c>
      <c r="X47" s="33">
        <f t="shared" si="16"/>
        <v>1</v>
      </c>
      <c r="Y47" s="34">
        <f t="shared" si="17"/>
        <v>10</v>
      </c>
      <c r="Z47" s="35">
        <f>K47+K48+K49</f>
        <v>128</v>
      </c>
      <c r="AA47" s="475">
        <f>Z49/Z47*100</f>
        <v>47.65625</v>
      </c>
    </row>
    <row r="48" spans="1:52" s="2" customFormat="1" ht="23.25" customHeight="1">
      <c r="A48" s="553"/>
      <c r="B48" s="532"/>
      <c r="C48" s="473"/>
      <c r="D48" s="36" t="s">
        <v>105</v>
      </c>
      <c r="E48" s="37">
        <v>29</v>
      </c>
      <c r="F48" s="38">
        <v>0</v>
      </c>
      <c r="G48" s="38">
        <v>0</v>
      </c>
      <c r="H48" s="38">
        <v>2</v>
      </c>
      <c r="I48" s="38">
        <v>0</v>
      </c>
      <c r="J48" s="42">
        <v>1</v>
      </c>
      <c r="K48" s="40">
        <f t="shared" si="9"/>
        <v>32</v>
      </c>
      <c r="L48" s="41">
        <v>12</v>
      </c>
      <c r="M48" s="38">
        <v>0</v>
      </c>
      <c r="N48" s="38">
        <v>0</v>
      </c>
      <c r="O48" s="38">
        <v>2</v>
      </c>
      <c r="P48" s="38">
        <v>0</v>
      </c>
      <c r="Q48" s="42">
        <v>0</v>
      </c>
      <c r="R48" s="40">
        <f t="shared" si="10"/>
        <v>14</v>
      </c>
      <c r="S48" s="43">
        <f t="shared" si="11"/>
        <v>17</v>
      </c>
      <c r="T48" s="44">
        <f t="shared" si="12"/>
        <v>0</v>
      </c>
      <c r="U48" s="44">
        <f t="shared" si="13"/>
        <v>0</v>
      </c>
      <c r="V48" s="44">
        <f t="shared" si="14"/>
        <v>0</v>
      </c>
      <c r="W48" s="44">
        <f t="shared" si="15"/>
        <v>0</v>
      </c>
      <c r="X48" s="45">
        <f t="shared" si="16"/>
        <v>1</v>
      </c>
      <c r="Y48" s="46">
        <f t="shared" si="17"/>
        <v>18</v>
      </c>
      <c r="Z48" s="47">
        <f>R47+R48+R49</f>
        <v>67</v>
      </c>
      <c r="AA48" s="476"/>
    </row>
    <row r="49" spans="1:27" s="2" customFormat="1" ht="23.25" customHeight="1" thickBot="1">
      <c r="A49" s="553"/>
      <c r="B49" s="548"/>
      <c r="C49" s="497"/>
      <c r="D49" s="75" t="s">
        <v>104</v>
      </c>
      <c r="E49" s="49">
        <v>55</v>
      </c>
      <c r="F49" s="50">
        <v>10</v>
      </c>
      <c r="G49" s="50">
        <v>2</v>
      </c>
      <c r="H49" s="50">
        <v>5</v>
      </c>
      <c r="I49" s="50">
        <v>0</v>
      </c>
      <c r="J49" s="54">
        <v>3</v>
      </c>
      <c r="K49" s="52">
        <f t="shared" si="9"/>
        <v>75</v>
      </c>
      <c r="L49" s="53">
        <v>30</v>
      </c>
      <c r="M49" s="50">
        <v>5</v>
      </c>
      <c r="N49" s="50">
        <v>2</v>
      </c>
      <c r="O49" s="50">
        <v>4</v>
      </c>
      <c r="P49" s="50">
        <v>0</v>
      </c>
      <c r="Q49" s="54">
        <v>1</v>
      </c>
      <c r="R49" s="52">
        <f t="shared" si="10"/>
        <v>42</v>
      </c>
      <c r="S49" s="55">
        <f t="shared" si="11"/>
        <v>25</v>
      </c>
      <c r="T49" s="56">
        <f t="shared" si="12"/>
        <v>5</v>
      </c>
      <c r="U49" s="56">
        <f t="shared" si="13"/>
        <v>0</v>
      </c>
      <c r="V49" s="56">
        <f t="shared" si="14"/>
        <v>1</v>
      </c>
      <c r="W49" s="56">
        <f t="shared" si="15"/>
        <v>0</v>
      </c>
      <c r="X49" s="57">
        <f t="shared" si="16"/>
        <v>2</v>
      </c>
      <c r="Y49" s="58">
        <f t="shared" si="17"/>
        <v>33</v>
      </c>
      <c r="Z49" s="59">
        <f>Y47+Y48+Y49</f>
        <v>61</v>
      </c>
      <c r="AA49" s="477"/>
    </row>
    <row r="50" spans="1:27" s="2" customFormat="1" ht="23.25" customHeight="1">
      <c r="A50" s="552">
        <v>15</v>
      </c>
      <c r="B50" s="485" t="s">
        <v>43</v>
      </c>
      <c r="C50" s="472" t="s">
        <v>44</v>
      </c>
      <c r="D50" s="208" t="s">
        <v>106</v>
      </c>
      <c r="E50" s="61">
        <v>20</v>
      </c>
      <c r="F50" s="62">
        <v>0</v>
      </c>
      <c r="G50" s="62">
        <v>0</v>
      </c>
      <c r="H50" s="62">
        <v>0</v>
      </c>
      <c r="I50" s="62">
        <v>0</v>
      </c>
      <c r="J50" s="66">
        <v>1</v>
      </c>
      <c r="K50" s="64">
        <f t="shared" si="9"/>
        <v>21</v>
      </c>
      <c r="L50" s="65">
        <v>14</v>
      </c>
      <c r="M50" s="62">
        <v>0</v>
      </c>
      <c r="N50" s="62">
        <v>0</v>
      </c>
      <c r="O50" s="62">
        <v>0</v>
      </c>
      <c r="P50" s="62">
        <v>0</v>
      </c>
      <c r="Q50" s="66">
        <v>0</v>
      </c>
      <c r="R50" s="64">
        <f t="shared" si="10"/>
        <v>14</v>
      </c>
      <c r="S50" s="68">
        <f t="shared" si="11"/>
        <v>6</v>
      </c>
      <c r="T50" s="69">
        <f t="shared" si="12"/>
        <v>0</v>
      </c>
      <c r="U50" s="69">
        <f t="shared" si="13"/>
        <v>0</v>
      </c>
      <c r="V50" s="69">
        <f t="shared" si="14"/>
        <v>0</v>
      </c>
      <c r="W50" s="69">
        <f t="shared" si="15"/>
        <v>0</v>
      </c>
      <c r="X50" s="100">
        <f t="shared" si="16"/>
        <v>1</v>
      </c>
      <c r="Y50" s="116">
        <f t="shared" si="17"/>
        <v>7</v>
      </c>
      <c r="Z50" s="101">
        <f>K50+K51+K52</f>
        <v>119</v>
      </c>
      <c r="AA50" s="476">
        <f>Z52/Z50*100</f>
        <v>28.571428571428569</v>
      </c>
    </row>
    <row r="51" spans="1:27" s="2" customFormat="1" ht="23.25" customHeight="1">
      <c r="A51" s="553"/>
      <c r="B51" s="486"/>
      <c r="C51" s="473"/>
      <c r="D51" s="207" t="s">
        <v>105</v>
      </c>
      <c r="E51" s="37">
        <v>27</v>
      </c>
      <c r="F51" s="38">
        <v>1</v>
      </c>
      <c r="G51" s="38">
        <v>0</v>
      </c>
      <c r="H51" s="38">
        <v>4</v>
      </c>
      <c r="I51" s="38">
        <v>0</v>
      </c>
      <c r="J51" s="42">
        <v>1</v>
      </c>
      <c r="K51" s="40">
        <f t="shared" si="9"/>
        <v>33</v>
      </c>
      <c r="L51" s="41">
        <v>20</v>
      </c>
      <c r="M51" s="38">
        <v>1</v>
      </c>
      <c r="N51" s="38">
        <v>0</v>
      </c>
      <c r="O51" s="38">
        <v>2</v>
      </c>
      <c r="P51" s="38">
        <v>0</v>
      </c>
      <c r="Q51" s="42">
        <v>0</v>
      </c>
      <c r="R51" s="40">
        <f t="shared" si="10"/>
        <v>23</v>
      </c>
      <c r="S51" s="43">
        <f t="shared" si="11"/>
        <v>7</v>
      </c>
      <c r="T51" s="44">
        <f t="shared" si="12"/>
        <v>0</v>
      </c>
      <c r="U51" s="44">
        <f t="shared" si="13"/>
        <v>0</v>
      </c>
      <c r="V51" s="44">
        <f t="shared" si="14"/>
        <v>2</v>
      </c>
      <c r="W51" s="44">
        <f t="shared" si="15"/>
        <v>0</v>
      </c>
      <c r="X51" s="45">
        <f t="shared" si="16"/>
        <v>1</v>
      </c>
      <c r="Y51" s="46">
        <f t="shared" si="17"/>
        <v>10</v>
      </c>
      <c r="Z51" s="47">
        <f>R50+R51+R52</f>
        <v>85</v>
      </c>
      <c r="AA51" s="476"/>
    </row>
    <row r="52" spans="1:27" s="2" customFormat="1" ht="23.25" customHeight="1" thickBot="1">
      <c r="A52" s="553"/>
      <c r="B52" s="486"/>
      <c r="C52" s="474"/>
      <c r="D52" s="206" t="s">
        <v>104</v>
      </c>
      <c r="E52" s="84">
        <v>50</v>
      </c>
      <c r="F52" s="85">
        <v>2</v>
      </c>
      <c r="G52" s="85">
        <v>1</v>
      </c>
      <c r="H52" s="85">
        <v>8</v>
      </c>
      <c r="I52" s="85">
        <v>1</v>
      </c>
      <c r="J52" s="88">
        <v>3</v>
      </c>
      <c r="K52" s="72">
        <f t="shared" si="9"/>
        <v>65</v>
      </c>
      <c r="L52" s="87">
        <v>39</v>
      </c>
      <c r="M52" s="85">
        <v>1</v>
      </c>
      <c r="N52" s="85">
        <v>1</v>
      </c>
      <c r="O52" s="85">
        <v>7</v>
      </c>
      <c r="P52" s="85">
        <v>0</v>
      </c>
      <c r="Q52" s="88">
        <v>0</v>
      </c>
      <c r="R52" s="72">
        <f t="shared" si="10"/>
        <v>48</v>
      </c>
      <c r="S52" s="76">
        <f t="shared" si="11"/>
        <v>11</v>
      </c>
      <c r="T52" s="77">
        <f t="shared" si="12"/>
        <v>1</v>
      </c>
      <c r="U52" s="77">
        <f t="shared" si="13"/>
        <v>0</v>
      </c>
      <c r="V52" s="77">
        <f t="shared" si="14"/>
        <v>1</v>
      </c>
      <c r="W52" s="77">
        <f t="shared" si="15"/>
        <v>1</v>
      </c>
      <c r="X52" s="103">
        <f t="shared" si="16"/>
        <v>3</v>
      </c>
      <c r="Y52" s="73">
        <f t="shared" si="17"/>
        <v>17</v>
      </c>
      <c r="Z52" s="104">
        <f>Y50+Y51+Y52</f>
        <v>34</v>
      </c>
      <c r="AA52" s="476"/>
    </row>
    <row r="53" spans="1:27" s="2" customFormat="1" ht="23.25" customHeight="1">
      <c r="A53" s="552">
        <v>16</v>
      </c>
      <c r="B53" s="486"/>
      <c r="C53" s="494" t="s">
        <v>45</v>
      </c>
      <c r="D53" s="212" t="s">
        <v>106</v>
      </c>
      <c r="E53" s="25">
        <v>21</v>
      </c>
      <c r="F53" s="26">
        <v>0</v>
      </c>
      <c r="G53" s="26">
        <v>0</v>
      </c>
      <c r="H53" s="26">
        <v>0</v>
      </c>
      <c r="I53" s="26">
        <v>0</v>
      </c>
      <c r="J53" s="27">
        <v>0</v>
      </c>
      <c r="K53" s="28">
        <f t="shared" si="9"/>
        <v>21</v>
      </c>
      <c r="L53" s="29">
        <v>14</v>
      </c>
      <c r="M53" s="26">
        <v>0</v>
      </c>
      <c r="N53" s="26">
        <v>0</v>
      </c>
      <c r="O53" s="26">
        <v>0</v>
      </c>
      <c r="P53" s="26">
        <v>0</v>
      </c>
      <c r="Q53" s="30">
        <v>2</v>
      </c>
      <c r="R53" s="28">
        <f t="shared" si="10"/>
        <v>16</v>
      </c>
      <c r="S53" s="31">
        <f t="shared" si="11"/>
        <v>7</v>
      </c>
      <c r="T53" s="32">
        <f t="shared" si="12"/>
        <v>0</v>
      </c>
      <c r="U53" s="32">
        <f t="shared" si="13"/>
        <v>0</v>
      </c>
      <c r="V53" s="32">
        <f t="shared" si="14"/>
        <v>0</v>
      </c>
      <c r="W53" s="32">
        <f t="shared" si="15"/>
        <v>0</v>
      </c>
      <c r="X53" s="33">
        <f t="shared" si="16"/>
        <v>-2</v>
      </c>
      <c r="Y53" s="34">
        <f t="shared" si="17"/>
        <v>5</v>
      </c>
      <c r="Z53" s="35">
        <f>K53+K54+K55</f>
        <v>114</v>
      </c>
      <c r="AA53" s="475">
        <f>Z55/Z53*100</f>
        <v>25.438596491228072</v>
      </c>
    </row>
    <row r="54" spans="1:27" s="2" customFormat="1" ht="23.25" customHeight="1">
      <c r="A54" s="553"/>
      <c r="B54" s="486"/>
      <c r="C54" s="494"/>
      <c r="D54" s="207" t="s">
        <v>105</v>
      </c>
      <c r="E54" s="37">
        <v>26</v>
      </c>
      <c r="F54" s="38">
        <v>0</v>
      </c>
      <c r="G54" s="38">
        <v>0</v>
      </c>
      <c r="H54" s="38">
        <v>4</v>
      </c>
      <c r="I54" s="38">
        <v>0</v>
      </c>
      <c r="J54" s="39">
        <v>0</v>
      </c>
      <c r="K54" s="40">
        <f t="shared" si="9"/>
        <v>30</v>
      </c>
      <c r="L54" s="41">
        <v>19</v>
      </c>
      <c r="M54" s="38">
        <v>0</v>
      </c>
      <c r="N54" s="38">
        <v>0</v>
      </c>
      <c r="O54" s="38">
        <v>2</v>
      </c>
      <c r="P54" s="38">
        <v>0</v>
      </c>
      <c r="Q54" s="42">
        <v>0</v>
      </c>
      <c r="R54" s="40">
        <f t="shared" si="10"/>
        <v>21</v>
      </c>
      <c r="S54" s="43">
        <f t="shared" si="11"/>
        <v>7</v>
      </c>
      <c r="T54" s="44">
        <f t="shared" si="12"/>
        <v>0</v>
      </c>
      <c r="U54" s="44">
        <f t="shared" si="13"/>
        <v>0</v>
      </c>
      <c r="V54" s="44">
        <f t="shared" si="14"/>
        <v>2</v>
      </c>
      <c r="W54" s="44">
        <f t="shared" si="15"/>
        <v>0</v>
      </c>
      <c r="X54" s="45">
        <f t="shared" si="16"/>
        <v>0</v>
      </c>
      <c r="Y54" s="46">
        <f t="shared" si="17"/>
        <v>9</v>
      </c>
      <c r="Z54" s="47">
        <f>R53+R54+R55</f>
        <v>85</v>
      </c>
      <c r="AA54" s="476"/>
    </row>
    <row r="55" spans="1:27" s="2" customFormat="1" ht="23.25" customHeight="1" thickBot="1">
      <c r="A55" s="554"/>
      <c r="B55" s="487"/>
      <c r="C55" s="495"/>
      <c r="D55" s="206" t="s">
        <v>104</v>
      </c>
      <c r="E55" s="49">
        <v>49</v>
      </c>
      <c r="F55" s="50">
        <v>4</v>
      </c>
      <c r="G55" s="50">
        <v>1</v>
      </c>
      <c r="H55" s="50">
        <v>9</v>
      </c>
      <c r="I55" s="50">
        <v>0</v>
      </c>
      <c r="J55" s="51">
        <v>0</v>
      </c>
      <c r="K55" s="52">
        <f t="shared" si="9"/>
        <v>63</v>
      </c>
      <c r="L55" s="53">
        <v>38</v>
      </c>
      <c r="M55" s="50">
        <v>1</v>
      </c>
      <c r="N55" s="50">
        <v>1</v>
      </c>
      <c r="O55" s="50">
        <v>8</v>
      </c>
      <c r="P55" s="50">
        <v>0</v>
      </c>
      <c r="Q55" s="54">
        <v>0</v>
      </c>
      <c r="R55" s="52">
        <f t="shared" si="10"/>
        <v>48</v>
      </c>
      <c r="S55" s="55">
        <f t="shared" si="11"/>
        <v>11</v>
      </c>
      <c r="T55" s="56">
        <f t="shared" si="12"/>
        <v>3</v>
      </c>
      <c r="U55" s="56">
        <f t="shared" si="13"/>
        <v>0</v>
      </c>
      <c r="V55" s="56">
        <f t="shared" si="14"/>
        <v>1</v>
      </c>
      <c r="W55" s="56">
        <f t="shared" si="15"/>
        <v>0</v>
      </c>
      <c r="X55" s="57">
        <f t="shared" si="16"/>
        <v>0</v>
      </c>
      <c r="Y55" s="58">
        <f t="shared" si="17"/>
        <v>15</v>
      </c>
      <c r="Z55" s="59">
        <f>Y53+Y54+Y55</f>
        <v>29</v>
      </c>
      <c r="AA55" s="477"/>
    </row>
    <row r="56" spans="1:27" s="2" customFormat="1" ht="23.25" customHeight="1">
      <c r="A56" s="553">
        <v>17</v>
      </c>
      <c r="B56" s="547" t="s">
        <v>46</v>
      </c>
      <c r="C56" s="484" t="s">
        <v>47</v>
      </c>
      <c r="D56" s="60" t="s">
        <v>106</v>
      </c>
      <c r="E56" s="61">
        <v>18</v>
      </c>
      <c r="F56" s="62">
        <v>1</v>
      </c>
      <c r="G56" s="62">
        <v>0</v>
      </c>
      <c r="H56" s="62">
        <v>1</v>
      </c>
      <c r="I56" s="62">
        <v>0</v>
      </c>
      <c r="J56" s="66">
        <v>1</v>
      </c>
      <c r="K56" s="64">
        <f t="shared" si="9"/>
        <v>21</v>
      </c>
      <c r="L56" s="65">
        <v>14</v>
      </c>
      <c r="M56" s="62">
        <v>1</v>
      </c>
      <c r="N56" s="62">
        <v>0</v>
      </c>
      <c r="O56" s="62">
        <v>1</v>
      </c>
      <c r="P56" s="62">
        <v>0</v>
      </c>
      <c r="Q56" s="66">
        <v>0</v>
      </c>
      <c r="R56" s="64">
        <f t="shared" si="10"/>
        <v>16</v>
      </c>
      <c r="S56" s="68">
        <f t="shared" si="11"/>
        <v>4</v>
      </c>
      <c r="T56" s="69">
        <f t="shared" si="12"/>
        <v>0</v>
      </c>
      <c r="U56" s="69">
        <f t="shared" si="13"/>
        <v>0</v>
      </c>
      <c r="V56" s="69">
        <f t="shared" si="14"/>
        <v>0</v>
      </c>
      <c r="W56" s="69">
        <f t="shared" si="15"/>
        <v>0</v>
      </c>
      <c r="X56" s="100">
        <f t="shared" si="16"/>
        <v>1</v>
      </c>
      <c r="Y56" s="116">
        <f t="shared" si="17"/>
        <v>5</v>
      </c>
      <c r="Z56" s="101">
        <f>K56+K57+K58</f>
        <v>154</v>
      </c>
      <c r="AA56" s="476">
        <f>Z58/Z56*100</f>
        <v>24.675324675324674</v>
      </c>
    </row>
    <row r="57" spans="1:27" s="2" customFormat="1" ht="23.25" customHeight="1">
      <c r="A57" s="553"/>
      <c r="B57" s="532"/>
      <c r="C57" s="473"/>
      <c r="D57" s="36" t="s">
        <v>105</v>
      </c>
      <c r="E57" s="37">
        <v>28</v>
      </c>
      <c r="F57" s="38">
        <v>0</v>
      </c>
      <c r="G57" s="38">
        <v>0</v>
      </c>
      <c r="H57" s="38">
        <v>6</v>
      </c>
      <c r="I57" s="38">
        <v>0</v>
      </c>
      <c r="J57" s="42">
        <v>2</v>
      </c>
      <c r="K57" s="40">
        <f t="shared" si="9"/>
        <v>36</v>
      </c>
      <c r="L57" s="41">
        <v>23</v>
      </c>
      <c r="M57" s="38">
        <v>0</v>
      </c>
      <c r="N57" s="38">
        <v>0</v>
      </c>
      <c r="O57" s="38">
        <v>4</v>
      </c>
      <c r="P57" s="38">
        <v>0</v>
      </c>
      <c r="Q57" s="42">
        <v>0</v>
      </c>
      <c r="R57" s="40">
        <f t="shared" si="10"/>
        <v>27</v>
      </c>
      <c r="S57" s="43">
        <f t="shared" si="11"/>
        <v>5</v>
      </c>
      <c r="T57" s="44">
        <f t="shared" si="12"/>
        <v>0</v>
      </c>
      <c r="U57" s="44">
        <f t="shared" si="13"/>
        <v>0</v>
      </c>
      <c r="V57" s="44">
        <f t="shared" si="14"/>
        <v>2</v>
      </c>
      <c r="W57" s="44">
        <f t="shared" si="15"/>
        <v>0</v>
      </c>
      <c r="X57" s="45">
        <f t="shared" si="16"/>
        <v>2</v>
      </c>
      <c r="Y57" s="46">
        <f t="shared" si="17"/>
        <v>9</v>
      </c>
      <c r="Z57" s="47">
        <f>R56+R57+R58</f>
        <v>116</v>
      </c>
      <c r="AA57" s="476"/>
    </row>
    <row r="58" spans="1:27" s="2" customFormat="1" ht="23.25" customHeight="1" thickBot="1">
      <c r="A58" s="553"/>
      <c r="B58" s="541"/>
      <c r="C58" s="474"/>
      <c r="D58" s="48" t="s">
        <v>104</v>
      </c>
      <c r="E58" s="84">
        <v>61</v>
      </c>
      <c r="F58" s="85">
        <v>9</v>
      </c>
      <c r="G58" s="85">
        <v>4</v>
      </c>
      <c r="H58" s="85">
        <v>17</v>
      </c>
      <c r="I58" s="85">
        <v>3</v>
      </c>
      <c r="J58" s="88">
        <v>3</v>
      </c>
      <c r="K58" s="72">
        <f t="shared" si="9"/>
        <v>97</v>
      </c>
      <c r="L58" s="87">
        <v>51</v>
      </c>
      <c r="M58" s="85">
        <v>6</v>
      </c>
      <c r="N58" s="85">
        <v>3</v>
      </c>
      <c r="O58" s="85">
        <v>10</v>
      </c>
      <c r="P58" s="85">
        <v>1</v>
      </c>
      <c r="Q58" s="88">
        <v>2</v>
      </c>
      <c r="R58" s="72">
        <f t="shared" si="10"/>
        <v>73</v>
      </c>
      <c r="S58" s="76">
        <f t="shared" si="11"/>
        <v>10</v>
      </c>
      <c r="T58" s="77">
        <f t="shared" si="12"/>
        <v>3</v>
      </c>
      <c r="U58" s="77">
        <f t="shared" si="13"/>
        <v>1</v>
      </c>
      <c r="V58" s="77">
        <f t="shared" si="14"/>
        <v>7</v>
      </c>
      <c r="W58" s="77">
        <f t="shared" si="15"/>
        <v>2</v>
      </c>
      <c r="X58" s="103">
        <f t="shared" si="16"/>
        <v>1</v>
      </c>
      <c r="Y58" s="73">
        <f t="shared" si="17"/>
        <v>24</v>
      </c>
      <c r="Z58" s="104">
        <f>Y56+Y57+Y58</f>
        <v>38</v>
      </c>
      <c r="AA58" s="476"/>
    </row>
    <row r="59" spans="1:27" s="2" customFormat="1" ht="23.25" customHeight="1">
      <c r="A59" s="552">
        <v>18</v>
      </c>
      <c r="B59" s="540" t="s">
        <v>48</v>
      </c>
      <c r="C59" s="472" t="s">
        <v>49</v>
      </c>
      <c r="D59" s="24" t="s">
        <v>106</v>
      </c>
      <c r="E59" s="117">
        <v>20</v>
      </c>
      <c r="F59" s="32">
        <v>0</v>
      </c>
      <c r="G59" s="32">
        <v>0</v>
      </c>
      <c r="H59" s="32">
        <v>1</v>
      </c>
      <c r="I59" s="32">
        <v>0</v>
      </c>
      <c r="J59" s="33">
        <v>0</v>
      </c>
      <c r="K59" s="28">
        <f t="shared" si="9"/>
        <v>21</v>
      </c>
      <c r="L59" s="29">
        <v>13</v>
      </c>
      <c r="M59" s="26">
        <v>0</v>
      </c>
      <c r="N59" s="26">
        <v>0</v>
      </c>
      <c r="O59" s="26">
        <v>0</v>
      </c>
      <c r="P59" s="26">
        <v>0</v>
      </c>
      <c r="Q59" s="30">
        <v>0</v>
      </c>
      <c r="R59" s="28">
        <f t="shared" si="10"/>
        <v>13</v>
      </c>
      <c r="S59" s="31">
        <f t="shared" si="11"/>
        <v>7</v>
      </c>
      <c r="T59" s="32">
        <f t="shared" si="12"/>
        <v>0</v>
      </c>
      <c r="U59" s="32">
        <f t="shared" si="13"/>
        <v>0</v>
      </c>
      <c r="V59" s="32">
        <f t="shared" si="14"/>
        <v>1</v>
      </c>
      <c r="W59" s="32">
        <f t="shared" si="15"/>
        <v>0</v>
      </c>
      <c r="X59" s="33">
        <f t="shared" si="16"/>
        <v>0</v>
      </c>
      <c r="Y59" s="34">
        <f t="shared" si="17"/>
        <v>8</v>
      </c>
      <c r="Z59" s="35">
        <f>K59+K60+K61</f>
        <v>134</v>
      </c>
      <c r="AA59" s="475">
        <f>Z61/Z59*100</f>
        <v>62.68656716417911</v>
      </c>
    </row>
    <row r="60" spans="1:27" s="2" customFormat="1" ht="23.25" customHeight="1">
      <c r="A60" s="553"/>
      <c r="B60" s="532"/>
      <c r="C60" s="473"/>
      <c r="D60" s="36" t="s">
        <v>105</v>
      </c>
      <c r="E60" s="119">
        <v>32</v>
      </c>
      <c r="F60" s="44">
        <v>1</v>
      </c>
      <c r="G60" s="44">
        <v>0</v>
      </c>
      <c r="H60" s="44">
        <v>1</v>
      </c>
      <c r="I60" s="44">
        <v>0</v>
      </c>
      <c r="J60" s="45">
        <v>1</v>
      </c>
      <c r="K60" s="40">
        <f t="shared" si="9"/>
        <v>35</v>
      </c>
      <c r="L60" s="41">
        <v>12</v>
      </c>
      <c r="M60" s="38">
        <v>0</v>
      </c>
      <c r="N60" s="38">
        <v>0</v>
      </c>
      <c r="O60" s="38">
        <v>0</v>
      </c>
      <c r="P60" s="38">
        <v>0</v>
      </c>
      <c r="Q60" s="42">
        <v>0</v>
      </c>
      <c r="R60" s="40">
        <f t="shared" si="10"/>
        <v>12</v>
      </c>
      <c r="S60" s="43">
        <f t="shared" si="11"/>
        <v>20</v>
      </c>
      <c r="T60" s="44">
        <f t="shared" si="12"/>
        <v>1</v>
      </c>
      <c r="U60" s="44">
        <f t="shared" si="13"/>
        <v>0</v>
      </c>
      <c r="V60" s="44">
        <f t="shared" si="14"/>
        <v>1</v>
      </c>
      <c r="W60" s="44">
        <f t="shared" si="15"/>
        <v>0</v>
      </c>
      <c r="X60" s="45">
        <f t="shared" si="16"/>
        <v>1</v>
      </c>
      <c r="Y60" s="46">
        <f t="shared" si="17"/>
        <v>23</v>
      </c>
      <c r="Z60" s="47">
        <f>R59+R60+R61</f>
        <v>50</v>
      </c>
      <c r="AA60" s="476"/>
    </row>
    <row r="61" spans="1:27" s="2" customFormat="1" ht="23.25" customHeight="1" thickBot="1">
      <c r="A61" s="553"/>
      <c r="B61" s="541"/>
      <c r="C61" s="474"/>
      <c r="D61" s="48" t="s">
        <v>104</v>
      </c>
      <c r="E61" s="121">
        <v>57</v>
      </c>
      <c r="F61" s="56">
        <v>5</v>
      </c>
      <c r="G61" s="56">
        <v>1</v>
      </c>
      <c r="H61" s="56">
        <v>10</v>
      </c>
      <c r="I61" s="56">
        <v>2</v>
      </c>
      <c r="J61" s="57">
        <v>3</v>
      </c>
      <c r="K61" s="52">
        <f t="shared" si="9"/>
        <v>78</v>
      </c>
      <c r="L61" s="53">
        <v>23</v>
      </c>
      <c r="M61" s="50">
        <v>1</v>
      </c>
      <c r="N61" s="50">
        <v>0</v>
      </c>
      <c r="O61" s="50">
        <v>1</v>
      </c>
      <c r="P61" s="50">
        <v>0</v>
      </c>
      <c r="Q61" s="54">
        <v>0</v>
      </c>
      <c r="R61" s="52">
        <f t="shared" si="10"/>
        <v>25</v>
      </c>
      <c r="S61" s="55">
        <f t="shared" si="11"/>
        <v>34</v>
      </c>
      <c r="T61" s="56">
        <f t="shared" si="12"/>
        <v>4</v>
      </c>
      <c r="U61" s="56">
        <f t="shared" si="13"/>
        <v>1</v>
      </c>
      <c r="V61" s="56">
        <f t="shared" si="14"/>
        <v>9</v>
      </c>
      <c r="W61" s="56">
        <f t="shared" si="15"/>
        <v>2</v>
      </c>
      <c r="X61" s="57">
        <f t="shared" si="16"/>
        <v>3</v>
      </c>
      <c r="Y61" s="58">
        <f t="shared" si="17"/>
        <v>53</v>
      </c>
      <c r="Z61" s="59">
        <f>Y59+Y60+Y61</f>
        <v>84</v>
      </c>
      <c r="AA61" s="477"/>
    </row>
    <row r="62" spans="1:27" s="2" customFormat="1" ht="23.25" customHeight="1">
      <c r="A62" s="552">
        <v>19</v>
      </c>
      <c r="B62" s="542" t="s">
        <v>50</v>
      </c>
      <c r="C62" s="472" t="s">
        <v>51</v>
      </c>
      <c r="D62" s="24" t="s">
        <v>106</v>
      </c>
      <c r="E62" s="61">
        <v>23</v>
      </c>
      <c r="F62" s="62">
        <v>0</v>
      </c>
      <c r="G62" s="62">
        <v>0</v>
      </c>
      <c r="H62" s="62">
        <v>0</v>
      </c>
      <c r="I62" s="62">
        <v>0</v>
      </c>
      <c r="J62" s="66">
        <v>0</v>
      </c>
      <c r="K62" s="64">
        <f t="shared" si="9"/>
        <v>23</v>
      </c>
      <c r="L62" s="65">
        <v>19</v>
      </c>
      <c r="M62" s="62">
        <v>0</v>
      </c>
      <c r="N62" s="62">
        <v>0</v>
      </c>
      <c r="O62" s="62">
        <v>0</v>
      </c>
      <c r="P62" s="62">
        <v>0</v>
      </c>
      <c r="Q62" s="66">
        <v>0</v>
      </c>
      <c r="R62" s="64">
        <f t="shared" si="10"/>
        <v>19</v>
      </c>
      <c r="S62" s="68">
        <f t="shared" si="11"/>
        <v>4</v>
      </c>
      <c r="T62" s="69">
        <f t="shared" si="12"/>
        <v>0</v>
      </c>
      <c r="U62" s="69">
        <f t="shared" si="13"/>
        <v>0</v>
      </c>
      <c r="V62" s="69">
        <f t="shared" si="14"/>
        <v>0</v>
      </c>
      <c r="W62" s="69">
        <f t="shared" si="15"/>
        <v>0</v>
      </c>
      <c r="X62" s="100">
        <f t="shared" si="16"/>
        <v>0</v>
      </c>
      <c r="Y62" s="116">
        <f t="shared" si="17"/>
        <v>4</v>
      </c>
      <c r="Z62" s="101">
        <f>K62+K63+K64</f>
        <v>138</v>
      </c>
      <c r="AA62" s="476">
        <f>Z64/Z62*100</f>
        <v>21.014492753623188</v>
      </c>
    </row>
    <row r="63" spans="1:27" s="2" customFormat="1" ht="23.25" customHeight="1">
      <c r="A63" s="553"/>
      <c r="B63" s="543"/>
      <c r="C63" s="473"/>
      <c r="D63" s="36" t="s">
        <v>105</v>
      </c>
      <c r="E63" s="37">
        <v>26</v>
      </c>
      <c r="F63" s="38">
        <v>1</v>
      </c>
      <c r="G63" s="38">
        <v>0</v>
      </c>
      <c r="H63" s="38">
        <v>3</v>
      </c>
      <c r="I63" s="38">
        <v>0</v>
      </c>
      <c r="J63" s="42">
        <v>1</v>
      </c>
      <c r="K63" s="40">
        <f t="shared" si="9"/>
        <v>31</v>
      </c>
      <c r="L63" s="41">
        <v>21</v>
      </c>
      <c r="M63" s="38">
        <v>1</v>
      </c>
      <c r="N63" s="38">
        <v>0</v>
      </c>
      <c r="O63" s="38">
        <v>2</v>
      </c>
      <c r="P63" s="38">
        <v>0</v>
      </c>
      <c r="Q63" s="42">
        <v>0</v>
      </c>
      <c r="R63" s="40">
        <f t="shared" si="10"/>
        <v>24</v>
      </c>
      <c r="S63" s="43">
        <f t="shared" si="11"/>
        <v>5</v>
      </c>
      <c r="T63" s="44">
        <f t="shared" si="12"/>
        <v>0</v>
      </c>
      <c r="U63" s="44">
        <f t="shared" si="13"/>
        <v>0</v>
      </c>
      <c r="V63" s="44">
        <f t="shared" si="14"/>
        <v>1</v>
      </c>
      <c r="W63" s="44">
        <f t="shared" si="15"/>
        <v>0</v>
      </c>
      <c r="X63" s="45">
        <f t="shared" si="16"/>
        <v>1</v>
      </c>
      <c r="Y63" s="46">
        <f t="shared" si="17"/>
        <v>7</v>
      </c>
      <c r="Z63" s="47">
        <f>R62+R63+R64</f>
        <v>109</v>
      </c>
      <c r="AA63" s="476"/>
    </row>
    <row r="64" spans="1:27" s="2" customFormat="1" ht="23.25" customHeight="1" thickBot="1">
      <c r="A64" s="553"/>
      <c r="B64" s="544"/>
      <c r="C64" s="474"/>
      <c r="D64" s="75" t="s">
        <v>104</v>
      </c>
      <c r="E64" s="84">
        <v>59</v>
      </c>
      <c r="F64" s="85">
        <v>8</v>
      </c>
      <c r="G64" s="85">
        <v>1</v>
      </c>
      <c r="H64" s="85">
        <v>12</v>
      </c>
      <c r="I64" s="85">
        <v>1</v>
      </c>
      <c r="J64" s="88">
        <v>3</v>
      </c>
      <c r="K64" s="72">
        <f t="shared" si="9"/>
        <v>84</v>
      </c>
      <c r="L64" s="87">
        <v>46</v>
      </c>
      <c r="M64" s="85">
        <v>5</v>
      </c>
      <c r="N64" s="85">
        <v>1</v>
      </c>
      <c r="O64" s="85">
        <v>12</v>
      </c>
      <c r="P64" s="85">
        <v>1</v>
      </c>
      <c r="Q64" s="88">
        <v>1</v>
      </c>
      <c r="R64" s="72">
        <f t="shared" si="10"/>
        <v>66</v>
      </c>
      <c r="S64" s="76">
        <f t="shared" si="11"/>
        <v>13</v>
      </c>
      <c r="T64" s="77">
        <f t="shared" si="12"/>
        <v>3</v>
      </c>
      <c r="U64" s="77">
        <f t="shared" si="13"/>
        <v>0</v>
      </c>
      <c r="V64" s="77">
        <f t="shared" si="14"/>
        <v>0</v>
      </c>
      <c r="W64" s="77">
        <f t="shared" si="15"/>
        <v>0</v>
      </c>
      <c r="X64" s="103">
        <f t="shared" si="16"/>
        <v>2</v>
      </c>
      <c r="Y64" s="73">
        <f t="shared" si="17"/>
        <v>18</v>
      </c>
      <c r="Z64" s="104">
        <f>Y62+Y63+Y64</f>
        <v>29</v>
      </c>
      <c r="AA64" s="476"/>
    </row>
    <row r="65" spans="1:52" ht="23.25" customHeight="1">
      <c r="A65" s="552">
        <v>20</v>
      </c>
      <c r="B65" s="486" t="s">
        <v>52</v>
      </c>
      <c r="C65" s="494" t="s">
        <v>53</v>
      </c>
      <c r="D65" s="24" t="s">
        <v>106</v>
      </c>
      <c r="E65" s="25">
        <v>39</v>
      </c>
      <c r="F65" s="26">
        <v>0</v>
      </c>
      <c r="G65" s="26">
        <v>0</v>
      </c>
      <c r="H65" s="26">
        <v>3</v>
      </c>
      <c r="I65" s="26">
        <v>0</v>
      </c>
      <c r="J65" s="27">
        <v>0</v>
      </c>
      <c r="K65" s="28">
        <f t="shared" si="9"/>
        <v>42</v>
      </c>
      <c r="L65" s="29">
        <v>20</v>
      </c>
      <c r="M65" s="26">
        <v>0</v>
      </c>
      <c r="N65" s="26">
        <v>0</v>
      </c>
      <c r="O65" s="26">
        <v>3</v>
      </c>
      <c r="P65" s="26">
        <v>0</v>
      </c>
      <c r="Q65" s="30">
        <v>0</v>
      </c>
      <c r="R65" s="28">
        <f t="shared" si="10"/>
        <v>23</v>
      </c>
      <c r="S65" s="31">
        <f t="shared" si="11"/>
        <v>19</v>
      </c>
      <c r="T65" s="32">
        <f t="shared" si="12"/>
        <v>0</v>
      </c>
      <c r="U65" s="32">
        <f t="shared" si="13"/>
        <v>0</v>
      </c>
      <c r="V65" s="32">
        <f t="shared" si="14"/>
        <v>0</v>
      </c>
      <c r="W65" s="32">
        <f t="shared" si="15"/>
        <v>0</v>
      </c>
      <c r="X65" s="33">
        <f t="shared" si="16"/>
        <v>0</v>
      </c>
      <c r="Y65" s="34">
        <f t="shared" si="17"/>
        <v>19</v>
      </c>
      <c r="Z65" s="35">
        <f>K65+K66+K67</f>
        <v>812</v>
      </c>
      <c r="AA65" s="475">
        <f>Z67/Z65*100</f>
        <v>40.39408866995074</v>
      </c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ht="23.25" customHeight="1">
      <c r="A66" s="553"/>
      <c r="B66" s="486"/>
      <c r="C66" s="494"/>
      <c r="D66" s="36" t="s">
        <v>105</v>
      </c>
      <c r="E66" s="37">
        <v>125</v>
      </c>
      <c r="F66" s="38">
        <v>1</v>
      </c>
      <c r="G66" s="38">
        <v>0</v>
      </c>
      <c r="H66" s="38">
        <v>4</v>
      </c>
      <c r="I66" s="38">
        <v>0</v>
      </c>
      <c r="J66" s="39">
        <v>0</v>
      </c>
      <c r="K66" s="40">
        <f t="shared" si="9"/>
        <v>130</v>
      </c>
      <c r="L66" s="41">
        <v>28</v>
      </c>
      <c r="M66" s="38">
        <v>1</v>
      </c>
      <c r="N66" s="38">
        <v>0</v>
      </c>
      <c r="O66" s="38">
        <v>3</v>
      </c>
      <c r="P66" s="38">
        <v>0</v>
      </c>
      <c r="Q66" s="42">
        <v>0</v>
      </c>
      <c r="R66" s="40">
        <f t="shared" si="10"/>
        <v>32</v>
      </c>
      <c r="S66" s="43">
        <f t="shared" si="11"/>
        <v>97</v>
      </c>
      <c r="T66" s="44">
        <f t="shared" si="12"/>
        <v>0</v>
      </c>
      <c r="U66" s="44">
        <f t="shared" si="13"/>
        <v>0</v>
      </c>
      <c r="V66" s="44">
        <f t="shared" si="14"/>
        <v>1</v>
      </c>
      <c r="W66" s="44">
        <f t="shared" si="15"/>
        <v>0</v>
      </c>
      <c r="X66" s="45">
        <f t="shared" si="16"/>
        <v>0</v>
      </c>
      <c r="Y66" s="46">
        <f t="shared" si="17"/>
        <v>98</v>
      </c>
      <c r="Z66" s="47">
        <f>R65+R66+R67</f>
        <v>484</v>
      </c>
      <c r="AA66" s="476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ht="23.25" customHeight="1" thickBot="1">
      <c r="A67" s="553"/>
      <c r="B67" s="486"/>
      <c r="C67" s="494"/>
      <c r="D67" s="48" t="s">
        <v>104</v>
      </c>
      <c r="E67" s="49">
        <v>317</v>
      </c>
      <c r="F67" s="50">
        <v>140</v>
      </c>
      <c r="G67" s="50">
        <v>67</v>
      </c>
      <c r="H67" s="50">
        <v>82</v>
      </c>
      <c r="I67" s="50">
        <v>28</v>
      </c>
      <c r="J67" s="51">
        <v>6</v>
      </c>
      <c r="K67" s="52">
        <f t="shared" si="9"/>
        <v>640</v>
      </c>
      <c r="L67" s="53">
        <v>270</v>
      </c>
      <c r="M67" s="50">
        <v>113</v>
      </c>
      <c r="N67" s="50">
        <v>28</v>
      </c>
      <c r="O67" s="50">
        <v>15</v>
      </c>
      <c r="P67" s="50">
        <v>0</v>
      </c>
      <c r="Q67" s="54">
        <v>3</v>
      </c>
      <c r="R67" s="52">
        <f t="shared" si="10"/>
        <v>429</v>
      </c>
      <c r="S67" s="55">
        <f t="shared" si="11"/>
        <v>47</v>
      </c>
      <c r="T67" s="56">
        <f t="shared" si="12"/>
        <v>27</v>
      </c>
      <c r="U67" s="56">
        <f t="shared" si="13"/>
        <v>39</v>
      </c>
      <c r="V67" s="56">
        <f t="shared" si="14"/>
        <v>67</v>
      </c>
      <c r="W67" s="56">
        <f t="shared" si="15"/>
        <v>28</v>
      </c>
      <c r="X67" s="57">
        <f t="shared" si="16"/>
        <v>3</v>
      </c>
      <c r="Y67" s="58">
        <f t="shared" si="17"/>
        <v>211</v>
      </c>
      <c r="Z67" s="59">
        <f>Y65+Y66+Y67</f>
        <v>328</v>
      </c>
      <c r="AA67" s="477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s="102" customFormat="1" ht="23.25" customHeight="1">
      <c r="A68" s="552">
        <v>21</v>
      </c>
      <c r="B68" s="486"/>
      <c r="C68" s="472" t="s">
        <v>54</v>
      </c>
      <c r="D68" s="60" t="s">
        <v>106</v>
      </c>
      <c r="E68" s="61">
        <v>19</v>
      </c>
      <c r="F68" s="62">
        <v>0</v>
      </c>
      <c r="G68" s="62">
        <v>0</v>
      </c>
      <c r="H68" s="62">
        <v>1</v>
      </c>
      <c r="I68" s="62">
        <v>2</v>
      </c>
      <c r="J68" s="66">
        <v>0</v>
      </c>
      <c r="K68" s="64">
        <f t="shared" si="9"/>
        <v>22</v>
      </c>
      <c r="L68" s="65">
        <v>15</v>
      </c>
      <c r="M68" s="62">
        <v>0</v>
      </c>
      <c r="N68" s="62">
        <v>0</v>
      </c>
      <c r="O68" s="62">
        <v>0</v>
      </c>
      <c r="P68" s="62">
        <v>0</v>
      </c>
      <c r="Q68" s="66">
        <v>0</v>
      </c>
      <c r="R68" s="64">
        <f t="shared" si="10"/>
        <v>15</v>
      </c>
      <c r="S68" s="68">
        <f t="shared" si="11"/>
        <v>4</v>
      </c>
      <c r="T68" s="69">
        <f t="shared" si="12"/>
        <v>0</v>
      </c>
      <c r="U68" s="69">
        <f t="shared" si="13"/>
        <v>0</v>
      </c>
      <c r="V68" s="69">
        <f t="shared" si="14"/>
        <v>1</v>
      </c>
      <c r="W68" s="69">
        <f t="shared" si="15"/>
        <v>2</v>
      </c>
      <c r="X68" s="100">
        <f t="shared" si="16"/>
        <v>0</v>
      </c>
      <c r="Y68" s="116">
        <f t="shared" si="17"/>
        <v>7</v>
      </c>
      <c r="Z68" s="101">
        <f>K68+K69+K70</f>
        <v>154</v>
      </c>
      <c r="AA68" s="476">
        <f>Z70/Z68*100</f>
        <v>21.428571428571427</v>
      </c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</row>
    <row r="69" spans="1:52" s="98" customFormat="1" ht="23.25" customHeight="1">
      <c r="A69" s="553"/>
      <c r="B69" s="486"/>
      <c r="C69" s="473"/>
      <c r="D69" s="36" t="s">
        <v>105</v>
      </c>
      <c r="E69" s="37">
        <v>29</v>
      </c>
      <c r="F69" s="38">
        <v>1</v>
      </c>
      <c r="G69" s="38">
        <v>0</v>
      </c>
      <c r="H69" s="38">
        <v>4</v>
      </c>
      <c r="I69" s="38">
        <v>4</v>
      </c>
      <c r="J69" s="42">
        <v>2</v>
      </c>
      <c r="K69" s="40">
        <f t="shared" si="9"/>
        <v>40</v>
      </c>
      <c r="L69" s="41">
        <v>27</v>
      </c>
      <c r="M69" s="38">
        <v>0</v>
      </c>
      <c r="N69" s="38">
        <v>0</v>
      </c>
      <c r="O69" s="38">
        <v>3</v>
      </c>
      <c r="P69" s="38">
        <v>0</v>
      </c>
      <c r="Q69" s="42">
        <v>1</v>
      </c>
      <c r="R69" s="40">
        <f t="shared" si="10"/>
        <v>31</v>
      </c>
      <c r="S69" s="43">
        <f t="shared" si="11"/>
        <v>2</v>
      </c>
      <c r="T69" s="44">
        <f t="shared" si="12"/>
        <v>1</v>
      </c>
      <c r="U69" s="44">
        <f t="shared" si="13"/>
        <v>0</v>
      </c>
      <c r="V69" s="44">
        <f t="shared" si="14"/>
        <v>1</v>
      </c>
      <c r="W69" s="44">
        <f t="shared" si="15"/>
        <v>4</v>
      </c>
      <c r="X69" s="45">
        <f t="shared" si="16"/>
        <v>1</v>
      </c>
      <c r="Y69" s="46">
        <f t="shared" si="17"/>
        <v>9</v>
      </c>
      <c r="Z69" s="47">
        <f>R68+R69+R70</f>
        <v>121</v>
      </c>
      <c r="AA69" s="476"/>
    </row>
    <row r="70" spans="1:52" s="105" customFormat="1" ht="23.25" customHeight="1" thickBot="1">
      <c r="A70" s="553"/>
      <c r="B70" s="486"/>
      <c r="C70" s="474"/>
      <c r="D70" s="48" t="s">
        <v>104</v>
      </c>
      <c r="E70" s="84">
        <v>45</v>
      </c>
      <c r="F70" s="85">
        <v>9</v>
      </c>
      <c r="G70" s="85">
        <v>14</v>
      </c>
      <c r="H70" s="85">
        <v>12</v>
      </c>
      <c r="I70" s="85">
        <v>9</v>
      </c>
      <c r="J70" s="88">
        <v>3</v>
      </c>
      <c r="K70" s="72">
        <f t="shared" si="9"/>
        <v>92</v>
      </c>
      <c r="L70" s="87">
        <v>41</v>
      </c>
      <c r="M70" s="85">
        <v>8</v>
      </c>
      <c r="N70" s="85">
        <v>13</v>
      </c>
      <c r="O70" s="85">
        <v>12</v>
      </c>
      <c r="P70" s="85">
        <v>0</v>
      </c>
      <c r="Q70" s="88">
        <v>1</v>
      </c>
      <c r="R70" s="72">
        <f t="shared" si="10"/>
        <v>75</v>
      </c>
      <c r="S70" s="76">
        <f t="shared" si="11"/>
        <v>4</v>
      </c>
      <c r="T70" s="77">
        <f t="shared" si="12"/>
        <v>1</v>
      </c>
      <c r="U70" s="77">
        <f t="shared" si="13"/>
        <v>1</v>
      </c>
      <c r="V70" s="77">
        <f t="shared" si="14"/>
        <v>0</v>
      </c>
      <c r="W70" s="77">
        <f t="shared" si="15"/>
        <v>9</v>
      </c>
      <c r="X70" s="103">
        <f t="shared" si="16"/>
        <v>2</v>
      </c>
      <c r="Y70" s="73">
        <f t="shared" si="17"/>
        <v>17</v>
      </c>
      <c r="Z70" s="104">
        <f>Y68+Y69+Y70</f>
        <v>33</v>
      </c>
      <c r="AA70" s="476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</row>
    <row r="71" spans="1:52" s="99" customFormat="1" ht="23.25" customHeight="1">
      <c r="A71" s="552">
        <v>22</v>
      </c>
      <c r="B71" s="569" t="s">
        <v>55</v>
      </c>
      <c r="C71" s="473" t="s">
        <v>56</v>
      </c>
      <c r="D71" s="24" t="s">
        <v>106</v>
      </c>
      <c r="E71" s="25">
        <v>17</v>
      </c>
      <c r="F71" s="26">
        <v>2</v>
      </c>
      <c r="G71" s="26">
        <v>1</v>
      </c>
      <c r="H71" s="26">
        <v>4</v>
      </c>
      <c r="I71" s="26">
        <v>0</v>
      </c>
      <c r="J71" s="30">
        <v>0</v>
      </c>
      <c r="K71" s="28">
        <f t="shared" si="9"/>
        <v>24</v>
      </c>
      <c r="L71" s="29">
        <v>10</v>
      </c>
      <c r="M71" s="26">
        <v>2</v>
      </c>
      <c r="N71" s="26">
        <v>1</v>
      </c>
      <c r="O71" s="26">
        <v>4</v>
      </c>
      <c r="P71" s="26">
        <v>0</v>
      </c>
      <c r="Q71" s="30">
        <v>0</v>
      </c>
      <c r="R71" s="28">
        <f t="shared" si="10"/>
        <v>17</v>
      </c>
      <c r="S71" s="31">
        <f t="shared" si="11"/>
        <v>7</v>
      </c>
      <c r="T71" s="32">
        <f t="shared" si="12"/>
        <v>0</v>
      </c>
      <c r="U71" s="32">
        <f t="shared" si="13"/>
        <v>0</v>
      </c>
      <c r="V71" s="32">
        <f t="shared" si="14"/>
        <v>0</v>
      </c>
      <c r="W71" s="32">
        <f t="shared" si="15"/>
        <v>0</v>
      </c>
      <c r="X71" s="33">
        <f t="shared" si="16"/>
        <v>0</v>
      </c>
      <c r="Y71" s="34">
        <f t="shared" si="17"/>
        <v>7</v>
      </c>
      <c r="Z71" s="35">
        <f>K71+K72+K73</f>
        <v>115</v>
      </c>
      <c r="AA71" s="475">
        <f>Z73/Z71*100</f>
        <v>19.130434782608695</v>
      </c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</row>
    <row r="72" spans="1:52" s="99" customFormat="1" ht="23.25" customHeight="1">
      <c r="A72" s="553"/>
      <c r="B72" s="569"/>
      <c r="C72" s="473"/>
      <c r="D72" s="36" t="s">
        <v>105</v>
      </c>
      <c r="E72" s="37">
        <v>29</v>
      </c>
      <c r="F72" s="38">
        <v>3</v>
      </c>
      <c r="G72" s="38">
        <v>1</v>
      </c>
      <c r="H72" s="38">
        <v>7</v>
      </c>
      <c r="I72" s="38">
        <v>0</v>
      </c>
      <c r="J72" s="42">
        <v>0</v>
      </c>
      <c r="K72" s="40">
        <f t="shared" ref="K72:K103" si="18">SUM(E72:J72)</f>
        <v>40</v>
      </c>
      <c r="L72" s="41">
        <v>24</v>
      </c>
      <c r="M72" s="38">
        <v>3</v>
      </c>
      <c r="N72" s="38">
        <v>1</v>
      </c>
      <c r="O72" s="38">
        <v>7</v>
      </c>
      <c r="P72" s="38">
        <v>0</v>
      </c>
      <c r="Q72" s="42">
        <v>0</v>
      </c>
      <c r="R72" s="40">
        <f t="shared" ref="R72:R103" si="19">SUM(L72:Q72)</f>
        <v>35</v>
      </c>
      <c r="S72" s="43">
        <f t="shared" ref="S72:S103" si="20">E72-L72</f>
        <v>5</v>
      </c>
      <c r="T72" s="44">
        <f t="shared" ref="T72:T103" si="21">F72-M72</f>
        <v>0</v>
      </c>
      <c r="U72" s="44">
        <f t="shared" ref="U72:U103" si="22">G72-N72</f>
        <v>0</v>
      </c>
      <c r="V72" s="44">
        <f t="shared" ref="V72:V103" si="23">H72-O72</f>
        <v>0</v>
      </c>
      <c r="W72" s="44">
        <f t="shared" ref="W72:W103" si="24">I72-P72</f>
        <v>0</v>
      </c>
      <c r="X72" s="45">
        <f t="shared" ref="X72:X103" si="25">J72-Q72</f>
        <v>0</v>
      </c>
      <c r="Y72" s="46">
        <f t="shared" ref="Y72:Y103" si="26">SUM(S72:X72)</f>
        <v>5</v>
      </c>
      <c r="Z72" s="47">
        <f>R71+R72+R73</f>
        <v>93</v>
      </c>
      <c r="AA72" s="476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</row>
    <row r="73" spans="1:52" s="99" customFormat="1" ht="23.25" customHeight="1" thickBot="1">
      <c r="A73" s="553"/>
      <c r="B73" s="569"/>
      <c r="C73" s="473"/>
      <c r="D73" s="48" t="s">
        <v>104</v>
      </c>
      <c r="E73" s="49">
        <v>26</v>
      </c>
      <c r="F73" s="50">
        <v>6</v>
      </c>
      <c r="G73" s="50">
        <v>2</v>
      </c>
      <c r="H73" s="50">
        <v>17</v>
      </c>
      <c r="I73" s="50">
        <v>0</v>
      </c>
      <c r="J73" s="54">
        <v>0</v>
      </c>
      <c r="K73" s="52">
        <f t="shared" si="18"/>
        <v>51</v>
      </c>
      <c r="L73" s="53">
        <v>16</v>
      </c>
      <c r="M73" s="50">
        <v>6</v>
      </c>
      <c r="N73" s="50">
        <v>2</v>
      </c>
      <c r="O73" s="50">
        <v>17</v>
      </c>
      <c r="P73" s="50">
        <v>0</v>
      </c>
      <c r="Q73" s="54">
        <v>0</v>
      </c>
      <c r="R73" s="52">
        <f t="shared" si="19"/>
        <v>41</v>
      </c>
      <c r="S73" s="55">
        <f t="shared" si="20"/>
        <v>10</v>
      </c>
      <c r="T73" s="56">
        <f t="shared" si="21"/>
        <v>0</v>
      </c>
      <c r="U73" s="56">
        <f t="shared" si="22"/>
        <v>0</v>
      </c>
      <c r="V73" s="56">
        <f t="shared" si="23"/>
        <v>0</v>
      </c>
      <c r="W73" s="56">
        <f t="shared" si="24"/>
        <v>0</v>
      </c>
      <c r="X73" s="57">
        <f t="shared" si="25"/>
        <v>0</v>
      </c>
      <c r="Y73" s="58">
        <f t="shared" si="26"/>
        <v>10</v>
      </c>
      <c r="Z73" s="59">
        <f>Y71+Y72+Y73</f>
        <v>22</v>
      </c>
      <c r="AA73" s="477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</row>
    <row r="74" spans="1:52" s="99" customFormat="1" ht="23.25" customHeight="1">
      <c r="A74" s="552">
        <v>23</v>
      </c>
      <c r="B74" s="543" t="s">
        <v>57</v>
      </c>
      <c r="C74" s="473" t="s">
        <v>58</v>
      </c>
      <c r="D74" s="60" t="s">
        <v>106</v>
      </c>
      <c r="E74" s="61">
        <v>8</v>
      </c>
      <c r="F74" s="62">
        <v>3</v>
      </c>
      <c r="G74" s="62">
        <v>1</v>
      </c>
      <c r="H74" s="62">
        <v>5</v>
      </c>
      <c r="I74" s="62">
        <v>2</v>
      </c>
      <c r="J74" s="66">
        <v>1</v>
      </c>
      <c r="K74" s="64">
        <f t="shared" si="18"/>
        <v>20</v>
      </c>
      <c r="L74" s="65">
        <v>6</v>
      </c>
      <c r="M74" s="62">
        <v>0</v>
      </c>
      <c r="N74" s="62">
        <v>0</v>
      </c>
      <c r="O74" s="62">
        <v>0</v>
      </c>
      <c r="P74" s="62">
        <v>0</v>
      </c>
      <c r="Q74" s="66">
        <v>0</v>
      </c>
      <c r="R74" s="64">
        <f t="shared" si="19"/>
        <v>6</v>
      </c>
      <c r="S74" s="68">
        <f t="shared" si="20"/>
        <v>2</v>
      </c>
      <c r="T74" s="69">
        <f t="shared" si="21"/>
        <v>3</v>
      </c>
      <c r="U74" s="69">
        <f t="shared" si="22"/>
        <v>1</v>
      </c>
      <c r="V74" s="69">
        <f t="shared" si="23"/>
        <v>5</v>
      </c>
      <c r="W74" s="69">
        <f t="shared" si="24"/>
        <v>2</v>
      </c>
      <c r="X74" s="100">
        <f t="shared" si="25"/>
        <v>1</v>
      </c>
      <c r="Y74" s="116">
        <f t="shared" si="26"/>
        <v>14</v>
      </c>
      <c r="Z74" s="101">
        <f>K74+K75+K76</f>
        <v>115</v>
      </c>
      <c r="AA74" s="476">
        <f>Z76/Z74*100</f>
        <v>80.869565217391298</v>
      </c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</row>
    <row r="75" spans="1:52" s="99" customFormat="1" ht="23.25" customHeight="1">
      <c r="A75" s="553"/>
      <c r="B75" s="543"/>
      <c r="C75" s="473"/>
      <c r="D75" s="36" t="s">
        <v>105</v>
      </c>
      <c r="E75" s="37">
        <v>13</v>
      </c>
      <c r="F75" s="38">
        <v>4</v>
      </c>
      <c r="G75" s="38">
        <v>2</v>
      </c>
      <c r="H75" s="38">
        <v>7</v>
      </c>
      <c r="I75" s="38">
        <v>2</v>
      </c>
      <c r="J75" s="42">
        <v>1</v>
      </c>
      <c r="K75" s="40">
        <f t="shared" si="18"/>
        <v>29</v>
      </c>
      <c r="L75" s="41">
        <v>9</v>
      </c>
      <c r="M75" s="38">
        <v>0</v>
      </c>
      <c r="N75" s="38">
        <v>0</v>
      </c>
      <c r="O75" s="38">
        <v>0</v>
      </c>
      <c r="P75" s="38">
        <v>0</v>
      </c>
      <c r="Q75" s="42">
        <v>0</v>
      </c>
      <c r="R75" s="40">
        <f t="shared" si="19"/>
        <v>9</v>
      </c>
      <c r="S75" s="43">
        <f t="shared" si="20"/>
        <v>4</v>
      </c>
      <c r="T75" s="44">
        <f t="shared" si="21"/>
        <v>4</v>
      </c>
      <c r="U75" s="44">
        <f t="shared" si="22"/>
        <v>2</v>
      </c>
      <c r="V75" s="44">
        <f t="shared" si="23"/>
        <v>7</v>
      </c>
      <c r="W75" s="44">
        <f t="shared" si="24"/>
        <v>2</v>
      </c>
      <c r="X75" s="45">
        <f t="shared" si="25"/>
        <v>1</v>
      </c>
      <c r="Y75" s="46">
        <f t="shared" si="26"/>
        <v>20</v>
      </c>
      <c r="Z75" s="47">
        <f>R74+R75+R76</f>
        <v>22</v>
      </c>
      <c r="AA75" s="476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</row>
    <row r="76" spans="1:52" s="99" customFormat="1" ht="23.25" customHeight="1" thickBot="1">
      <c r="A76" s="553"/>
      <c r="B76" s="543"/>
      <c r="C76" s="473"/>
      <c r="D76" s="75" t="s">
        <v>104</v>
      </c>
      <c r="E76" s="84">
        <v>27</v>
      </c>
      <c r="F76" s="85">
        <v>10</v>
      </c>
      <c r="G76" s="85">
        <v>14</v>
      </c>
      <c r="H76" s="85">
        <v>7</v>
      </c>
      <c r="I76" s="85">
        <v>6</v>
      </c>
      <c r="J76" s="88">
        <v>2</v>
      </c>
      <c r="K76" s="72">
        <f t="shared" si="18"/>
        <v>66</v>
      </c>
      <c r="L76" s="87">
        <v>5</v>
      </c>
      <c r="M76" s="85">
        <v>0</v>
      </c>
      <c r="N76" s="85">
        <v>0</v>
      </c>
      <c r="O76" s="85">
        <v>0</v>
      </c>
      <c r="P76" s="85">
        <v>0</v>
      </c>
      <c r="Q76" s="88">
        <v>2</v>
      </c>
      <c r="R76" s="72">
        <f t="shared" si="19"/>
        <v>7</v>
      </c>
      <c r="S76" s="76">
        <f t="shared" si="20"/>
        <v>22</v>
      </c>
      <c r="T76" s="77">
        <f t="shared" si="21"/>
        <v>10</v>
      </c>
      <c r="U76" s="77">
        <f t="shared" si="22"/>
        <v>14</v>
      </c>
      <c r="V76" s="77">
        <f t="shared" si="23"/>
        <v>7</v>
      </c>
      <c r="W76" s="77">
        <f t="shared" si="24"/>
        <v>6</v>
      </c>
      <c r="X76" s="103">
        <f t="shared" si="25"/>
        <v>0</v>
      </c>
      <c r="Y76" s="73">
        <f t="shared" si="26"/>
        <v>59</v>
      </c>
      <c r="Z76" s="104">
        <f>Y74+Y75+Y76</f>
        <v>93</v>
      </c>
      <c r="AA76" s="476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</row>
    <row r="77" spans="1:52" s="99" customFormat="1" ht="23.25" customHeight="1">
      <c r="A77" s="552">
        <v>24</v>
      </c>
      <c r="B77" s="542" t="s">
        <v>59</v>
      </c>
      <c r="C77" s="472" t="s">
        <v>60</v>
      </c>
      <c r="D77" s="24" t="s">
        <v>106</v>
      </c>
      <c r="E77" s="25">
        <v>21</v>
      </c>
      <c r="F77" s="26">
        <v>0</v>
      </c>
      <c r="G77" s="26">
        <v>0</v>
      </c>
      <c r="H77" s="26">
        <v>1</v>
      </c>
      <c r="I77" s="26">
        <v>0</v>
      </c>
      <c r="J77" s="30">
        <v>1</v>
      </c>
      <c r="K77" s="28">
        <f t="shared" si="18"/>
        <v>23</v>
      </c>
      <c r="L77" s="29">
        <v>14</v>
      </c>
      <c r="M77" s="26">
        <v>0</v>
      </c>
      <c r="N77" s="26">
        <v>0</v>
      </c>
      <c r="O77" s="26">
        <v>1</v>
      </c>
      <c r="P77" s="26">
        <v>0</v>
      </c>
      <c r="Q77" s="30">
        <v>0</v>
      </c>
      <c r="R77" s="28">
        <f t="shared" si="19"/>
        <v>15</v>
      </c>
      <c r="S77" s="31">
        <f t="shared" si="20"/>
        <v>7</v>
      </c>
      <c r="T77" s="32">
        <f t="shared" si="21"/>
        <v>0</v>
      </c>
      <c r="U77" s="32">
        <f t="shared" si="22"/>
        <v>0</v>
      </c>
      <c r="V77" s="32">
        <f t="shared" si="23"/>
        <v>0</v>
      </c>
      <c r="W77" s="32">
        <f t="shared" si="24"/>
        <v>0</v>
      </c>
      <c r="X77" s="33">
        <f t="shared" si="25"/>
        <v>1</v>
      </c>
      <c r="Y77" s="34">
        <f t="shared" si="26"/>
        <v>8</v>
      </c>
      <c r="Z77" s="35">
        <f>K77+K78+K79</f>
        <v>135</v>
      </c>
      <c r="AA77" s="475">
        <f>Z79/Z77*100</f>
        <v>34.074074074074076</v>
      </c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</row>
    <row r="78" spans="1:52" s="99" customFormat="1" ht="23.25" customHeight="1">
      <c r="A78" s="553"/>
      <c r="B78" s="543"/>
      <c r="C78" s="473"/>
      <c r="D78" s="36" t="s">
        <v>105</v>
      </c>
      <c r="E78" s="37">
        <v>28</v>
      </c>
      <c r="F78" s="38">
        <v>1</v>
      </c>
      <c r="G78" s="38">
        <v>0</v>
      </c>
      <c r="H78" s="38">
        <v>4</v>
      </c>
      <c r="I78" s="38">
        <v>0</v>
      </c>
      <c r="J78" s="42">
        <v>2</v>
      </c>
      <c r="K78" s="40">
        <f t="shared" si="18"/>
        <v>35</v>
      </c>
      <c r="L78" s="41">
        <v>13</v>
      </c>
      <c r="M78" s="38">
        <v>0</v>
      </c>
      <c r="N78" s="38">
        <v>0</v>
      </c>
      <c r="O78" s="38">
        <v>1</v>
      </c>
      <c r="P78" s="38">
        <v>0</v>
      </c>
      <c r="Q78" s="42">
        <v>0</v>
      </c>
      <c r="R78" s="40">
        <f t="shared" si="19"/>
        <v>14</v>
      </c>
      <c r="S78" s="43">
        <f t="shared" si="20"/>
        <v>15</v>
      </c>
      <c r="T78" s="44">
        <f t="shared" si="21"/>
        <v>1</v>
      </c>
      <c r="U78" s="44">
        <f t="shared" si="22"/>
        <v>0</v>
      </c>
      <c r="V78" s="44">
        <f t="shared" si="23"/>
        <v>3</v>
      </c>
      <c r="W78" s="44">
        <f t="shared" si="24"/>
        <v>0</v>
      </c>
      <c r="X78" s="45">
        <f t="shared" si="25"/>
        <v>2</v>
      </c>
      <c r="Y78" s="46">
        <f t="shared" si="26"/>
        <v>21</v>
      </c>
      <c r="Z78" s="47">
        <f>R77+R78+R79</f>
        <v>89</v>
      </c>
      <c r="AA78" s="476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</row>
    <row r="79" spans="1:52" s="99" customFormat="1" ht="23.25" customHeight="1" thickBot="1">
      <c r="A79" s="554"/>
      <c r="B79" s="544"/>
      <c r="C79" s="474"/>
      <c r="D79" s="48" t="s">
        <v>104</v>
      </c>
      <c r="E79" s="49">
        <v>54</v>
      </c>
      <c r="F79" s="50">
        <v>5</v>
      </c>
      <c r="G79" s="50">
        <v>1</v>
      </c>
      <c r="H79" s="50">
        <v>14</v>
      </c>
      <c r="I79" s="50">
        <v>0</v>
      </c>
      <c r="J79" s="54">
        <v>3</v>
      </c>
      <c r="K79" s="52">
        <f t="shared" si="18"/>
        <v>77</v>
      </c>
      <c r="L79" s="53">
        <v>44</v>
      </c>
      <c r="M79" s="50">
        <v>7</v>
      </c>
      <c r="N79" s="50">
        <v>1</v>
      </c>
      <c r="O79" s="50">
        <v>7</v>
      </c>
      <c r="P79" s="50">
        <v>0</v>
      </c>
      <c r="Q79" s="54">
        <v>1</v>
      </c>
      <c r="R79" s="52">
        <f t="shared" si="19"/>
        <v>60</v>
      </c>
      <c r="S79" s="55">
        <f t="shared" si="20"/>
        <v>10</v>
      </c>
      <c r="T79" s="56">
        <f t="shared" si="21"/>
        <v>-2</v>
      </c>
      <c r="U79" s="56">
        <f t="shared" si="22"/>
        <v>0</v>
      </c>
      <c r="V79" s="56">
        <f t="shared" si="23"/>
        <v>7</v>
      </c>
      <c r="W79" s="56">
        <f t="shared" si="24"/>
        <v>0</v>
      </c>
      <c r="X79" s="57">
        <f t="shared" si="25"/>
        <v>2</v>
      </c>
      <c r="Y79" s="58">
        <f t="shared" si="26"/>
        <v>17</v>
      </c>
      <c r="Z79" s="59">
        <f>Y77+Y78+Y79</f>
        <v>46</v>
      </c>
      <c r="AA79" s="477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</row>
    <row r="80" spans="1:52" s="106" customFormat="1" ht="23.25" customHeight="1">
      <c r="A80" s="552">
        <v>25</v>
      </c>
      <c r="B80" s="545" t="s">
        <v>61</v>
      </c>
      <c r="C80" s="472" t="s">
        <v>62</v>
      </c>
      <c r="D80" s="24" t="s">
        <v>106</v>
      </c>
      <c r="E80" s="61">
        <v>56</v>
      </c>
      <c r="F80" s="62">
        <v>2</v>
      </c>
      <c r="G80" s="62">
        <v>1</v>
      </c>
      <c r="H80" s="62">
        <v>4</v>
      </c>
      <c r="I80" s="62">
        <v>1</v>
      </c>
      <c r="J80" s="66">
        <v>1</v>
      </c>
      <c r="K80" s="64">
        <f t="shared" si="18"/>
        <v>65</v>
      </c>
      <c r="L80" s="65">
        <v>26</v>
      </c>
      <c r="M80" s="62">
        <v>1</v>
      </c>
      <c r="N80" s="62">
        <v>0</v>
      </c>
      <c r="O80" s="62">
        <v>0</v>
      </c>
      <c r="P80" s="62">
        <v>0</v>
      </c>
      <c r="Q80" s="66">
        <v>1</v>
      </c>
      <c r="R80" s="64">
        <f t="shared" si="19"/>
        <v>28</v>
      </c>
      <c r="S80" s="68">
        <f t="shared" si="20"/>
        <v>30</v>
      </c>
      <c r="T80" s="69">
        <f t="shared" si="21"/>
        <v>1</v>
      </c>
      <c r="U80" s="69">
        <f t="shared" si="22"/>
        <v>1</v>
      </c>
      <c r="V80" s="69">
        <f t="shared" si="23"/>
        <v>4</v>
      </c>
      <c r="W80" s="69">
        <f t="shared" si="24"/>
        <v>1</v>
      </c>
      <c r="X80" s="100">
        <f t="shared" si="25"/>
        <v>0</v>
      </c>
      <c r="Y80" s="116">
        <f t="shared" si="26"/>
        <v>37</v>
      </c>
      <c r="Z80" s="101">
        <f>K80+K81+K82</f>
        <v>715</v>
      </c>
      <c r="AA80" s="476">
        <f>Z82/Z80*100</f>
        <v>38.461538461538467</v>
      </c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 s="2" customFormat="1" ht="23.25" customHeight="1">
      <c r="A81" s="553"/>
      <c r="B81" s="479"/>
      <c r="C81" s="473"/>
      <c r="D81" s="36" t="s">
        <v>105</v>
      </c>
      <c r="E81" s="37">
        <v>122</v>
      </c>
      <c r="F81" s="38">
        <v>15</v>
      </c>
      <c r="G81" s="38">
        <v>7</v>
      </c>
      <c r="H81" s="38">
        <v>8</v>
      </c>
      <c r="I81" s="38">
        <v>1</v>
      </c>
      <c r="J81" s="42">
        <v>3</v>
      </c>
      <c r="K81" s="40">
        <f t="shared" si="18"/>
        <v>156</v>
      </c>
      <c r="L81" s="41">
        <v>76</v>
      </c>
      <c r="M81" s="38">
        <v>10</v>
      </c>
      <c r="N81" s="38">
        <v>5</v>
      </c>
      <c r="O81" s="38">
        <v>1</v>
      </c>
      <c r="P81" s="38">
        <v>0</v>
      </c>
      <c r="Q81" s="42">
        <v>3</v>
      </c>
      <c r="R81" s="40">
        <f t="shared" si="19"/>
        <v>95</v>
      </c>
      <c r="S81" s="43">
        <f t="shared" si="20"/>
        <v>46</v>
      </c>
      <c r="T81" s="44">
        <f t="shared" si="21"/>
        <v>5</v>
      </c>
      <c r="U81" s="44">
        <f t="shared" si="22"/>
        <v>2</v>
      </c>
      <c r="V81" s="44">
        <f t="shared" si="23"/>
        <v>7</v>
      </c>
      <c r="W81" s="44">
        <f t="shared" si="24"/>
        <v>1</v>
      </c>
      <c r="X81" s="45">
        <f t="shared" si="25"/>
        <v>0</v>
      </c>
      <c r="Y81" s="46">
        <f t="shared" si="26"/>
        <v>61</v>
      </c>
      <c r="Z81" s="47">
        <f>R80+R81+R82</f>
        <v>440</v>
      </c>
      <c r="AA81" s="476"/>
    </row>
    <row r="82" spans="1:52" s="107" customFormat="1" ht="23.25" customHeight="1" thickBot="1">
      <c r="A82" s="553"/>
      <c r="B82" s="546"/>
      <c r="C82" s="474"/>
      <c r="D82" s="48" t="s">
        <v>104</v>
      </c>
      <c r="E82" s="84">
        <v>323</v>
      </c>
      <c r="F82" s="85">
        <v>54</v>
      </c>
      <c r="G82" s="85">
        <v>17</v>
      </c>
      <c r="H82" s="85">
        <v>80</v>
      </c>
      <c r="I82" s="85">
        <v>13</v>
      </c>
      <c r="J82" s="88">
        <v>7</v>
      </c>
      <c r="K82" s="72">
        <f t="shared" si="18"/>
        <v>494</v>
      </c>
      <c r="L82" s="87">
        <v>231</v>
      </c>
      <c r="M82" s="85">
        <v>31</v>
      </c>
      <c r="N82" s="85">
        <v>7</v>
      </c>
      <c r="O82" s="85">
        <v>41</v>
      </c>
      <c r="P82" s="85">
        <v>0</v>
      </c>
      <c r="Q82" s="88">
        <v>7</v>
      </c>
      <c r="R82" s="72">
        <f t="shared" si="19"/>
        <v>317</v>
      </c>
      <c r="S82" s="76">
        <f t="shared" si="20"/>
        <v>92</v>
      </c>
      <c r="T82" s="77">
        <f t="shared" si="21"/>
        <v>23</v>
      </c>
      <c r="U82" s="77">
        <f t="shared" si="22"/>
        <v>10</v>
      </c>
      <c r="V82" s="77">
        <f t="shared" si="23"/>
        <v>39</v>
      </c>
      <c r="W82" s="77">
        <f t="shared" si="24"/>
        <v>13</v>
      </c>
      <c r="X82" s="103">
        <f t="shared" si="25"/>
        <v>0</v>
      </c>
      <c r="Y82" s="73">
        <f t="shared" si="26"/>
        <v>177</v>
      </c>
      <c r="Z82" s="104">
        <f>Y80+Y81+Y82</f>
        <v>275</v>
      </c>
      <c r="AA82" s="476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 s="2" customFormat="1" ht="23.25" customHeight="1">
      <c r="A83" s="552">
        <v>26</v>
      </c>
      <c r="B83" s="532" t="s">
        <v>63</v>
      </c>
      <c r="C83" s="473" t="s">
        <v>64</v>
      </c>
      <c r="D83" s="60" t="s">
        <v>106</v>
      </c>
      <c r="E83" s="25">
        <v>19</v>
      </c>
      <c r="F83" s="26">
        <v>0</v>
      </c>
      <c r="G83" s="26">
        <v>0</v>
      </c>
      <c r="H83" s="26">
        <v>1</v>
      </c>
      <c r="I83" s="26">
        <v>0</v>
      </c>
      <c r="J83" s="30">
        <v>1</v>
      </c>
      <c r="K83" s="28">
        <f t="shared" si="18"/>
        <v>21</v>
      </c>
      <c r="L83" s="29">
        <v>13</v>
      </c>
      <c r="M83" s="26">
        <v>0</v>
      </c>
      <c r="N83" s="26">
        <v>0</v>
      </c>
      <c r="O83" s="26">
        <v>1</v>
      </c>
      <c r="P83" s="26">
        <v>0</v>
      </c>
      <c r="Q83" s="30">
        <v>0</v>
      </c>
      <c r="R83" s="28">
        <f t="shared" si="19"/>
        <v>14</v>
      </c>
      <c r="S83" s="31">
        <f t="shared" si="20"/>
        <v>6</v>
      </c>
      <c r="T83" s="32">
        <f t="shared" si="21"/>
        <v>0</v>
      </c>
      <c r="U83" s="32">
        <f t="shared" si="22"/>
        <v>0</v>
      </c>
      <c r="V83" s="32">
        <f t="shared" si="23"/>
        <v>0</v>
      </c>
      <c r="W83" s="32">
        <f t="shared" si="24"/>
        <v>0</v>
      </c>
      <c r="X83" s="33">
        <f t="shared" si="25"/>
        <v>1</v>
      </c>
      <c r="Y83" s="34">
        <f t="shared" si="26"/>
        <v>7</v>
      </c>
      <c r="Z83" s="35">
        <f>K83+K84+K85</f>
        <v>151</v>
      </c>
      <c r="AA83" s="475">
        <f>Z85/Z83*100</f>
        <v>41.059602649006621</v>
      </c>
    </row>
    <row r="84" spans="1:52" s="2" customFormat="1" ht="23.25" customHeight="1">
      <c r="A84" s="553"/>
      <c r="B84" s="532"/>
      <c r="C84" s="473"/>
      <c r="D84" s="36" t="s">
        <v>105</v>
      </c>
      <c r="E84" s="37">
        <v>27</v>
      </c>
      <c r="F84" s="38">
        <v>1</v>
      </c>
      <c r="G84" s="38">
        <v>0</v>
      </c>
      <c r="H84" s="38">
        <v>6</v>
      </c>
      <c r="I84" s="38">
        <v>0</v>
      </c>
      <c r="J84" s="42">
        <v>2</v>
      </c>
      <c r="K84" s="40">
        <f t="shared" si="18"/>
        <v>36</v>
      </c>
      <c r="L84" s="41">
        <v>20</v>
      </c>
      <c r="M84" s="38">
        <v>1</v>
      </c>
      <c r="N84" s="38">
        <v>0</v>
      </c>
      <c r="O84" s="38">
        <v>3</v>
      </c>
      <c r="P84" s="38">
        <v>0</v>
      </c>
      <c r="Q84" s="42">
        <v>0</v>
      </c>
      <c r="R84" s="40">
        <f t="shared" si="19"/>
        <v>24</v>
      </c>
      <c r="S84" s="43">
        <f t="shared" si="20"/>
        <v>7</v>
      </c>
      <c r="T84" s="44">
        <f t="shared" si="21"/>
        <v>0</v>
      </c>
      <c r="U84" s="44">
        <f t="shared" si="22"/>
        <v>0</v>
      </c>
      <c r="V84" s="44">
        <f t="shared" si="23"/>
        <v>3</v>
      </c>
      <c r="W84" s="44">
        <f t="shared" si="24"/>
        <v>0</v>
      </c>
      <c r="X84" s="45">
        <f t="shared" si="25"/>
        <v>2</v>
      </c>
      <c r="Y84" s="46">
        <f t="shared" si="26"/>
        <v>12</v>
      </c>
      <c r="Z84" s="47">
        <f>R83+R84+R85</f>
        <v>89</v>
      </c>
      <c r="AA84" s="476"/>
    </row>
    <row r="85" spans="1:52" s="2" customFormat="1" ht="23.25" customHeight="1" thickBot="1">
      <c r="A85" s="553"/>
      <c r="B85" s="532"/>
      <c r="C85" s="473"/>
      <c r="D85" s="75" t="s">
        <v>104</v>
      </c>
      <c r="E85" s="49">
        <v>66</v>
      </c>
      <c r="F85" s="50">
        <v>8</v>
      </c>
      <c r="G85" s="50">
        <v>2</v>
      </c>
      <c r="H85" s="50">
        <v>15</v>
      </c>
      <c r="I85" s="50">
        <v>0</v>
      </c>
      <c r="J85" s="54">
        <v>3</v>
      </c>
      <c r="K85" s="52">
        <f t="shared" si="18"/>
        <v>94</v>
      </c>
      <c r="L85" s="53">
        <v>37</v>
      </c>
      <c r="M85" s="50">
        <v>6</v>
      </c>
      <c r="N85" s="50">
        <v>1</v>
      </c>
      <c r="O85" s="50">
        <v>6</v>
      </c>
      <c r="P85" s="50">
        <v>0</v>
      </c>
      <c r="Q85" s="54">
        <v>1</v>
      </c>
      <c r="R85" s="52">
        <f t="shared" si="19"/>
        <v>51</v>
      </c>
      <c r="S85" s="55">
        <f t="shared" si="20"/>
        <v>29</v>
      </c>
      <c r="T85" s="56">
        <f t="shared" si="21"/>
        <v>2</v>
      </c>
      <c r="U85" s="56">
        <f t="shared" si="22"/>
        <v>1</v>
      </c>
      <c r="V85" s="56">
        <f t="shared" si="23"/>
        <v>9</v>
      </c>
      <c r="W85" s="56">
        <f t="shared" si="24"/>
        <v>0</v>
      </c>
      <c r="X85" s="57">
        <f t="shared" si="25"/>
        <v>2</v>
      </c>
      <c r="Y85" s="58">
        <f t="shared" si="26"/>
        <v>43</v>
      </c>
      <c r="Z85" s="59">
        <f>Y83+Y84+Y85</f>
        <v>62</v>
      </c>
      <c r="AA85" s="477"/>
    </row>
    <row r="86" spans="1:52" s="2" customFormat="1" ht="23.25" customHeight="1">
      <c r="A86" s="552">
        <v>27</v>
      </c>
      <c r="B86" s="540" t="s">
        <v>65</v>
      </c>
      <c r="C86" s="472" t="s">
        <v>66</v>
      </c>
      <c r="D86" s="24" t="s">
        <v>106</v>
      </c>
      <c r="E86" s="61">
        <v>19</v>
      </c>
      <c r="F86" s="62">
        <v>0</v>
      </c>
      <c r="G86" s="62">
        <v>0</v>
      </c>
      <c r="H86" s="62">
        <v>2</v>
      </c>
      <c r="I86" s="62">
        <v>0</v>
      </c>
      <c r="J86" s="66">
        <v>0</v>
      </c>
      <c r="K86" s="64">
        <f t="shared" si="18"/>
        <v>21</v>
      </c>
      <c r="L86" s="65">
        <v>14</v>
      </c>
      <c r="M86" s="62">
        <v>0</v>
      </c>
      <c r="N86" s="62">
        <v>0</v>
      </c>
      <c r="O86" s="62">
        <v>1</v>
      </c>
      <c r="P86" s="62">
        <v>0</v>
      </c>
      <c r="Q86" s="66">
        <v>0</v>
      </c>
      <c r="R86" s="64">
        <f t="shared" si="19"/>
        <v>15</v>
      </c>
      <c r="S86" s="68">
        <f t="shared" si="20"/>
        <v>5</v>
      </c>
      <c r="T86" s="69">
        <f t="shared" si="21"/>
        <v>0</v>
      </c>
      <c r="U86" s="69">
        <f t="shared" si="22"/>
        <v>0</v>
      </c>
      <c r="V86" s="69">
        <f t="shared" si="23"/>
        <v>1</v>
      </c>
      <c r="W86" s="69">
        <f t="shared" si="24"/>
        <v>0</v>
      </c>
      <c r="X86" s="100">
        <f t="shared" si="25"/>
        <v>0</v>
      </c>
      <c r="Y86" s="116">
        <f t="shared" si="26"/>
        <v>6</v>
      </c>
      <c r="Z86" s="101">
        <f>K86+K87+K88</f>
        <v>130</v>
      </c>
      <c r="AA86" s="476">
        <f>Z88/Z86*100</f>
        <v>26.923076923076923</v>
      </c>
    </row>
    <row r="87" spans="1:52" s="2" customFormat="1" ht="23.25" customHeight="1">
      <c r="A87" s="553"/>
      <c r="B87" s="532"/>
      <c r="C87" s="473"/>
      <c r="D87" s="36" t="s">
        <v>105</v>
      </c>
      <c r="E87" s="37">
        <v>30</v>
      </c>
      <c r="F87" s="38">
        <v>0</v>
      </c>
      <c r="G87" s="38">
        <v>0</v>
      </c>
      <c r="H87" s="38">
        <v>3</v>
      </c>
      <c r="I87" s="38">
        <v>0</v>
      </c>
      <c r="J87" s="42">
        <v>0</v>
      </c>
      <c r="K87" s="40">
        <f t="shared" si="18"/>
        <v>33</v>
      </c>
      <c r="L87" s="41">
        <v>19</v>
      </c>
      <c r="M87" s="38">
        <v>0</v>
      </c>
      <c r="N87" s="38">
        <v>0</v>
      </c>
      <c r="O87" s="38">
        <v>1</v>
      </c>
      <c r="P87" s="38">
        <v>0</v>
      </c>
      <c r="Q87" s="42">
        <v>0</v>
      </c>
      <c r="R87" s="40">
        <f t="shared" si="19"/>
        <v>20</v>
      </c>
      <c r="S87" s="43">
        <f t="shared" si="20"/>
        <v>11</v>
      </c>
      <c r="T87" s="44">
        <f t="shared" si="21"/>
        <v>0</v>
      </c>
      <c r="U87" s="44">
        <f t="shared" si="22"/>
        <v>0</v>
      </c>
      <c r="V87" s="44">
        <f t="shared" si="23"/>
        <v>2</v>
      </c>
      <c r="W87" s="44">
        <f t="shared" si="24"/>
        <v>0</v>
      </c>
      <c r="X87" s="45">
        <f t="shared" si="25"/>
        <v>0</v>
      </c>
      <c r="Y87" s="46">
        <f t="shared" si="26"/>
        <v>13</v>
      </c>
      <c r="Z87" s="47">
        <f>R86+R87+R88</f>
        <v>95</v>
      </c>
      <c r="AA87" s="476"/>
    </row>
    <row r="88" spans="1:52" s="2" customFormat="1" ht="23.25" customHeight="1" thickBot="1">
      <c r="A88" s="553"/>
      <c r="B88" s="541"/>
      <c r="C88" s="474"/>
      <c r="D88" s="48" t="s">
        <v>104</v>
      </c>
      <c r="E88" s="49">
        <v>51</v>
      </c>
      <c r="F88" s="50">
        <v>9</v>
      </c>
      <c r="G88" s="50">
        <v>0</v>
      </c>
      <c r="H88" s="50">
        <v>14</v>
      </c>
      <c r="I88" s="50">
        <v>0</v>
      </c>
      <c r="J88" s="54">
        <v>2</v>
      </c>
      <c r="K88" s="52">
        <f t="shared" si="18"/>
        <v>76</v>
      </c>
      <c r="L88" s="53">
        <v>36</v>
      </c>
      <c r="M88" s="50">
        <v>7</v>
      </c>
      <c r="N88" s="50">
        <v>0</v>
      </c>
      <c r="O88" s="50">
        <v>15</v>
      </c>
      <c r="P88" s="50">
        <v>0</v>
      </c>
      <c r="Q88" s="54">
        <v>2</v>
      </c>
      <c r="R88" s="52">
        <f t="shared" si="19"/>
        <v>60</v>
      </c>
      <c r="S88" s="55">
        <f t="shared" si="20"/>
        <v>15</v>
      </c>
      <c r="T88" s="56">
        <f t="shared" si="21"/>
        <v>2</v>
      </c>
      <c r="U88" s="56">
        <f t="shared" si="22"/>
        <v>0</v>
      </c>
      <c r="V88" s="56">
        <f t="shared" si="23"/>
        <v>-1</v>
      </c>
      <c r="W88" s="56">
        <f t="shared" si="24"/>
        <v>0</v>
      </c>
      <c r="X88" s="57">
        <f t="shared" si="25"/>
        <v>0</v>
      </c>
      <c r="Y88" s="58">
        <f t="shared" si="26"/>
        <v>16</v>
      </c>
      <c r="Z88" s="59">
        <f>Y86+Y87+Y88</f>
        <v>35</v>
      </c>
      <c r="AA88" s="477"/>
    </row>
    <row r="89" spans="1:52" s="2" customFormat="1" ht="23.25" customHeight="1">
      <c r="A89" s="552">
        <v>28</v>
      </c>
      <c r="B89" s="481" t="s">
        <v>67</v>
      </c>
      <c r="C89" s="472" t="s">
        <v>68</v>
      </c>
      <c r="D89" s="60" t="s">
        <v>106</v>
      </c>
      <c r="E89" s="61">
        <v>61</v>
      </c>
      <c r="F89" s="62">
        <v>4</v>
      </c>
      <c r="G89" s="62">
        <v>2</v>
      </c>
      <c r="H89" s="62">
        <v>4</v>
      </c>
      <c r="I89" s="62">
        <v>0</v>
      </c>
      <c r="J89" s="66">
        <v>0</v>
      </c>
      <c r="K89" s="64">
        <f t="shared" si="18"/>
        <v>71</v>
      </c>
      <c r="L89" s="65">
        <v>54</v>
      </c>
      <c r="M89" s="62">
        <v>3</v>
      </c>
      <c r="N89" s="62">
        <v>2</v>
      </c>
      <c r="O89" s="62">
        <v>3</v>
      </c>
      <c r="P89" s="62">
        <v>0</v>
      </c>
      <c r="Q89" s="66">
        <v>0</v>
      </c>
      <c r="R89" s="64">
        <f t="shared" si="19"/>
        <v>62</v>
      </c>
      <c r="S89" s="68">
        <f t="shared" si="20"/>
        <v>7</v>
      </c>
      <c r="T89" s="69">
        <f t="shared" si="21"/>
        <v>1</v>
      </c>
      <c r="U89" s="69">
        <f t="shared" si="22"/>
        <v>0</v>
      </c>
      <c r="V89" s="69">
        <f t="shared" si="23"/>
        <v>1</v>
      </c>
      <c r="W89" s="69">
        <f t="shared" si="24"/>
        <v>0</v>
      </c>
      <c r="X89" s="100">
        <f t="shared" si="25"/>
        <v>0</v>
      </c>
      <c r="Y89" s="116">
        <f t="shared" si="26"/>
        <v>9</v>
      </c>
      <c r="Z89" s="101">
        <f>K89+K90+K91</f>
        <v>460</v>
      </c>
      <c r="AA89" s="476">
        <f>Z91/Z89*100</f>
        <v>10.652173913043478</v>
      </c>
    </row>
    <row r="90" spans="1:52" s="2" customFormat="1" ht="23.25" customHeight="1">
      <c r="A90" s="553"/>
      <c r="B90" s="481"/>
      <c r="C90" s="473"/>
      <c r="D90" s="36" t="s">
        <v>105</v>
      </c>
      <c r="E90" s="37">
        <v>92</v>
      </c>
      <c r="F90" s="38">
        <v>11</v>
      </c>
      <c r="G90" s="38">
        <v>5</v>
      </c>
      <c r="H90" s="38">
        <v>22</v>
      </c>
      <c r="I90" s="38">
        <v>0</v>
      </c>
      <c r="J90" s="42">
        <v>2</v>
      </c>
      <c r="K90" s="40">
        <f t="shared" si="18"/>
        <v>132</v>
      </c>
      <c r="L90" s="41">
        <v>83</v>
      </c>
      <c r="M90" s="38">
        <v>9</v>
      </c>
      <c r="N90" s="38">
        <v>2</v>
      </c>
      <c r="O90" s="38">
        <v>19</v>
      </c>
      <c r="P90" s="38">
        <v>0</v>
      </c>
      <c r="Q90" s="42">
        <v>2</v>
      </c>
      <c r="R90" s="40">
        <f t="shared" si="19"/>
        <v>115</v>
      </c>
      <c r="S90" s="43">
        <f t="shared" si="20"/>
        <v>9</v>
      </c>
      <c r="T90" s="44">
        <f t="shared" si="21"/>
        <v>2</v>
      </c>
      <c r="U90" s="44">
        <f t="shared" si="22"/>
        <v>3</v>
      </c>
      <c r="V90" s="44">
        <f t="shared" si="23"/>
        <v>3</v>
      </c>
      <c r="W90" s="44">
        <f t="shared" si="24"/>
        <v>0</v>
      </c>
      <c r="X90" s="45">
        <f t="shared" si="25"/>
        <v>0</v>
      </c>
      <c r="Y90" s="46">
        <f t="shared" si="26"/>
        <v>17</v>
      </c>
      <c r="Z90" s="47">
        <f>R89+R90+R91</f>
        <v>411</v>
      </c>
      <c r="AA90" s="476"/>
    </row>
    <row r="91" spans="1:52" s="2" customFormat="1" ht="23.25" customHeight="1" thickBot="1">
      <c r="A91" s="553"/>
      <c r="B91" s="481"/>
      <c r="C91" s="474"/>
      <c r="D91" s="48" t="s">
        <v>104</v>
      </c>
      <c r="E91" s="49">
        <v>170</v>
      </c>
      <c r="F91" s="50">
        <v>27</v>
      </c>
      <c r="G91" s="50">
        <v>9</v>
      </c>
      <c r="H91" s="50">
        <v>45</v>
      </c>
      <c r="I91" s="50">
        <v>2</v>
      </c>
      <c r="J91" s="54">
        <v>4</v>
      </c>
      <c r="K91" s="52">
        <f t="shared" si="18"/>
        <v>257</v>
      </c>
      <c r="L91" s="53">
        <v>159</v>
      </c>
      <c r="M91" s="50">
        <v>23</v>
      </c>
      <c r="N91" s="50">
        <v>7</v>
      </c>
      <c r="O91" s="50">
        <v>42</v>
      </c>
      <c r="P91" s="50">
        <v>2</v>
      </c>
      <c r="Q91" s="54">
        <v>1</v>
      </c>
      <c r="R91" s="52">
        <f t="shared" si="19"/>
        <v>234</v>
      </c>
      <c r="S91" s="55">
        <f t="shared" si="20"/>
        <v>11</v>
      </c>
      <c r="T91" s="56">
        <f t="shared" si="21"/>
        <v>4</v>
      </c>
      <c r="U91" s="56">
        <f t="shared" si="22"/>
        <v>2</v>
      </c>
      <c r="V91" s="56">
        <f t="shared" si="23"/>
        <v>3</v>
      </c>
      <c r="W91" s="56">
        <f t="shared" si="24"/>
        <v>0</v>
      </c>
      <c r="X91" s="57">
        <f t="shared" si="25"/>
        <v>3</v>
      </c>
      <c r="Y91" s="58">
        <f t="shared" si="26"/>
        <v>23</v>
      </c>
      <c r="Z91" s="59">
        <f>Y89+Y90+Y91</f>
        <v>49</v>
      </c>
      <c r="AA91" s="477"/>
    </row>
    <row r="92" spans="1:52" s="2" customFormat="1" ht="23.25" customHeight="1">
      <c r="A92" s="552">
        <v>29</v>
      </c>
      <c r="B92" s="481"/>
      <c r="C92" s="484" t="s">
        <v>69</v>
      </c>
      <c r="D92" s="60" t="s">
        <v>106</v>
      </c>
      <c r="E92" s="61">
        <v>73</v>
      </c>
      <c r="F92" s="62">
        <v>3</v>
      </c>
      <c r="G92" s="62">
        <v>0</v>
      </c>
      <c r="H92" s="62">
        <v>6</v>
      </c>
      <c r="I92" s="62">
        <v>0</v>
      </c>
      <c r="J92" s="66">
        <v>2</v>
      </c>
      <c r="K92" s="64">
        <f t="shared" si="18"/>
        <v>84</v>
      </c>
      <c r="L92" s="65">
        <v>39</v>
      </c>
      <c r="M92" s="62">
        <v>5</v>
      </c>
      <c r="N92" s="62">
        <v>1</v>
      </c>
      <c r="O92" s="62">
        <v>7</v>
      </c>
      <c r="P92" s="62">
        <v>0</v>
      </c>
      <c r="Q92" s="66">
        <v>0</v>
      </c>
      <c r="R92" s="64">
        <f t="shared" si="19"/>
        <v>52</v>
      </c>
      <c r="S92" s="68">
        <f t="shared" si="20"/>
        <v>34</v>
      </c>
      <c r="T92" s="69">
        <f t="shared" si="21"/>
        <v>-2</v>
      </c>
      <c r="U92" s="69">
        <f t="shared" si="22"/>
        <v>-1</v>
      </c>
      <c r="V92" s="69">
        <f t="shared" si="23"/>
        <v>-1</v>
      </c>
      <c r="W92" s="69">
        <f t="shared" si="24"/>
        <v>0</v>
      </c>
      <c r="X92" s="100">
        <f t="shared" si="25"/>
        <v>2</v>
      </c>
      <c r="Y92" s="116">
        <f t="shared" si="26"/>
        <v>32</v>
      </c>
      <c r="Z92" s="101">
        <f>K92+K93+K94</f>
        <v>1340</v>
      </c>
      <c r="AA92" s="476">
        <f>Z94/Z92*100</f>
        <v>55.597014925373131</v>
      </c>
    </row>
    <row r="93" spans="1:52" s="2" customFormat="1" ht="23.25" customHeight="1">
      <c r="A93" s="553"/>
      <c r="B93" s="481"/>
      <c r="C93" s="473"/>
      <c r="D93" s="36" t="s">
        <v>105</v>
      </c>
      <c r="E93" s="37">
        <v>159</v>
      </c>
      <c r="F93" s="38">
        <v>14</v>
      </c>
      <c r="G93" s="38">
        <v>4</v>
      </c>
      <c r="H93" s="38">
        <v>6</v>
      </c>
      <c r="I93" s="38">
        <v>0</v>
      </c>
      <c r="J93" s="42">
        <v>5</v>
      </c>
      <c r="K93" s="40">
        <f t="shared" si="18"/>
        <v>188</v>
      </c>
      <c r="L93" s="41">
        <v>109</v>
      </c>
      <c r="M93" s="38">
        <v>17</v>
      </c>
      <c r="N93" s="38">
        <v>10</v>
      </c>
      <c r="O93" s="38">
        <v>4</v>
      </c>
      <c r="P93" s="38">
        <v>0</v>
      </c>
      <c r="Q93" s="42">
        <v>0</v>
      </c>
      <c r="R93" s="40">
        <f t="shared" si="19"/>
        <v>140</v>
      </c>
      <c r="S93" s="43">
        <f t="shared" si="20"/>
        <v>50</v>
      </c>
      <c r="T93" s="44">
        <f t="shared" si="21"/>
        <v>-3</v>
      </c>
      <c r="U93" s="44">
        <f t="shared" si="22"/>
        <v>-6</v>
      </c>
      <c r="V93" s="44">
        <f t="shared" si="23"/>
        <v>2</v>
      </c>
      <c r="W93" s="44">
        <f t="shared" si="24"/>
        <v>0</v>
      </c>
      <c r="X93" s="45">
        <f t="shared" si="25"/>
        <v>5</v>
      </c>
      <c r="Y93" s="46">
        <f t="shared" si="26"/>
        <v>48</v>
      </c>
      <c r="Z93" s="47">
        <f>R92+R93+R94</f>
        <v>595</v>
      </c>
      <c r="AA93" s="476"/>
    </row>
    <row r="94" spans="1:52" s="2" customFormat="1" ht="23.25" customHeight="1" thickBot="1">
      <c r="A94" s="553"/>
      <c r="B94" s="481"/>
      <c r="C94" s="473"/>
      <c r="D94" s="75" t="s">
        <v>104</v>
      </c>
      <c r="E94" s="84">
        <v>640</v>
      </c>
      <c r="F94" s="85">
        <v>132</v>
      </c>
      <c r="G94" s="85">
        <v>60</v>
      </c>
      <c r="H94" s="85">
        <v>205</v>
      </c>
      <c r="I94" s="85">
        <v>0</v>
      </c>
      <c r="J94" s="88">
        <v>31</v>
      </c>
      <c r="K94" s="72">
        <f t="shared" si="18"/>
        <v>1068</v>
      </c>
      <c r="L94" s="87">
        <v>278</v>
      </c>
      <c r="M94" s="85">
        <v>65</v>
      </c>
      <c r="N94" s="85">
        <v>26</v>
      </c>
      <c r="O94" s="85">
        <v>29</v>
      </c>
      <c r="P94" s="85">
        <v>0</v>
      </c>
      <c r="Q94" s="88">
        <v>5</v>
      </c>
      <c r="R94" s="72">
        <f t="shared" si="19"/>
        <v>403</v>
      </c>
      <c r="S94" s="76">
        <f t="shared" si="20"/>
        <v>362</v>
      </c>
      <c r="T94" s="77">
        <f t="shared" si="21"/>
        <v>67</v>
      </c>
      <c r="U94" s="77">
        <f t="shared" si="22"/>
        <v>34</v>
      </c>
      <c r="V94" s="77">
        <f t="shared" si="23"/>
        <v>176</v>
      </c>
      <c r="W94" s="77">
        <f t="shared" si="24"/>
        <v>0</v>
      </c>
      <c r="X94" s="103">
        <f t="shared" si="25"/>
        <v>26</v>
      </c>
      <c r="Y94" s="73">
        <f t="shared" si="26"/>
        <v>665</v>
      </c>
      <c r="Z94" s="104">
        <f>Y92+Y93+Y94</f>
        <v>745</v>
      </c>
      <c r="AA94" s="476"/>
    </row>
    <row r="95" spans="1:52" s="2" customFormat="1" ht="23.25" customHeight="1">
      <c r="A95" s="552">
        <v>30</v>
      </c>
      <c r="B95" s="481"/>
      <c r="C95" s="472" t="s">
        <v>70</v>
      </c>
      <c r="D95" s="24" t="s">
        <v>106</v>
      </c>
      <c r="E95" s="25">
        <v>28</v>
      </c>
      <c r="F95" s="26">
        <v>5</v>
      </c>
      <c r="G95" s="26">
        <v>2</v>
      </c>
      <c r="H95" s="26">
        <v>2</v>
      </c>
      <c r="I95" s="26">
        <v>0</v>
      </c>
      <c r="J95" s="30">
        <v>0</v>
      </c>
      <c r="K95" s="28">
        <f t="shared" si="18"/>
        <v>37</v>
      </c>
      <c r="L95" s="29">
        <v>5</v>
      </c>
      <c r="M95" s="26">
        <v>1</v>
      </c>
      <c r="N95" s="26">
        <v>3</v>
      </c>
      <c r="O95" s="26">
        <v>0</v>
      </c>
      <c r="P95" s="26">
        <v>0</v>
      </c>
      <c r="Q95" s="30">
        <v>0</v>
      </c>
      <c r="R95" s="28">
        <f t="shared" si="19"/>
        <v>9</v>
      </c>
      <c r="S95" s="31">
        <f t="shared" si="20"/>
        <v>23</v>
      </c>
      <c r="T95" s="32">
        <f t="shared" si="21"/>
        <v>4</v>
      </c>
      <c r="U95" s="32">
        <f t="shared" si="22"/>
        <v>-1</v>
      </c>
      <c r="V95" s="32">
        <f t="shared" si="23"/>
        <v>2</v>
      </c>
      <c r="W95" s="32">
        <f t="shared" si="24"/>
        <v>0</v>
      </c>
      <c r="X95" s="33">
        <f t="shared" si="25"/>
        <v>0</v>
      </c>
      <c r="Y95" s="34">
        <f t="shared" si="26"/>
        <v>28</v>
      </c>
      <c r="Z95" s="35">
        <f>K95+K96+K97</f>
        <v>413</v>
      </c>
      <c r="AA95" s="475">
        <f>Z97/Z95*100</f>
        <v>65.617433414043575</v>
      </c>
    </row>
    <row r="96" spans="1:52" s="2" customFormat="1" ht="23.25" customHeight="1">
      <c r="A96" s="553"/>
      <c r="B96" s="481"/>
      <c r="C96" s="473"/>
      <c r="D96" s="36" t="s">
        <v>105</v>
      </c>
      <c r="E96" s="37">
        <v>66</v>
      </c>
      <c r="F96" s="38">
        <v>13</v>
      </c>
      <c r="G96" s="38">
        <v>6</v>
      </c>
      <c r="H96" s="38">
        <v>2</v>
      </c>
      <c r="I96" s="38">
        <v>1</v>
      </c>
      <c r="J96" s="42">
        <v>0</v>
      </c>
      <c r="K96" s="40">
        <f t="shared" si="18"/>
        <v>88</v>
      </c>
      <c r="L96" s="41">
        <v>27</v>
      </c>
      <c r="M96" s="38">
        <v>11</v>
      </c>
      <c r="N96" s="38">
        <v>3</v>
      </c>
      <c r="O96" s="38">
        <v>0</v>
      </c>
      <c r="P96" s="38">
        <v>0</v>
      </c>
      <c r="Q96" s="42">
        <v>0</v>
      </c>
      <c r="R96" s="40">
        <f t="shared" si="19"/>
        <v>41</v>
      </c>
      <c r="S96" s="43">
        <f t="shared" si="20"/>
        <v>39</v>
      </c>
      <c r="T96" s="44">
        <f t="shared" si="21"/>
        <v>2</v>
      </c>
      <c r="U96" s="44">
        <f t="shared" si="22"/>
        <v>3</v>
      </c>
      <c r="V96" s="44">
        <f t="shared" si="23"/>
        <v>2</v>
      </c>
      <c r="W96" s="44">
        <f t="shared" si="24"/>
        <v>1</v>
      </c>
      <c r="X96" s="45">
        <f t="shared" si="25"/>
        <v>0</v>
      </c>
      <c r="Y96" s="46">
        <f t="shared" si="26"/>
        <v>47</v>
      </c>
      <c r="Z96" s="47">
        <f>R95+R96+R97</f>
        <v>142</v>
      </c>
      <c r="AA96" s="476"/>
    </row>
    <row r="97" spans="1:52" s="2" customFormat="1" ht="23.25" customHeight="1" thickBot="1">
      <c r="A97" s="553"/>
      <c r="B97" s="483"/>
      <c r="C97" s="474"/>
      <c r="D97" s="48" t="s">
        <v>104</v>
      </c>
      <c r="E97" s="49">
        <v>171</v>
      </c>
      <c r="F97" s="50">
        <v>43</v>
      </c>
      <c r="G97" s="50">
        <v>21</v>
      </c>
      <c r="H97" s="50">
        <v>40</v>
      </c>
      <c r="I97" s="50">
        <v>10</v>
      </c>
      <c r="J97" s="54">
        <v>3</v>
      </c>
      <c r="K97" s="52">
        <f t="shared" si="18"/>
        <v>288</v>
      </c>
      <c r="L97" s="53">
        <v>34</v>
      </c>
      <c r="M97" s="50">
        <v>31</v>
      </c>
      <c r="N97" s="50">
        <v>12</v>
      </c>
      <c r="O97" s="50">
        <v>13</v>
      </c>
      <c r="P97" s="50">
        <v>0</v>
      </c>
      <c r="Q97" s="54">
        <v>2</v>
      </c>
      <c r="R97" s="52">
        <f t="shared" si="19"/>
        <v>92</v>
      </c>
      <c r="S97" s="55">
        <f t="shared" si="20"/>
        <v>137</v>
      </c>
      <c r="T97" s="56">
        <f t="shared" si="21"/>
        <v>12</v>
      </c>
      <c r="U97" s="56">
        <f t="shared" si="22"/>
        <v>9</v>
      </c>
      <c r="V97" s="56">
        <f t="shared" si="23"/>
        <v>27</v>
      </c>
      <c r="W97" s="56">
        <f t="shared" si="24"/>
        <v>10</v>
      </c>
      <c r="X97" s="57">
        <f t="shared" si="25"/>
        <v>1</v>
      </c>
      <c r="Y97" s="58">
        <f t="shared" si="26"/>
        <v>196</v>
      </c>
      <c r="Z97" s="59">
        <f>Y95+Y96+Y97</f>
        <v>271</v>
      </c>
      <c r="AA97" s="477"/>
    </row>
    <row r="98" spans="1:52" ht="23.25" customHeight="1">
      <c r="A98" s="552">
        <v>31</v>
      </c>
      <c r="B98" s="565" t="s">
        <v>71</v>
      </c>
      <c r="C98" s="473" t="s">
        <v>72</v>
      </c>
      <c r="D98" s="60" t="s">
        <v>106</v>
      </c>
      <c r="E98" s="61">
        <v>28</v>
      </c>
      <c r="F98" s="62">
        <v>9</v>
      </c>
      <c r="G98" s="62">
        <v>4</v>
      </c>
      <c r="H98" s="62">
        <v>15</v>
      </c>
      <c r="I98" s="62">
        <v>0</v>
      </c>
      <c r="J98" s="66">
        <v>1</v>
      </c>
      <c r="K98" s="64">
        <f t="shared" si="18"/>
        <v>57</v>
      </c>
      <c r="L98" s="65">
        <v>20</v>
      </c>
      <c r="M98" s="62">
        <v>2</v>
      </c>
      <c r="N98" s="62">
        <v>0</v>
      </c>
      <c r="O98" s="62">
        <v>0</v>
      </c>
      <c r="P98" s="62">
        <v>0</v>
      </c>
      <c r="Q98" s="66">
        <v>1</v>
      </c>
      <c r="R98" s="64">
        <f t="shared" si="19"/>
        <v>23</v>
      </c>
      <c r="S98" s="68">
        <f t="shared" si="20"/>
        <v>8</v>
      </c>
      <c r="T98" s="69">
        <f t="shared" si="21"/>
        <v>7</v>
      </c>
      <c r="U98" s="69">
        <f t="shared" si="22"/>
        <v>4</v>
      </c>
      <c r="V98" s="69">
        <f t="shared" si="23"/>
        <v>15</v>
      </c>
      <c r="W98" s="69">
        <f t="shared" si="24"/>
        <v>0</v>
      </c>
      <c r="X98" s="100">
        <f t="shared" si="25"/>
        <v>0</v>
      </c>
      <c r="Y98" s="116">
        <f t="shared" si="26"/>
        <v>34</v>
      </c>
      <c r="Z98" s="101">
        <f>K98+K99+K100</f>
        <v>570</v>
      </c>
      <c r="AA98" s="476">
        <f>Z100/Z98*100</f>
        <v>12.280701754385964</v>
      </c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 ht="23.25" customHeight="1">
      <c r="A99" s="553"/>
      <c r="B99" s="565"/>
      <c r="C99" s="473"/>
      <c r="D99" s="36" t="s">
        <v>105</v>
      </c>
      <c r="E99" s="37">
        <v>58</v>
      </c>
      <c r="F99" s="38">
        <v>18</v>
      </c>
      <c r="G99" s="38">
        <v>9</v>
      </c>
      <c r="H99" s="38">
        <v>32</v>
      </c>
      <c r="I99" s="38">
        <v>0</v>
      </c>
      <c r="J99" s="42">
        <v>3</v>
      </c>
      <c r="K99" s="40">
        <f t="shared" si="18"/>
        <v>120</v>
      </c>
      <c r="L99" s="41">
        <v>24</v>
      </c>
      <c r="M99" s="38">
        <v>11</v>
      </c>
      <c r="N99" s="38">
        <v>0</v>
      </c>
      <c r="O99" s="38">
        <v>1</v>
      </c>
      <c r="P99" s="38">
        <v>0</v>
      </c>
      <c r="Q99" s="42">
        <v>0</v>
      </c>
      <c r="R99" s="40">
        <f t="shared" si="19"/>
        <v>36</v>
      </c>
      <c r="S99" s="43">
        <f t="shared" si="20"/>
        <v>34</v>
      </c>
      <c r="T99" s="44">
        <f t="shared" si="21"/>
        <v>7</v>
      </c>
      <c r="U99" s="44">
        <f t="shared" si="22"/>
        <v>9</v>
      </c>
      <c r="V99" s="44">
        <f t="shared" si="23"/>
        <v>31</v>
      </c>
      <c r="W99" s="44">
        <f t="shared" si="24"/>
        <v>0</v>
      </c>
      <c r="X99" s="45">
        <f t="shared" si="25"/>
        <v>3</v>
      </c>
      <c r="Y99" s="46">
        <f t="shared" si="26"/>
        <v>84</v>
      </c>
      <c r="Z99" s="47">
        <f>R98+R99+R100</f>
        <v>500</v>
      </c>
      <c r="AA99" s="476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 ht="23.25" customHeight="1" thickBot="1">
      <c r="A100" s="553"/>
      <c r="B100" s="565"/>
      <c r="C100" s="473"/>
      <c r="D100" s="75" t="s">
        <v>104</v>
      </c>
      <c r="E100" s="84">
        <v>176</v>
      </c>
      <c r="F100" s="85">
        <v>59</v>
      </c>
      <c r="G100" s="85">
        <v>29</v>
      </c>
      <c r="H100" s="85">
        <v>106</v>
      </c>
      <c r="I100" s="85">
        <v>0</v>
      </c>
      <c r="J100" s="88">
        <v>23</v>
      </c>
      <c r="K100" s="72">
        <f t="shared" si="18"/>
        <v>393</v>
      </c>
      <c r="L100" s="87">
        <v>308</v>
      </c>
      <c r="M100" s="85">
        <v>97</v>
      </c>
      <c r="N100" s="85">
        <v>6</v>
      </c>
      <c r="O100" s="85">
        <v>21</v>
      </c>
      <c r="P100" s="85">
        <v>0</v>
      </c>
      <c r="Q100" s="88">
        <v>9</v>
      </c>
      <c r="R100" s="72">
        <f t="shared" si="19"/>
        <v>441</v>
      </c>
      <c r="S100" s="76">
        <f t="shared" si="20"/>
        <v>-132</v>
      </c>
      <c r="T100" s="77">
        <f t="shared" si="21"/>
        <v>-38</v>
      </c>
      <c r="U100" s="77">
        <f t="shared" si="22"/>
        <v>23</v>
      </c>
      <c r="V100" s="77">
        <f t="shared" si="23"/>
        <v>85</v>
      </c>
      <c r="W100" s="77">
        <f t="shared" si="24"/>
        <v>0</v>
      </c>
      <c r="X100" s="103">
        <f t="shared" si="25"/>
        <v>14</v>
      </c>
      <c r="Y100" s="73">
        <f t="shared" si="26"/>
        <v>-48</v>
      </c>
      <c r="Z100" s="104">
        <f>Y98+Y99+Y100</f>
        <v>70</v>
      </c>
      <c r="AA100" s="476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 s="106" customFormat="1" ht="23.25" customHeight="1">
      <c r="A101" s="552">
        <v>32</v>
      </c>
      <c r="B101" s="540" t="s">
        <v>73</v>
      </c>
      <c r="C101" s="472" t="s">
        <v>74</v>
      </c>
      <c r="D101" s="24" t="s">
        <v>106</v>
      </c>
      <c r="E101" s="25">
        <v>164</v>
      </c>
      <c r="F101" s="26">
        <v>0</v>
      </c>
      <c r="G101" s="26">
        <v>0</v>
      </c>
      <c r="H101" s="26">
        <v>0</v>
      </c>
      <c r="I101" s="26">
        <v>0</v>
      </c>
      <c r="J101" s="30">
        <v>6</v>
      </c>
      <c r="K101" s="28">
        <f t="shared" si="18"/>
        <v>170</v>
      </c>
      <c r="L101" s="29">
        <v>112</v>
      </c>
      <c r="M101" s="26">
        <v>0</v>
      </c>
      <c r="N101" s="26">
        <v>0</v>
      </c>
      <c r="O101" s="26">
        <v>0</v>
      </c>
      <c r="P101" s="26">
        <v>0</v>
      </c>
      <c r="Q101" s="30">
        <v>0</v>
      </c>
      <c r="R101" s="28">
        <f t="shared" si="19"/>
        <v>112</v>
      </c>
      <c r="S101" s="31">
        <f t="shared" si="20"/>
        <v>52</v>
      </c>
      <c r="T101" s="32">
        <f t="shared" si="21"/>
        <v>0</v>
      </c>
      <c r="U101" s="32">
        <f t="shared" si="22"/>
        <v>0</v>
      </c>
      <c r="V101" s="32">
        <f t="shared" si="23"/>
        <v>0</v>
      </c>
      <c r="W101" s="32">
        <f t="shared" si="24"/>
        <v>0</v>
      </c>
      <c r="X101" s="33">
        <f t="shared" si="25"/>
        <v>6</v>
      </c>
      <c r="Y101" s="34">
        <f t="shared" si="26"/>
        <v>58</v>
      </c>
      <c r="Z101" s="35">
        <f>K101+K102+K103</f>
        <v>6561</v>
      </c>
      <c r="AA101" s="475">
        <f>Z103/Z101*100</f>
        <v>15.439719554945894</v>
      </c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1:52" s="2" customFormat="1" ht="23.25" customHeight="1">
      <c r="A102" s="553"/>
      <c r="B102" s="532"/>
      <c r="C102" s="473"/>
      <c r="D102" s="36" t="s">
        <v>105</v>
      </c>
      <c r="E102" s="37">
        <v>1260</v>
      </c>
      <c r="F102" s="38">
        <v>0</v>
      </c>
      <c r="G102" s="38">
        <v>0</v>
      </c>
      <c r="H102" s="38">
        <v>0</v>
      </c>
      <c r="I102" s="38">
        <v>0</v>
      </c>
      <c r="J102" s="42">
        <v>35</v>
      </c>
      <c r="K102" s="40">
        <f t="shared" si="18"/>
        <v>1295</v>
      </c>
      <c r="L102" s="41">
        <v>833</v>
      </c>
      <c r="M102" s="38">
        <v>0</v>
      </c>
      <c r="N102" s="38">
        <v>0</v>
      </c>
      <c r="O102" s="38">
        <v>0</v>
      </c>
      <c r="P102" s="38">
        <v>0</v>
      </c>
      <c r="Q102" s="42">
        <v>2</v>
      </c>
      <c r="R102" s="40">
        <f t="shared" si="19"/>
        <v>835</v>
      </c>
      <c r="S102" s="43">
        <f t="shared" si="20"/>
        <v>427</v>
      </c>
      <c r="T102" s="44">
        <f t="shared" si="21"/>
        <v>0</v>
      </c>
      <c r="U102" s="44">
        <f t="shared" si="22"/>
        <v>0</v>
      </c>
      <c r="V102" s="44">
        <f t="shared" si="23"/>
        <v>0</v>
      </c>
      <c r="W102" s="44">
        <f t="shared" si="24"/>
        <v>0</v>
      </c>
      <c r="X102" s="45">
        <f t="shared" si="25"/>
        <v>33</v>
      </c>
      <c r="Y102" s="46">
        <f t="shared" si="26"/>
        <v>460</v>
      </c>
      <c r="Z102" s="47">
        <f>R101+R102+R103</f>
        <v>5548</v>
      </c>
      <c r="AA102" s="476"/>
    </row>
    <row r="103" spans="1:52" s="107" customFormat="1" ht="23.25" customHeight="1" thickBot="1">
      <c r="A103" s="553"/>
      <c r="B103" s="541"/>
      <c r="C103" s="474"/>
      <c r="D103" s="48" t="s">
        <v>104</v>
      </c>
      <c r="E103" s="49">
        <v>4907</v>
      </c>
      <c r="F103" s="50">
        <v>0</v>
      </c>
      <c r="G103" s="50">
        <v>0</v>
      </c>
      <c r="H103" s="50">
        <v>0</v>
      </c>
      <c r="I103" s="50">
        <v>0</v>
      </c>
      <c r="J103" s="54">
        <v>189</v>
      </c>
      <c r="K103" s="52">
        <f t="shared" si="18"/>
        <v>5096</v>
      </c>
      <c r="L103" s="53">
        <v>4556</v>
      </c>
      <c r="M103" s="50">
        <v>0</v>
      </c>
      <c r="N103" s="50">
        <v>0</v>
      </c>
      <c r="O103" s="50">
        <v>0</v>
      </c>
      <c r="P103" s="50">
        <v>0</v>
      </c>
      <c r="Q103" s="54">
        <v>45</v>
      </c>
      <c r="R103" s="52">
        <f t="shared" si="19"/>
        <v>4601</v>
      </c>
      <c r="S103" s="55">
        <f t="shared" si="20"/>
        <v>351</v>
      </c>
      <c r="T103" s="56">
        <f t="shared" si="21"/>
        <v>0</v>
      </c>
      <c r="U103" s="56">
        <f t="shared" si="22"/>
        <v>0</v>
      </c>
      <c r="V103" s="56">
        <f t="shared" si="23"/>
        <v>0</v>
      </c>
      <c r="W103" s="56">
        <f t="shared" si="24"/>
        <v>0</v>
      </c>
      <c r="X103" s="57">
        <f t="shared" si="25"/>
        <v>144</v>
      </c>
      <c r="Y103" s="58">
        <f t="shared" si="26"/>
        <v>495</v>
      </c>
      <c r="Z103" s="59">
        <f>Y101+Y102+Y103</f>
        <v>1013</v>
      </c>
      <c r="AA103" s="477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1:52" s="99" customFormat="1" ht="23.25" customHeight="1">
      <c r="A104" s="552">
        <v>33</v>
      </c>
      <c r="B104" s="532" t="s">
        <v>73</v>
      </c>
      <c r="C104" s="473" t="s">
        <v>75</v>
      </c>
      <c r="D104" s="60" t="s">
        <v>106</v>
      </c>
      <c r="E104" s="61">
        <v>138</v>
      </c>
      <c r="F104" s="62">
        <v>24</v>
      </c>
      <c r="G104" s="62">
        <v>10</v>
      </c>
      <c r="H104" s="62">
        <v>42</v>
      </c>
      <c r="I104" s="62">
        <v>23</v>
      </c>
      <c r="J104" s="66">
        <v>3</v>
      </c>
      <c r="K104" s="64">
        <f t="shared" ref="K104:K135" si="27">SUM(E104:J104)</f>
        <v>240</v>
      </c>
      <c r="L104" s="65">
        <v>118</v>
      </c>
      <c r="M104" s="62">
        <v>19</v>
      </c>
      <c r="N104" s="62">
        <v>7</v>
      </c>
      <c r="O104" s="62">
        <v>29</v>
      </c>
      <c r="P104" s="62">
        <v>0</v>
      </c>
      <c r="Q104" s="66">
        <v>0</v>
      </c>
      <c r="R104" s="64">
        <f t="shared" ref="R104:R135" si="28">SUM(L104:Q104)</f>
        <v>173</v>
      </c>
      <c r="S104" s="68">
        <f t="shared" ref="S104:S118" si="29">E104-L104</f>
        <v>20</v>
      </c>
      <c r="T104" s="69">
        <f t="shared" ref="T104:T118" si="30">F104-M104</f>
        <v>5</v>
      </c>
      <c r="U104" s="69">
        <f t="shared" ref="U104:U118" si="31">G104-N104</f>
        <v>3</v>
      </c>
      <c r="V104" s="69">
        <f t="shared" ref="V104:V118" si="32">H104-O104</f>
        <v>13</v>
      </c>
      <c r="W104" s="69">
        <f t="shared" ref="W104:W118" si="33">I104-P104</f>
        <v>23</v>
      </c>
      <c r="X104" s="100">
        <f t="shared" ref="X104:X118" si="34">J104-Q104</f>
        <v>3</v>
      </c>
      <c r="Y104" s="116">
        <f t="shared" ref="Y104:Y135" si="35">SUM(S104:X104)</f>
        <v>67</v>
      </c>
      <c r="Z104" s="101">
        <f>K104+K105+K106</f>
        <v>8846</v>
      </c>
      <c r="AA104" s="476">
        <f>Z106/Z104*100</f>
        <v>41.770291657246212</v>
      </c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</row>
    <row r="105" spans="1:52" s="99" customFormat="1" ht="23.25" customHeight="1">
      <c r="A105" s="553"/>
      <c r="B105" s="532"/>
      <c r="C105" s="473"/>
      <c r="D105" s="36" t="s">
        <v>105</v>
      </c>
      <c r="E105" s="37">
        <v>1658</v>
      </c>
      <c r="F105" s="38">
        <v>415</v>
      </c>
      <c r="G105" s="38">
        <v>220</v>
      </c>
      <c r="H105" s="38">
        <v>530</v>
      </c>
      <c r="I105" s="38">
        <v>317</v>
      </c>
      <c r="J105" s="42">
        <v>32</v>
      </c>
      <c r="K105" s="40">
        <f t="shared" si="27"/>
        <v>3172</v>
      </c>
      <c r="L105" s="41">
        <v>1046</v>
      </c>
      <c r="M105" s="38">
        <v>217</v>
      </c>
      <c r="N105" s="38">
        <v>134</v>
      </c>
      <c r="O105" s="38">
        <v>391</v>
      </c>
      <c r="P105" s="38">
        <v>51</v>
      </c>
      <c r="Q105" s="42">
        <v>5</v>
      </c>
      <c r="R105" s="40">
        <f t="shared" si="28"/>
        <v>1844</v>
      </c>
      <c r="S105" s="43">
        <f t="shared" si="29"/>
        <v>612</v>
      </c>
      <c r="T105" s="44">
        <f t="shared" si="30"/>
        <v>198</v>
      </c>
      <c r="U105" s="44">
        <f t="shared" si="31"/>
        <v>86</v>
      </c>
      <c r="V105" s="44">
        <f t="shared" si="32"/>
        <v>139</v>
      </c>
      <c r="W105" s="44">
        <f t="shared" si="33"/>
        <v>266</v>
      </c>
      <c r="X105" s="45">
        <f t="shared" si="34"/>
        <v>27</v>
      </c>
      <c r="Y105" s="46">
        <f t="shared" si="35"/>
        <v>1328</v>
      </c>
      <c r="Z105" s="47">
        <f>R104+R105+R106</f>
        <v>5151</v>
      </c>
      <c r="AA105" s="476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</row>
    <row r="106" spans="1:52" s="99" customFormat="1" ht="23.25" customHeight="1" thickBot="1">
      <c r="A106" s="553"/>
      <c r="B106" s="532"/>
      <c r="C106" s="473"/>
      <c r="D106" s="75" t="s">
        <v>104</v>
      </c>
      <c r="E106" s="84">
        <v>2864</v>
      </c>
      <c r="F106" s="85">
        <v>675</v>
      </c>
      <c r="G106" s="85">
        <v>228</v>
      </c>
      <c r="H106" s="85">
        <v>1093</v>
      </c>
      <c r="I106" s="85">
        <v>543</v>
      </c>
      <c r="J106" s="88">
        <v>31</v>
      </c>
      <c r="K106" s="72">
        <f t="shared" si="27"/>
        <v>5434</v>
      </c>
      <c r="L106" s="87">
        <v>1863</v>
      </c>
      <c r="M106" s="85">
        <v>435</v>
      </c>
      <c r="N106" s="85">
        <v>173</v>
      </c>
      <c r="O106" s="85">
        <v>648</v>
      </c>
      <c r="P106" s="85">
        <v>0</v>
      </c>
      <c r="Q106" s="88">
        <v>15</v>
      </c>
      <c r="R106" s="72">
        <f t="shared" si="28"/>
        <v>3134</v>
      </c>
      <c r="S106" s="76">
        <f t="shared" si="29"/>
        <v>1001</v>
      </c>
      <c r="T106" s="77">
        <f t="shared" si="30"/>
        <v>240</v>
      </c>
      <c r="U106" s="77">
        <f t="shared" si="31"/>
        <v>55</v>
      </c>
      <c r="V106" s="77">
        <f t="shared" si="32"/>
        <v>445</v>
      </c>
      <c r="W106" s="77">
        <f t="shared" si="33"/>
        <v>543</v>
      </c>
      <c r="X106" s="103">
        <f t="shared" si="34"/>
        <v>16</v>
      </c>
      <c r="Y106" s="73">
        <f t="shared" si="35"/>
        <v>2300</v>
      </c>
      <c r="Z106" s="104">
        <f>Y104+Y105+Y106</f>
        <v>3695</v>
      </c>
      <c r="AA106" s="476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</row>
    <row r="107" spans="1:52" s="106" customFormat="1" ht="23.25" customHeight="1">
      <c r="A107" s="552">
        <v>34</v>
      </c>
      <c r="B107" s="532"/>
      <c r="C107" s="472" t="s">
        <v>76</v>
      </c>
      <c r="D107" s="24" t="s">
        <v>106</v>
      </c>
      <c r="E107" s="25">
        <v>26</v>
      </c>
      <c r="F107" s="26">
        <v>0</v>
      </c>
      <c r="G107" s="26">
        <v>0</v>
      </c>
      <c r="H107" s="26">
        <v>3</v>
      </c>
      <c r="I107" s="26">
        <v>0</v>
      </c>
      <c r="J107" s="30">
        <v>0</v>
      </c>
      <c r="K107" s="28">
        <f t="shared" si="27"/>
        <v>29</v>
      </c>
      <c r="L107" s="29">
        <v>13</v>
      </c>
      <c r="M107" s="26">
        <v>0</v>
      </c>
      <c r="N107" s="26">
        <v>0</v>
      </c>
      <c r="O107" s="26">
        <v>2</v>
      </c>
      <c r="P107" s="26">
        <v>0</v>
      </c>
      <c r="Q107" s="30">
        <v>0</v>
      </c>
      <c r="R107" s="28">
        <f t="shared" si="28"/>
        <v>15</v>
      </c>
      <c r="S107" s="31">
        <f t="shared" si="29"/>
        <v>13</v>
      </c>
      <c r="T107" s="32">
        <f t="shared" si="30"/>
        <v>0</v>
      </c>
      <c r="U107" s="32">
        <f t="shared" si="31"/>
        <v>0</v>
      </c>
      <c r="V107" s="32">
        <f t="shared" si="32"/>
        <v>1</v>
      </c>
      <c r="W107" s="32">
        <f t="shared" si="33"/>
        <v>0</v>
      </c>
      <c r="X107" s="33">
        <f t="shared" si="34"/>
        <v>0</v>
      </c>
      <c r="Y107" s="34">
        <f t="shared" si="35"/>
        <v>14</v>
      </c>
      <c r="Z107" s="35">
        <f>K107+K108+K109</f>
        <v>186</v>
      </c>
      <c r="AA107" s="475">
        <f>Z109/Z107*100</f>
        <v>34.408602150537639</v>
      </c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1:52" s="2" customFormat="1" ht="23.25" customHeight="1">
      <c r="A108" s="553"/>
      <c r="B108" s="532"/>
      <c r="C108" s="473"/>
      <c r="D108" s="36" t="s">
        <v>105</v>
      </c>
      <c r="E108" s="37">
        <v>43</v>
      </c>
      <c r="F108" s="38">
        <v>5</v>
      </c>
      <c r="G108" s="38">
        <v>1</v>
      </c>
      <c r="H108" s="38">
        <v>1</v>
      </c>
      <c r="I108" s="38">
        <v>0</v>
      </c>
      <c r="J108" s="42">
        <v>1</v>
      </c>
      <c r="K108" s="40">
        <f t="shared" si="27"/>
        <v>51</v>
      </c>
      <c r="L108" s="41">
        <v>31</v>
      </c>
      <c r="M108" s="38">
        <v>2</v>
      </c>
      <c r="N108" s="38">
        <v>0</v>
      </c>
      <c r="O108" s="38">
        <v>1</v>
      </c>
      <c r="P108" s="38">
        <v>0</v>
      </c>
      <c r="Q108" s="42">
        <v>1</v>
      </c>
      <c r="R108" s="40">
        <f t="shared" si="28"/>
        <v>35</v>
      </c>
      <c r="S108" s="43">
        <f t="shared" si="29"/>
        <v>12</v>
      </c>
      <c r="T108" s="44">
        <f t="shared" si="30"/>
        <v>3</v>
      </c>
      <c r="U108" s="44">
        <f t="shared" si="31"/>
        <v>1</v>
      </c>
      <c r="V108" s="44">
        <f t="shared" si="32"/>
        <v>0</v>
      </c>
      <c r="W108" s="44">
        <f t="shared" si="33"/>
        <v>0</v>
      </c>
      <c r="X108" s="45">
        <f t="shared" si="34"/>
        <v>0</v>
      </c>
      <c r="Y108" s="46">
        <f t="shared" si="35"/>
        <v>16</v>
      </c>
      <c r="Z108" s="47">
        <f>R107+R108+R109</f>
        <v>122</v>
      </c>
      <c r="AA108" s="476"/>
    </row>
    <row r="109" spans="1:52" s="107" customFormat="1" ht="23.25" customHeight="1" thickBot="1">
      <c r="A109" s="553"/>
      <c r="B109" s="532"/>
      <c r="C109" s="474"/>
      <c r="D109" s="48" t="s">
        <v>104</v>
      </c>
      <c r="E109" s="49">
        <v>74</v>
      </c>
      <c r="F109" s="50">
        <v>14</v>
      </c>
      <c r="G109" s="50">
        <v>0</v>
      </c>
      <c r="H109" s="50">
        <v>13</v>
      </c>
      <c r="I109" s="50">
        <v>2</v>
      </c>
      <c r="J109" s="54">
        <v>3</v>
      </c>
      <c r="K109" s="52">
        <f t="shared" si="27"/>
        <v>106</v>
      </c>
      <c r="L109" s="53">
        <v>49</v>
      </c>
      <c r="M109" s="50">
        <v>12</v>
      </c>
      <c r="N109" s="50">
        <v>0</v>
      </c>
      <c r="O109" s="50">
        <v>8</v>
      </c>
      <c r="P109" s="50">
        <v>0</v>
      </c>
      <c r="Q109" s="54">
        <v>3</v>
      </c>
      <c r="R109" s="52">
        <f t="shared" si="28"/>
        <v>72</v>
      </c>
      <c r="S109" s="55">
        <f t="shared" si="29"/>
        <v>25</v>
      </c>
      <c r="T109" s="56">
        <f t="shared" si="30"/>
        <v>2</v>
      </c>
      <c r="U109" s="56">
        <f t="shared" si="31"/>
        <v>0</v>
      </c>
      <c r="V109" s="56">
        <f t="shared" si="32"/>
        <v>5</v>
      </c>
      <c r="W109" s="56">
        <f t="shared" si="33"/>
        <v>2</v>
      </c>
      <c r="X109" s="57">
        <f t="shared" si="34"/>
        <v>0</v>
      </c>
      <c r="Y109" s="58">
        <f t="shared" si="35"/>
        <v>34</v>
      </c>
      <c r="Z109" s="59">
        <f>Y107+Y108+Y109</f>
        <v>64</v>
      </c>
      <c r="AA109" s="477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1:52" ht="23.25" customHeight="1">
      <c r="A110" s="552">
        <v>35</v>
      </c>
      <c r="B110" s="532"/>
      <c r="C110" s="473" t="s">
        <v>77</v>
      </c>
      <c r="D110" s="60" t="s">
        <v>106</v>
      </c>
      <c r="E110" s="61">
        <v>48</v>
      </c>
      <c r="F110" s="62">
        <v>2</v>
      </c>
      <c r="G110" s="62">
        <v>0</v>
      </c>
      <c r="H110" s="62">
        <v>10</v>
      </c>
      <c r="I110" s="62">
        <v>0</v>
      </c>
      <c r="J110" s="66">
        <v>0</v>
      </c>
      <c r="K110" s="64">
        <f t="shared" si="27"/>
        <v>60</v>
      </c>
      <c r="L110" s="65">
        <v>25</v>
      </c>
      <c r="M110" s="62">
        <v>0</v>
      </c>
      <c r="N110" s="62">
        <v>0</v>
      </c>
      <c r="O110" s="62">
        <v>3</v>
      </c>
      <c r="P110" s="62">
        <v>0</v>
      </c>
      <c r="Q110" s="66">
        <v>0</v>
      </c>
      <c r="R110" s="64">
        <f t="shared" si="28"/>
        <v>28</v>
      </c>
      <c r="S110" s="68">
        <f t="shared" si="29"/>
        <v>23</v>
      </c>
      <c r="T110" s="69">
        <f t="shared" si="30"/>
        <v>2</v>
      </c>
      <c r="U110" s="69">
        <f t="shared" si="31"/>
        <v>0</v>
      </c>
      <c r="V110" s="69">
        <f t="shared" si="32"/>
        <v>7</v>
      </c>
      <c r="W110" s="69">
        <f t="shared" si="33"/>
        <v>0</v>
      </c>
      <c r="X110" s="100">
        <f t="shared" si="34"/>
        <v>0</v>
      </c>
      <c r="Y110" s="116">
        <f t="shared" si="35"/>
        <v>32</v>
      </c>
      <c r="Z110" s="101">
        <f>K110+K111+K112</f>
        <v>1389</v>
      </c>
      <c r="AA110" s="476">
        <f>Z112/Z110*100</f>
        <v>44.636429085673143</v>
      </c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1:52" ht="23.25" customHeight="1">
      <c r="A111" s="553"/>
      <c r="B111" s="532"/>
      <c r="C111" s="473"/>
      <c r="D111" s="36" t="s">
        <v>105</v>
      </c>
      <c r="E111" s="37">
        <v>20</v>
      </c>
      <c r="F111" s="38">
        <v>3</v>
      </c>
      <c r="G111" s="38">
        <v>1</v>
      </c>
      <c r="H111" s="38">
        <v>5</v>
      </c>
      <c r="I111" s="38">
        <v>0</v>
      </c>
      <c r="J111" s="42">
        <v>0</v>
      </c>
      <c r="K111" s="40">
        <f t="shared" si="27"/>
        <v>29</v>
      </c>
      <c r="L111" s="41">
        <v>7</v>
      </c>
      <c r="M111" s="38">
        <v>2</v>
      </c>
      <c r="N111" s="38">
        <v>0</v>
      </c>
      <c r="O111" s="38">
        <v>0</v>
      </c>
      <c r="P111" s="38">
        <v>0</v>
      </c>
      <c r="Q111" s="42">
        <v>0</v>
      </c>
      <c r="R111" s="40">
        <f t="shared" si="28"/>
        <v>9</v>
      </c>
      <c r="S111" s="43">
        <f t="shared" si="29"/>
        <v>13</v>
      </c>
      <c r="T111" s="44">
        <f t="shared" si="30"/>
        <v>1</v>
      </c>
      <c r="U111" s="44">
        <f t="shared" si="31"/>
        <v>1</v>
      </c>
      <c r="V111" s="44">
        <f t="shared" si="32"/>
        <v>5</v>
      </c>
      <c r="W111" s="44">
        <f t="shared" si="33"/>
        <v>0</v>
      </c>
      <c r="X111" s="45">
        <f t="shared" si="34"/>
        <v>0</v>
      </c>
      <c r="Y111" s="46">
        <f t="shared" si="35"/>
        <v>20</v>
      </c>
      <c r="Z111" s="47">
        <f>R110+R111+R112</f>
        <v>769</v>
      </c>
      <c r="AA111" s="476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1:52" ht="23.25" customHeight="1" thickBot="1">
      <c r="A112" s="553"/>
      <c r="B112" s="532"/>
      <c r="C112" s="473"/>
      <c r="D112" s="75" t="s">
        <v>104</v>
      </c>
      <c r="E112" s="84">
        <v>708</v>
      </c>
      <c r="F112" s="85">
        <v>215</v>
      </c>
      <c r="G112" s="85">
        <v>31</v>
      </c>
      <c r="H112" s="85">
        <v>346</v>
      </c>
      <c r="I112" s="85">
        <v>0</v>
      </c>
      <c r="J112" s="88">
        <v>0</v>
      </c>
      <c r="K112" s="72">
        <f t="shared" si="27"/>
        <v>1300</v>
      </c>
      <c r="L112" s="87">
        <v>421</v>
      </c>
      <c r="M112" s="85">
        <v>120</v>
      </c>
      <c r="N112" s="85">
        <v>191</v>
      </c>
      <c r="O112" s="85">
        <v>0</v>
      </c>
      <c r="P112" s="85">
        <v>0</v>
      </c>
      <c r="Q112" s="88">
        <v>0</v>
      </c>
      <c r="R112" s="72">
        <f t="shared" si="28"/>
        <v>732</v>
      </c>
      <c r="S112" s="76">
        <f t="shared" si="29"/>
        <v>287</v>
      </c>
      <c r="T112" s="77">
        <f t="shared" si="30"/>
        <v>95</v>
      </c>
      <c r="U112" s="77">
        <f t="shared" si="31"/>
        <v>-160</v>
      </c>
      <c r="V112" s="77">
        <f t="shared" si="32"/>
        <v>346</v>
      </c>
      <c r="W112" s="77">
        <f t="shared" si="33"/>
        <v>0</v>
      </c>
      <c r="X112" s="103">
        <f t="shared" si="34"/>
        <v>0</v>
      </c>
      <c r="Y112" s="73">
        <f t="shared" si="35"/>
        <v>568</v>
      </c>
      <c r="Z112" s="104">
        <f>Y110+Y111+Y112</f>
        <v>620</v>
      </c>
      <c r="AA112" s="476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1:52" s="106" customFormat="1" ht="23.25" customHeight="1">
      <c r="A113" s="552">
        <v>36</v>
      </c>
      <c r="B113" s="533" t="s">
        <v>78</v>
      </c>
      <c r="C113" s="472" t="s">
        <v>79</v>
      </c>
      <c r="D113" s="24" t="s">
        <v>106</v>
      </c>
      <c r="E113" s="25">
        <v>66</v>
      </c>
      <c r="F113" s="26">
        <v>7</v>
      </c>
      <c r="G113" s="26">
        <v>1</v>
      </c>
      <c r="H113" s="26">
        <v>12</v>
      </c>
      <c r="I113" s="26">
        <v>3</v>
      </c>
      <c r="J113" s="30">
        <v>4</v>
      </c>
      <c r="K113" s="28">
        <f t="shared" si="27"/>
        <v>93</v>
      </c>
      <c r="L113" s="29">
        <v>40</v>
      </c>
      <c r="M113" s="26">
        <v>8</v>
      </c>
      <c r="N113" s="26">
        <v>2</v>
      </c>
      <c r="O113" s="26">
        <v>5</v>
      </c>
      <c r="P113" s="26">
        <v>0</v>
      </c>
      <c r="Q113" s="30">
        <v>0</v>
      </c>
      <c r="R113" s="28">
        <f t="shared" si="28"/>
        <v>55</v>
      </c>
      <c r="S113" s="31">
        <f t="shared" si="29"/>
        <v>26</v>
      </c>
      <c r="T113" s="32">
        <f t="shared" si="30"/>
        <v>-1</v>
      </c>
      <c r="U113" s="32">
        <f t="shared" si="31"/>
        <v>-1</v>
      </c>
      <c r="V113" s="32">
        <f t="shared" si="32"/>
        <v>7</v>
      </c>
      <c r="W113" s="32">
        <f t="shared" si="33"/>
        <v>3</v>
      </c>
      <c r="X113" s="33">
        <f t="shared" si="34"/>
        <v>4</v>
      </c>
      <c r="Y113" s="34">
        <f t="shared" si="35"/>
        <v>38</v>
      </c>
      <c r="Z113" s="35">
        <f>K113+K114+K115</f>
        <v>1800</v>
      </c>
      <c r="AA113" s="475">
        <f>Z115/Z113*100</f>
        <v>65.166666666666657</v>
      </c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1:52" s="2" customFormat="1" ht="23.25" customHeight="1">
      <c r="A114" s="553"/>
      <c r="B114" s="534"/>
      <c r="C114" s="473"/>
      <c r="D114" s="36" t="s">
        <v>105</v>
      </c>
      <c r="E114" s="37">
        <v>196</v>
      </c>
      <c r="F114" s="38">
        <v>31</v>
      </c>
      <c r="G114" s="38">
        <v>14</v>
      </c>
      <c r="H114" s="38">
        <v>16</v>
      </c>
      <c r="I114" s="38">
        <v>0</v>
      </c>
      <c r="J114" s="42">
        <v>5</v>
      </c>
      <c r="K114" s="40">
        <f t="shared" si="27"/>
        <v>262</v>
      </c>
      <c r="L114" s="41">
        <v>149</v>
      </c>
      <c r="M114" s="38">
        <v>22</v>
      </c>
      <c r="N114" s="38">
        <v>11</v>
      </c>
      <c r="O114" s="38">
        <v>5</v>
      </c>
      <c r="P114" s="38">
        <v>0</v>
      </c>
      <c r="Q114" s="42">
        <v>0</v>
      </c>
      <c r="R114" s="40">
        <f t="shared" si="28"/>
        <v>187</v>
      </c>
      <c r="S114" s="43">
        <f t="shared" si="29"/>
        <v>47</v>
      </c>
      <c r="T114" s="44">
        <f t="shared" si="30"/>
        <v>9</v>
      </c>
      <c r="U114" s="44">
        <f t="shared" si="31"/>
        <v>3</v>
      </c>
      <c r="V114" s="44">
        <f t="shared" si="32"/>
        <v>11</v>
      </c>
      <c r="W114" s="44">
        <f t="shared" si="33"/>
        <v>0</v>
      </c>
      <c r="X114" s="45">
        <f t="shared" si="34"/>
        <v>5</v>
      </c>
      <c r="Y114" s="46">
        <f t="shared" si="35"/>
        <v>75</v>
      </c>
      <c r="Z114" s="47">
        <f>R113+R114+R115</f>
        <v>627</v>
      </c>
      <c r="AA114" s="476"/>
    </row>
    <row r="115" spans="1:52" s="107" customFormat="1" ht="23.25" customHeight="1" thickBot="1">
      <c r="A115" s="554"/>
      <c r="B115" s="535"/>
      <c r="C115" s="474"/>
      <c r="D115" s="48" t="s">
        <v>104</v>
      </c>
      <c r="E115" s="49">
        <v>867</v>
      </c>
      <c r="F115" s="50">
        <v>266</v>
      </c>
      <c r="G115" s="50">
        <v>57</v>
      </c>
      <c r="H115" s="50">
        <v>210</v>
      </c>
      <c r="I115" s="50">
        <v>0</v>
      </c>
      <c r="J115" s="54">
        <v>45</v>
      </c>
      <c r="K115" s="52">
        <f t="shared" si="27"/>
        <v>1445</v>
      </c>
      <c r="L115" s="53">
        <v>251</v>
      </c>
      <c r="M115" s="50">
        <v>97</v>
      </c>
      <c r="N115" s="50">
        <v>26</v>
      </c>
      <c r="O115" s="50">
        <v>8</v>
      </c>
      <c r="P115" s="50">
        <v>0</v>
      </c>
      <c r="Q115" s="54">
        <v>3</v>
      </c>
      <c r="R115" s="52">
        <f t="shared" si="28"/>
        <v>385</v>
      </c>
      <c r="S115" s="55">
        <f t="shared" si="29"/>
        <v>616</v>
      </c>
      <c r="T115" s="56">
        <f t="shared" si="30"/>
        <v>169</v>
      </c>
      <c r="U115" s="56">
        <f t="shared" si="31"/>
        <v>31</v>
      </c>
      <c r="V115" s="56">
        <f t="shared" si="32"/>
        <v>202</v>
      </c>
      <c r="W115" s="56">
        <f t="shared" si="33"/>
        <v>0</v>
      </c>
      <c r="X115" s="57">
        <f t="shared" si="34"/>
        <v>42</v>
      </c>
      <c r="Y115" s="58">
        <f t="shared" si="35"/>
        <v>1060</v>
      </c>
      <c r="Z115" s="59">
        <f>Y113+Y114+Y115</f>
        <v>1173</v>
      </c>
      <c r="AA115" s="477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1:52" s="2" customFormat="1" ht="23.25" customHeight="1" thickBot="1">
      <c r="A116" s="557"/>
      <c r="B116" s="478" t="s">
        <v>80</v>
      </c>
      <c r="C116" s="478"/>
      <c r="D116" s="60" t="s">
        <v>106</v>
      </c>
      <c r="E116" s="123">
        <f t="shared" ref="E116:R116" si="36">E8+E11+E14+E17+E20+E23+E26+E29+E32+E35+E38+E41+E44+E47+E50+E53+E56+E59+E62+E65+E68+E71+E74+E77+E80+E83+E86+E89+E92+E95+E98+E101+E104+E107+E110+E113</f>
        <v>1379</v>
      </c>
      <c r="F116" s="123">
        <f t="shared" si="36"/>
        <v>101</v>
      </c>
      <c r="G116" s="123">
        <f t="shared" si="36"/>
        <v>41</v>
      </c>
      <c r="H116" s="123">
        <f t="shared" si="36"/>
        <v>186</v>
      </c>
      <c r="I116" s="123">
        <f t="shared" si="36"/>
        <v>31</v>
      </c>
      <c r="J116" s="123">
        <f t="shared" si="36"/>
        <v>33</v>
      </c>
      <c r="K116" s="123">
        <f t="shared" si="36"/>
        <v>1771</v>
      </c>
      <c r="L116" s="123">
        <f t="shared" si="36"/>
        <v>872</v>
      </c>
      <c r="M116" s="123">
        <f t="shared" si="36"/>
        <v>64</v>
      </c>
      <c r="N116" s="123">
        <f t="shared" si="36"/>
        <v>30</v>
      </c>
      <c r="O116" s="123">
        <f t="shared" si="36"/>
        <v>83</v>
      </c>
      <c r="P116" s="123">
        <f t="shared" si="36"/>
        <v>0</v>
      </c>
      <c r="Q116" s="123">
        <f t="shared" si="36"/>
        <v>11</v>
      </c>
      <c r="R116" s="123">
        <f t="shared" si="36"/>
        <v>1060</v>
      </c>
      <c r="S116" s="124">
        <f t="shared" si="29"/>
        <v>507</v>
      </c>
      <c r="T116" s="111">
        <f t="shared" si="30"/>
        <v>37</v>
      </c>
      <c r="U116" s="111">
        <f t="shared" si="31"/>
        <v>11</v>
      </c>
      <c r="V116" s="111">
        <f t="shared" si="32"/>
        <v>103</v>
      </c>
      <c r="W116" s="111">
        <f t="shared" si="33"/>
        <v>31</v>
      </c>
      <c r="X116" s="126">
        <f t="shared" si="34"/>
        <v>22</v>
      </c>
      <c r="Y116" s="28">
        <f t="shared" si="35"/>
        <v>711</v>
      </c>
      <c r="Z116" s="127">
        <f>K116+K117+K118</f>
        <v>32458</v>
      </c>
      <c r="AA116" s="441">
        <f>Z118/Z116*100</f>
        <v>39.035060693819709</v>
      </c>
    </row>
    <row r="117" spans="1:52" s="2" customFormat="1" ht="23.25" customHeight="1" thickBot="1">
      <c r="A117" s="558"/>
      <c r="B117" s="478"/>
      <c r="C117" s="478"/>
      <c r="D117" s="36" t="s">
        <v>105</v>
      </c>
      <c r="E117" s="123">
        <f t="shared" ref="E117:R117" si="37">E9+E12+E15+E18+E21+E24+E27+E30+E33+E36+E39+E42+E45+E48+E51+E54+E57+E60+E63+E66+E69+E72+E75+E78+E81+E84+E87+E90+E93+E96+E99+E102+E105+E108+E111+E114</f>
        <v>5246</v>
      </c>
      <c r="F117" s="123">
        <f t="shared" si="37"/>
        <v>685</v>
      </c>
      <c r="G117" s="123">
        <f t="shared" si="37"/>
        <v>341</v>
      </c>
      <c r="H117" s="123">
        <f t="shared" si="37"/>
        <v>777</v>
      </c>
      <c r="I117" s="123">
        <f t="shared" si="37"/>
        <v>328</v>
      </c>
      <c r="J117" s="123">
        <f t="shared" si="37"/>
        <v>115</v>
      </c>
      <c r="K117" s="123">
        <f t="shared" si="37"/>
        <v>7492</v>
      </c>
      <c r="L117" s="123">
        <f t="shared" si="37"/>
        <v>3362</v>
      </c>
      <c r="M117" s="123">
        <f t="shared" si="37"/>
        <v>408</v>
      </c>
      <c r="N117" s="123">
        <f t="shared" si="37"/>
        <v>203</v>
      </c>
      <c r="O117" s="123">
        <f t="shared" si="37"/>
        <v>495</v>
      </c>
      <c r="P117" s="123">
        <f t="shared" si="37"/>
        <v>52</v>
      </c>
      <c r="Q117" s="123">
        <f t="shared" si="37"/>
        <v>23</v>
      </c>
      <c r="R117" s="123">
        <f t="shared" si="37"/>
        <v>4543</v>
      </c>
      <c r="S117" s="129">
        <f t="shared" si="29"/>
        <v>1884</v>
      </c>
      <c r="T117" s="109">
        <f t="shared" si="30"/>
        <v>277</v>
      </c>
      <c r="U117" s="109">
        <f t="shared" si="31"/>
        <v>138</v>
      </c>
      <c r="V117" s="109">
        <f t="shared" si="32"/>
        <v>282</v>
      </c>
      <c r="W117" s="109">
        <f t="shared" si="33"/>
        <v>276</v>
      </c>
      <c r="X117" s="131">
        <f t="shared" si="34"/>
        <v>92</v>
      </c>
      <c r="Y117" s="40">
        <f t="shared" si="35"/>
        <v>2949</v>
      </c>
      <c r="Z117" s="132">
        <f>R116+R117+R118</f>
        <v>19788</v>
      </c>
      <c r="AA117" s="441"/>
    </row>
    <row r="118" spans="1:52" s="2" customFormat="1" ht="23.25" customHeight="1" thickBot="1">
      <c r="A118" s="558"/>
      <c r="B118" s="478"/>
      <c r="C118" s="478"/>
      <c r="D118" s="75" t="s">
        <v>104</v>
      </c>
      <c r="E118" s="123">
        <f t="shared" ref="E118:R118" si="38">E10+E13+E16+E19+E22+E25+E28+E31+E34+E37+E40+E43+E46+E49+E52+E55+E58+E61+E64+E67+E70+E73+E76+E79+E82+E85+E88+E91+E94+E97+E100+E103+E106+E109+E112+E115</f>
        <v>15457</v>
      </c>
      <c r="F118" s="123">
        <f t="shared" si="38"/>
        <v>2511</v>
      </c>
      <c r="G118" s="123">
        <f t="shared" si="38"/>
        <v>905</v>
      </c>
      <c r="H118" s="123">
        <f t="shared" si="38"/>
        <v>3216</v>
      </c>
      <c r="I118" s="123">
        <f t="shared" si="38"/>
        <v>640</v>
      </c>
      <c r="J118" s="123">
        <f t="shared" si="38"/>
        <v>466</v>
      </c>
      <c r="K118" s="123">
        <f t="shared" si="38"/>
        <v>23195</v>
      </c>
      <c r="L118" s="123">
        <f t="shared" si="38"/>
        <v>10640</v>
      </c>
      <c r="M118" s="123">
        <f t="shared" si="38"/>
        <v>1495</v>
      </c>
      <c r="N118" s="123">
        <f t="shared" si="38"/>
        <v>609</v>
      </c>
      <c r="O118" s="123">
        <f t="shared" si="38"/>
        <v>1267</v>
      </c>
      <c r="P118" s="123">
        <f t="shared" si="38"/>
        <v>11</v>
      </c>
      <c r="Q118" s="123">
        <f t="shared" si="38"/>
        <v>163</v>
      </c>
      <c r="R118" s="123">
        <f t="shared" si="38"/>
        <v>14185</v>
      </c>
      <c r="S118" s="134">
        <f t="shared" si="29"/>
        <v>4817</v>
      </c>
      <c r="T118" s="112">
        <f t="shared" si="30"/>
        <v>1016</v>
      </c>
      <c r="U118" s="112">
        <f t="shared" si="31"/>
        <v>296</v>
      </c>
      <c r="V118" s="112">
        <f t="shared" si="32"/>
        <v>1949</v>
      </c>
      <c r="W118" s="112">
        <f t="shared" si="33"/>
        <v>629</v>
      </c>
      <c r="X118" s="136">
        <f t="shared" si="34"/>
        <v>303</v>
      </c>
      <c r="Y118" s="72">
        <f t="shared" si="35"/>
        <v>9010</v>
      </c>
      <c r="Z118" s="137">
        <f>Y116+Y117+Y118</f>
        <v>12670</v>
      </c>
      <c r="AA118" s="442"/>
    </row>
    <row r="119" spans="1:52" ht="23.25" customHeight="1" thickBot="1">
      <c r="A119" s="222"/>
      <c r="B119" s="458" t="s">
        <v>81</v>
      </c>
      <c r="C119" s="458"/>
      <c r="D119" s="459"/>
      <c r="E119" s="139"/>
      <c r="F119" s="140"/>
      <c r="G119" s="140"/>
      <c r="H119" s="140"/>
      <c r="I119" s="140"/>
      <c r="J119" s="144"/>
      <c r="K119" s="142"/>
      <c r="L119" s="143"/>
      <c r="M119" s="140"/>
      <c r="N119" s="140" t="s">
        <v>82</v>
      </c>
      <c r="O119" s="140"/>
      <c r="P119" s="140"/>
      <c r="Q119" s="144"/>
      <c r="R119" s="142"/>
      <c r="S119" s="145"/>
      <c r="T119" s="146"/>
      <c r="U119" s="146"/>
      <c r="V119" s="146"/>
      <c r="W119" s="146"/>
      <c r="X119" s="147"/>
      <c r="Y119" s="148"/>
      <c r="Z119" s="149"/>
      <c r="AA119" s="150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1:52" s="106" customFormat="1" ht="23.25" customHeight="1">
      <c r="A120" s="552">
        <v>37</v>
      </c>
      <c r="B120" s="462" t="s">
        <v>83</v>
      </c>
      <c r="C120" s="465" t="s">
        <v>84</v>
      </c>
      <c r="D120" s="208" t="s">
        <v>106</v>
      </c>
      <c r="E120" s="61">
        <v>37</v>
      </c>
      <c r="F120" s="62">
        <v>1</v>
      </c>
      <c r="G120" s="62">
        <v>1</v>
      </c>
      <c r="H120" s="62">
        <v>2</v>
      </c>
      <c r="I120" s="62">
        <v>0</v>
      </c>
      <c r="J120" s="66">
        <v>0</v>
      </c>
      <c r="K120" s="28">
        <f t="shared" ref="K120:K153" si="39">SUM(E120:J120)</f>
        <v>41</v>
      </c>
      <c r="L120" s="65">
        <v>32</v>
      </c>
      <c r="M120" s="62">
        <v>1</v>
      </c>
      <c r="N120" s="62">
        <v>1</v>
      </c>
      <c r="O120" s="62">
        <v>2</v>
      </c>
      <c r="P120" s="62">
        <v>0</v>
      </c>
      <c r="Q120" s="66">
        <v>0</v>
      </c>
      <c r="R120" s="28">
        <f t="shared" ref="R120:R153" si="40">SUM(L120:Q120)</f>
        <v>36</v>
      </c>
      <c r="S120" s="31">
        <f t="shared" ref="S120:S152" si="41">E120-L120</f>
        <v>5</v>
      </c>
      <c r="T120" s="32">
        <f t="shared" ref="T120:T152" si="42">F120-M120</f>
        <v>0</v>
      </c>
      <c r="U120" s="32">
        <f t="shared" ref="U120:U152" si="43">G120-N120</f>
        <v>0</v>
      </c>
      <c r="V120" s="32">
        <f t="shared" ref="V120:V152" si="44">H120-O120</f>
        <v>0</v>
      </c>
      <c r="W120" s="32">
        <f t="shared" ref="W120:W152" si="45">I120-P120</f>
        <v>0</v>
      </c>
      <c r="X120" s="33">
        <f t="shared" ref="X120:X152" si="46">J120-Q120</f>
        <v>0</v>
      </c>
      <c r="Y120" s="28">
        <f t="shared" ref="Y120:Y153" si="47">SUM(S120:X120)</f>
        <v>5</v>
      </c>
      <c r="Z120" s="127">
        <f>K120+K121+K122</f>
        <v>362</v>
      </c>
      <c r="AA120" s="441">
        <f>Z122/Z120*100</f>
        <v>11.602209944751381</v>
      </c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1:52" s="2" customFormat="1" ht="23.25" customHeight="1">
      <c r="A121" s="553"/>
      <c r="B121" s="463"/>
      <c r="C121" s="466"/>
      <c r="D121" s="207" t="s">
        <v>105</v>
      </c>
      <c r="E121" s="37">
        <v>88</v>
      </c>
      <c r="F121" s="38">
        <v>2</v>
      </c>
      <c r="G121" s="38">
        <v>1</v>
      </c>
      <c r="H121" s="38">
        <v>2</v>
      </c>
      <c r="I121" s="38">
        <v>0</v>
      </c>
      <c r="J121" s="42">
        <v>1</v>
      </c>
      <c r="K121" s="40">
        <f t="shared" si="39"/>
        <v>94</v>
      </c>
      <c r="L121" s="41">
        <v>80</v>
      </c>
      <c r="M121" s="38">
        <v>2</v>
      </c>
      <c r="N121" s="38">
        <v>1</v>
      </c>
      <c r="O121" s="38">
        <v>2</v>
      </c>
      <c r="P121" s="38">
        <v>0</v>
      </c>
      <c r="Q121" s="42">
        <v>1</v>
      </c>
      <c r="R121" s="40">
        <f t="shared" si="40"/>
        <v>86</v>
      </c>
      <c r="S121" s="43">
        <f t="shared" si="41"/>
        <v>8</v>
      </c>
      <c r="T121" s="44">
        <f t="shared" si="42"/>
        <v>0</v>
      </c>
      <c r="U121" s="44">
        <f t="shared" si="43"/>
        <v>0</v>
      </c>
      <c r="V121" s="44">
        <f t="shared" si="44"/>
        <v>0</v>
      </c>
      <c r="W121" s="44">
        <f t="shared" si="45"/>
        <v>0</v>
      </c>
      <c r="X121" s="45">
        <f t="shared" si="46"/>
        <v>0</v>
      </c>
      <c r="Y121" s="40">
        <f t="shared" si="47"/>
        <v>8</v>
      </c>
      <c r="Z121" s="132">
        <f>R120+R121+R122</f>
        <v>320</v>
      </c>
      <c r="AA121" s="441"/>
    </row>
    <row r="122" spans="1:52" s="107" customFormat="1" ht="23.25" customHeight="1" thickBot="1">
      <c r="A122" s="553"/>
      <c r="B122" s="464"/>
      <c r="C122" s="467"/>
      <c r="D122" s="206" t="s">
        <v>104</v>
      </c>
      <c r="E122" s="49">
        <v>171</v>
      </c>
      <c r="F122" s="50">
        <v>13</v>
      </c>
      <c r="G122" s="50">
        <v>7</v>
      </c>
      <c r="H122" s="50">
        <v>32</v>
      </c>
      <c r="I122" s="50">
        <v>1</v>
      </c>
      <c r="J122" s="54">
        <v>3</v>
      </c>
      <c r="K122" s="52">
        <f t="shared" si="39"/>
        <v>227</v>
      </c>
      <c r="L122" s="53">
        <v>149</v>
      </c>
      <c r="M122" s="50">
        <v>12</v>
      </c>
      <c r="N122" s="50">
        <v>5</v>
      </c>
      <c r="O122" s="50">
        <v>29</v>
      </c>
      <c r="P122" s="50">
        <v>0</v>
      </c>
      <c r="Q122" s="54">
        <v>3</v>
      </c>
      <c r="R122" s="52">
        <f t="shared" si="40"/>
        <v>198</v>
      </c>
      <c r="S122" s="55">
        <f t="shared" si="41"/>
        <v>22</v>
      </c>
      <c r="T122" s="56">
        <f t="shared" si="42"/>
        <v>1</v>
      </c>
      <c r="U122" s="56">
        <f t="shared" si="43"/>
        <v>2</v>
      </c>
      <c r="V122" s="56">
        <f t="shared" si="44"/>
        <v>3</v>
      </c>
      <c r="W122" s="56">
        <f t="shared" si="45"/>
        <v>1</v>
      </c>
      <c r="X122" s="57">
        <f t="shared" si="46"/>
        <v>0</v>
      </c>
      <c r="Y122" s="52">
        <f t="shared" si="47"/>
        <v>29</v>
      </c>
      <c r="Z122" s="151">
        <f>Y120+Y121+Y122</f>
        <v>42</v>
      </c>
      <c r="AA122" s="44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1:52" ht="23.25" customHeight="1">
      <c r="A123" s="557">
        <v>38</v>
      </c>
      <c r="B123" s="462" t="s">
        <v>83</v>
      </c>
      <c r="C123" s="450" t="s">
        <v>85</v>
      </c>
      <c r="D123" s="208" t="s">
        <v>106</v>
      </c>
      <c r="E123" s="61">
        <v>27</v>
      </c>
      <c r="F123" s="62">
        <v>4</v>
      </c>
      <c r="G123" s="62">
        <v>2</v>
      </c>
      <c r="H123" s="62">
        <v>5</v>
      </c>
      <c r="I123" s="62">
        <v>1</v>
      </c>
      <c r="J123" s="66">
        <v>0</v>
      </c>
      <c r="K123" s="64">
        <f t="shared" si="39"/>
        <v>39</v>
      </c>
      <c r="L123" s="65">
        <v>25</v>
      </c>
      <c r="M123" s="62">
        <v>4</v>
      </c>
      <c r="N123" s="62">
        <v>2</v>
      </c>
      <c r="O123" s="62">
        <v>5</v>
      </c>
      <c r="P123" s="62">
        <v>1</v>
      </c>
      <c r="Q123" s="66">
        <v>0</v>
      </c>
      <c r="R123" s="64">
        <f t="shared" si="40"/>
        <v>37</v>
      </c>
      <c r="S123" s="68">
        <f t="shared" si="41"/>
        <v>2</v>
      </c>
      <c r="T123" s="69">
        <f t="shared" si="42"/>
        <v>0</v>
      </c>
      <c r="U123" s="69">
        <f t="shared" si="43"/>
        <v>0</v>
      </c>
      <c r="V123" s="69">
        <f t="shared" si="44"/>
        <v>0</v>
      </c>
      <c r="W123" s="69">
        <f t="shared" si="45"/>
        <v>0</v>
      </c>
      <c r="X123" s="100">
        <f t="shared" si="46"/>
        <v>0</v>
      </c>
      <c r="Y123" s="64">
        <f t="shared" si="47"/>
        <v>2</v>
      </c>
      <c r="Z123" s="127">
        <f>K123+K124+K125</f>
        <v>287</v>
      </c>
      <c r="AA123" s="440">
        <f>Z125/Z123*100</f>
        <v>5.5749128919860631</v>
      </c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1:52" ht="23.25" customHeight="1">
      <c r="A124" s="558"/>
      <c r="B124" s="463"/>
      <c r="C124" s="450"/>
      <c r="D124" s="207" t="s">
        <v>105</v>
      </c>
      <c r="E124" s="37">
        <v>42</v>
      </c>
      <c r="F124" s="38">
        <v>7</v>
      </c>
      <c r="G124" s="38">
        <v>3</v>
      </c>
      <c r="H124" s="38">
        <v>6</v>
      </c>
      <c r="I124" s="38">
        <v>0</v>
      </c>
      <c r="J124" s="42">
        <v>1</v>
      </c>
      <c r="K124" s="40">
        <f t="shared" si="39"/>
        <v>59</v>
      </c>
      <c r="L124" s="41">
        <v>42</v>
      </c>
      <c r="M124" s="38">
        <v>7</v>
      </c>
      <c r="N124" s="38">
        <v>3</v>
      </c>
      <c r="O124" s="38">
        <v>6</v>
      </c>
      <c r="P124" s="38">
        <v>0</v>
      </c>
      <c r="Q124" s="42">
        <v>1</v>
      </c>
      <c r="R124" s="40">
        <f t="shared" si="40"/>
        <v>59</v>
      </c>
      <c r="S124" s="43">
        <f t="shared" si="41"/>
        <v>0</v>
      </c>
      <c r="T124" s="44">
        <f t="shared" si="42"/>
        <v>0</v>
      </c>
      <c r="U124" s="44">
        <f t="shared" si="43"/>
        <v>0</v>
      </c>
      <c r="V124" s="44">
        <f t="shared" si="44"/>
        <v>0</v>
      </c>
      <c r="W124" s="44">
        <f t="shared" si="45"/>
        <v>0</v>
      </c>
      <c r="X124" s="45">
        <f t="shared" si="46"/>
        <v>0</v>
      </c>
      <c r="Y124" s="40">
        <f t="shared" si="47"/>
        <v>0</v>
      </c>
      <c r="Z124" s="132">
        <f>R123+R124+R125</f>
        <v>271</v>
      </c>
      <c r="AA124" s="441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1:52" ht="23.25" customHeight="1" thickBot="1">
      <c r="A125" s="558"/>
      <c r="B125" s="463"/>
      <c r="C125" s="450"/>
      <c r="D125" s="206" t="s">
        <v>104</v>
      </c>
      <c r="E125" s="49">
        <v>100</v>
      </c>
      <c r="F125" s="50">
        <v>24</v>
      </c>
      <c r="G125" s="50">
        <v>12</v>
      </c>
      <c r="H125" s="50">
        <v>45</v>
      </c>
      <c r="I125" s="50">
        <v>0</v>
      </c>
      <c r="J125" s="54">
        <v>8</v>
      </c>
      <c r="K125" s="72">
        <f t="shared" si="39"/>
        <v>189</v>
      </c>
      <c r="L125" s="53">
        <v>94</v>
      </c>
      <c r="M125" s="50">
        <v>23</v>
      </c>
      <c r="N125" s="50">
        <v>11</v>
      </c>
      <c r="O125" s="50">
        <v>40</v>
      </c>
      <c r="P125" s="50">
        <v>0</v>
      </c>
      <c r="Q125" s="54">
        <v>7</v>
      </c>
      <c r="R125" s="72">
        <f t="shared" si="40"/>
        <v>175</v>
      </c>
      <c r="S125" s="76">
        <f t="shared" si="41"/>
        <v>6</v>
      </c>
      <c r="T125" s="77">
        <f t="shared" si="42"/>
        <v>1</v>
      </c>
      <c r="U125" s="77">
        <f t="shared" si="43"/>
        <v>1</v>
      </c>
      <c r="V125" s="77">
        <f t="shared" si="44"/>
        <v>5</v>
      </c>
      <c r="W125" s="77">
        <f t="shared" si="45"/>
        <v>0</v>
      </c>
      <c r="X125" s="103">
        <f t="shared" si="46"/>
        <v>1</v>
      </c>
      <c r="Y125" s="72">
        <f t="shared" si="47"/>
        <v>14</v>
      </c>
      <c r="Z125" s="137">
        <f>Y123+Y124+Y125</f>
        <v>16</v>
      </c>
      <c r="AA125" s="44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1:52" s="106" customFormat="1" ht="23.25" customHeight="1">
      <c r="A126" s="557">
        <v>39</v>
      </c>
      <c r="B126" s="446" t="s">
        <v>86</v>
      </c>
      <c r="C126" s="449" t="s">
        <v>87</v>
      </c>
      <c r="D126" s="208" t="s">
        <v>106</v>
      </c>
      <c r="E126" s="61">
        <v>22</v>
      </c>
      <c r="F126" s="62">
        <v>0</v>
      </c>
      <c r="G126" s="62">
        <v>0</v>
      </c>
      <c r="H126" s="62">
        <v>0</v>
      </c>
      <c r="I126" s="62">
        <v>0</v>
      </c>
      <c r="J126" s="66">
        <v>0</v>
      </c>
      <c r="K126" s="28">
        <f t="shared" si="39"/>
        <v>22</v>
      </c>
      <c r="L126" s="65">
        <v>7</v>
      </c>
      <c r="M126" s="62">
        <v>0</v>
      </c>
      <c r="N126" s="62">
        <v>11</v>
      </c>
      <c r="O126" s="62">
        <v>0</v>
      </c>
      <c r="P126" s="62">
        <v>0</v>
      </c>
      <c r="Q126" s="66">
        <v>0</v>
      </c>
      <c r="R126" s="28">
        <f t="shared" si="40"/>
        <v>18</v>
      </c>
      <c r="S126" s="31">
        <f t="shared" si="41"/>
        <v>15</v>
      </c>
      <c r="T126" s="32">
        <f t="shared" si="42"/>
        <v>0</v>
      </c>
      <c r="U126" s="32">
        <f t="shared" si="43"/>
        <v>-11</v>
      </c>
      <c r="V126" s="32">
        <f t="shared" si="44"/>
        <v>0</v>
      </c>
      <c r="W126" s="32">
        <f t="shared" si="45"/>
        <v>0</v>
      </c>
      <c r="X126" s="33">
        <f t="shared" si="46"/>
        <v>0</v>
      </c>
      <c r="Y126" s="28">
        <f t="shared" si="47"/>
        <v>4</v>
      </c>
      <c r="Z126" s="152">
        <f>K126+K127+K128</f>
        <v>223</v>
      </c>
      <c r="AA126" s="440">
        <f>Z128/Z126*100</f>
        <v>5.8295964125560538</v>
      </c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1:52" s="2" customFormat="1" ht="23.25" customHeight="1">
      <c r="A127" s="558"/>
      <c r="B127" s="447"/>
      <c r="C127" s="450"/>
      <c r="D127" s="207" t="s">
        <v>105</v>
      </c>
      <c r="E127" s="37">
        <v>36</v>
      </c>
      <c r="F127" s="38">
        <v>2</v>
      </c>
      <c r="G127" s="38">
        <v>0</v>
      </c>
      <c r="H127" s="38">
        <v>7</v>
      </c>
      <c r="I127" s="38">
        <v>0</v>
      </c>
      <c r="J127" s="42">
        <v>1</v>
      </c>
      <c r="K127" s="40">
        <f t="shared" si="39"/>
        <v>46</v>
      </c>
      <c r="L127" s="41">
        <v>22</v>
      </c>
      <c r="M127" s="38">
        <v>1</v>
      </c>
      <c r="N127" s="38">
        <v>16</v>
      </c>
      <c r="O127" s="38">
        <v>3</v>
      </c>
      <c r="P127" s="38">
        <v>0</v>
      </c>
      <c r="Q127" s="42">
        <v>1</v>
      </c>
      <c r="R127" s="40">
        <f t="shared" si="40"/>
        <v>43</v>
      </c>
      <c r="S127" s="43">
        <f t="shared" si="41"/>
        <v>14</v>
      </c>
      <c r="T127" s="44">
        <f t="shared" si="42"/>
        <v>1</v>
      </c>
      <c r="U127" s="44">
        <f t="shared" si="43"/>
        <v>-16</v>
      </c>
      <c r="V127" s="44">
        <f t="shared" si="44"/>
        <v>4</v>
      </c>
      <c r="W127" s="44">
        <f t="shared" si="45"/>
        <v>0</v>
      </c>
      <c r="X127" s="45">
        <f t="shared" si="46"/>
        <v>0</v>
      </c>
      <c r="Y127" s="40">
        <f t="shared" si="47"/>
        <v>3</v>
      </c>
      <c r="Z127" s="132">
        <f>R126+R127+R128</f>
        <v>210</v>
      </c>
      <c r="AA127" s="441"/>
    </row>
    <row r="128" spans="1:52" s="107" customFormat="1" ht="23.25" customHeight="1" thickBot="1">
      <c r="A128" s="558"/>
      <c r="B128" s="448"/>
      <c r="C128" s="451"/>
      <c r="D128" s="206" t="s">
        <v>104</v>
      </c>
      <c r="E128" s="84">
        <v>115</v>
      </c>
      <c r="F128" s="85">
        <v>14</v>
      </c>
      <c r="G128" s="85">
        <v>5</v>
      </c>
      <c r="H128" s="85">
        <v>20</v>
      </c>
      <c r="I128" s="85">
        <v>0</v>
      </c>
      <c r="J128" s="88">
        <v>1</v>
      </c>
      <c r="K128" s="52">
        <f t="shared" si="39"/>
        <v>155</v>
      </c>
      <c r="L128" s="87">
        <v>56</v>
      </c>
      <c r="M128" s="85">
        <v>2</v>
      </c>
      <c r="N128" s="85">
        <v>80</v>
      </c>
      <c r="O128" s="85">
        <v>10</v>
      </c>
      <c r="P128" s="85">
        <v>0</v>
      </c>
      <c r="Q128" s="88">
        <v>1</v>
      </c>
      <c r="R128" s="52">
        <f t="shared" si="40"/>
        <v>149</v>
      </c>
      <c r="S128" s="55">
        <f t="shared" si="41"/>
        <v>59</v>
      </c>
      <c r="T128" s="56">
        <f t="shared" si="42"/>
        <v>12</v>
      </c>
      <c r="U128" s="56">
        <f t="shared" si="43"/>
        <v>-75</v>
      </c>
      <c r="V128" s="56">
        <f t="shared" si="44"/>
        <v>10</v>
      </c>
      <c r="W128" s="56">
        <f t="shared" si="45"/>
        <v>0</v>
      </c>
      <c r="X128" s="57">
        <f t="shared" si="46"/>
        <v>0</v>
      </c>
      <c r="Y128" s="52">
        <f t="shared" si="47"/>
        <v>6</v>
      </c>
      <c r="Z128" s="151">
        <f>Y126+Y127+Y128</f>
        <v>13</v>
      </c>
      <c r="AA128" s="44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1:52" s="99" customFormat="1" ht="23.25" customHeight="1">
      <c r="A129" s="557">
        <v>40</v>
      </c>
      <c r="B129" s="453" t="s">
        <v>88</v>
      </c>
      <c r="C129" s="449" t="s">
        <v>89</v>
      </c>
      <c r="D129" s="208" t="s">
        <v>106</v>
      </c>
      <c r="E129" s="25">
        <v>26</v>
      </c>
      <c r="F129" s="26">
        <v>3</v>
      </c>
      <c r="G129" s="26">
        <v>4</v>
      </c>
      <c r="H129" s="26">
        <v>5</v>
      </c>
      <c r="I129" s="26">
        <v>0</v>
      </c>
      <c r="J129" s="30">
        <v>0</v>
      </c>
      <c r="K129" s="28">
        <f t="shared" si="39"/>
        <v>38</v>
      </c>
      <c r="L129" s="29">
        <v>22</v>
      </c>
      <c r="M129" s="26">
        <v>2</v>
      </c>
      <c r="N129" s="26">
        <v>3</v>
      </c>
      <c r="O129" s="26">
        <v>1</v>
      </c>
      <c r="P129" s="26">
        <v>0</v>
      </c>
      <c r="Q129" s="30">
        <v>0</v>
      </c>
      <c r="R129" s="28">
        <f t="shared" si="40"/>
        <v>28</v>
      </c>
      <c r="S129" s="68">
        <f t="shared" si="41"/>
        <v>4</v>
      </c>
      <c r="T129" s="69">
        <f t="shared" si="42"/>
        <v>1</v>
      </c>
      <c r="U129" s="69">
        <f t="shared" si="43"/>
        <v>1</v>
      </c>
      <c r="V129" s="69">
        <f t="shared" si="44"/>
        <v>4</v>
      </c>
      <c r="W129" s="69">
        <f t="shared" si="45"/>
        <v>0</v>
      </c>
      <c r="X129" s="100">
        <f t="shared" si="46"/>
        <v>0</v>
      </c>
      <c r="Y129" s="28">
        <f t="shared" si="47"/>
        <v>10</v>
      </c>
      <c r="Z129" s="152">
        <f>K129+K130+K131</f>
        <v>508</v>
      </c>
      <c r="AA129" s="440">
        <f>Z131/Z129*100</f>
        <v>41.732283464566926</v>
      </c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98"/>
      <c r="AR129" s="98"/>
      <c r="AS129" s="98"/>
      <c r="AT129" s="98"/>
      <c r="AU129" s="98"/>
      <c r="AV129" s="98"/>
      <c r="AW129" s="98"/>
      <c r="AX129" s="98"/>
      <c r="AY129" s="98"/>
      <c r="AZ129" s="98"/>
    </row>
    <row r="130" spans="1:52" s="99" customFormat="1" ht="23.25" customHeight="1">
      <c r="A130" s="558"/>
      <c r="B130" s="454"/>
      <c r="C130" s="450"/>
      <c r="D130" s="207" t="s">
        <v>105</v>
      </c>
      <c r="E130" s="37">
        <v>57</v>
      </c>
      <c r="F130" s="38">
        <v>2</v>
      </c>
      <c r="G130" s="38">
        <v>10</v>
      </c>
      <c r="H130" s="38">
        <v>3</v>
      </c>
      <c r="I130" s="38">
        <v>0</v>
      </c>
      <c r="J130" s="42">
        <v>0</v>
      </c>
      <c r="K130" s="40">
        <f t="shared" si="39"/>
        <v>72</v>
      </c>
      <c r="L130" s="41">
        <v>32</v>
      </c>
      <c r="M130" s="38">
        <v>1</v>
      </c>
      <c r="N130" s="38">
        <v>10</v>
      </c>
      <c r="O130" s="38">
        <v>0</v>
      </c>
      <c r="P130" s="38">
        <v>0</v>
      </c>
      <c r="Q130" s="42">
        <v>0</v>
      </c>
      <c r="R130" s="40">
        <f t="shared" si="40"/>
        <v>43</v>
      </c>
      <c r="S130" s="43">
        <f t="shared" si="41"/>
        <v>25</v>
      </c>
      <c r="T130" s="44">
        <f t="shared" si="42"/>
        <v>1</v>
      </c>
      <c r="U130" s="44">
        <f t="shared" si="43"/>
        <v>0</v>
      </c>
      <c r="V130" s="44">
        <f t="shared" si="44"/>
        <v>3</v>
      </c>
      <c r="W130" s="44">
        <f t="shared" si="45"/>
        <v>0</v>
      </c>
      <c r="X130" s="45">
        <f t="shared" si="46"/>
        <v>0</v>
      </c>
      <c r="Y130" s="40">
        <f t="shared" si="47"/>
        <v>29</v>
      </c>
      <c r="Z130" s="132">
        <f>R129+R130+R131</f>
        <v>296</v>
      </c>
      <c r="AA130" s="441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</row>
    <row r="131" spans="1:52" s="99" customFormat="1" ht="23.25" customHeight="1" thickBot="1">
      <c r="A131" s="558"/>
      <c r="B131" s="455"/>
      <c r="C131" s="451"/>
      <c r="D131" s="206" t="s">
        <v>104</v>
      </c>
      <c r="E131" s="49">
        <v>290</v>
      </c>
      <c r="F131" s="50">
        <v>10</v>
      </c>
      <c r="G131" s="50">
        <v>65</v>
      </c>
      <c r="H131" s="50">
        <v>31</v>
      </c>
      <c r="I131" s="50">
        <v>0</v>
      </c>
      <c r="J131" s="54">
        <v>2</v>
      </c>
      <c r="K131" s="52">
        <f t="shared" si="39"/>
        <v>398</v>
      </c>
      <c r="L131" s="53">
        <v>166</v>
      </c>
      <c r="M131" s="50">
        <v>10</v>
      </c>
      <c r="N131" s="50">
        <v>35</v>
      </c>
      <c r="O131" s="50">
        <v>12</v>
      </c>
      <c r="P131" s="50">
        <v>0</v>
      </c>
      <c r="Q131" s="54">
        <v>2</v>
      </c>
      <c r="R131" s="52">
        <f t="shared" si="40"/>
        <v>225</v>
      </c>
      <c r="S131" s="76">
        <f t="shared" si="41"/>
        <v>124</v>
      </c>
      <c r="T131" s="77">
        <f t="shared" si="42"/>
        <v>0</v>
      </c>
      <c r="U131" s="77">
        <f t="shared" si="43"/>
        <v>30</v>
      </c>
      <c r="V131" s="77">
        <f t="shared" si="44"/>
        <v>19</v>
      </c>
      <c r="W131" s="77">
        <f t="shared" si="45"/>
        <v>0</v>
      </c>
      <c r="X131" s="103">
        <f t="shared" si="46"/>
        <v>0</v>
      </c>
      <c r="Y131" s="52">
        <f t="shared" si="47"/>
        <v>173</v>
      </c>
      <c r="Z131" s="151">
        <f>Y129+Y130+Y131</f>
        <v>212</v>
      </c>
      <c r="AA131" s="442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</row>
    <row r="132" spans="1:52" s="106" customFormat="1" ht="23.25" customHeight="1">
      <c r="A132" s="557">
        <v>41</v>
      </c>
      <c r="B132" s="453" t="s">
        <v>90</v>
      </c>
      <c r="C132" s="449" t="s">
        <v>91</v>
      </c>
      <c r="D132" s="208" t="s">
        <v>106</v>
      </c>
      <c r="E132" s="61">
        <v>62</v>
      </c>
      <c r="F132" s="62">
        <v>1</v>
      </c>
      <c r="G132" s="62">
        <v>0</v>
      </c>
      <c r="H132" s="62">
        <v>1</v>
      </c>
      <c r="I132" s="62">
        <v>0</v>
      </c>
      <c r="J132" s="66">
        <v>0</v>
      </c>
      <c r="K132" s="28">
        <f t="shared" si="39"/>
        <v>64</v>
      </c>
      <c r="L132" s="65">
        <v>46</v>
      </c>
      <c r="M132" s="62">
        <v>1</v>
      </c>
      <c r="N132" s="62">
        <v>0</v>
      </c>
      <c r="O132" s="62">
        <v>0</v>
      </c>
      <c r="P132" s="62">
        <v>0</v>
      </c>
      <c r="Q132" s="66">
        <v>0</v>
      </c>
      <c r="R132" s="28">
        <f t="shared" si="40"/>
        <v>47</v>
      </c>
      <c r="S132" s="31">
        <f t="shared" si="41"/>
        <v>16</v>
      </c>
      <c r="T132" s="32">
        <f t="shared" si="42"/>
        <v>0</v>
      </c>
      <c r="U132" s="32">
        <f t="shared" si="43"/>
        <v>0</v>
      </c>
      <c r="V132" s="32">
        <f t="shared" si="44"/>
        <v>1</v>
      </c>
      <c r="W132" s="32">
        <f t="shared" si="45"/>
        <v>0</v>
      </c>
      <c r="X132" s="33">
        <f t="shared" si="46"/>
        <v>0</v>
      </c>
      <c r="Y132" s="28">
        <f t="shared" si="47"/>
        <v>17</v>
      </c>
      <c r="Z132" s="152">
        <f>K132+K133+K134</f>
        <v>1011</v>
      </c>
      <c r="AA132" s="440">
        <f>Z134/Z132*100</f>
        <v>56.478733926805148</v>
      </c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1:52" s="2" customFormat="1" ht="23.25" customHeight="1">
      <c r="A133" s="558"/>
      <c r="B133" s="454"/>
      <c r="C133" s="450"/>
      <c r="D133" s="207" t="s">
        <v>105</v>
      </c>
      <c r="E133" s="37">
        <v>148</v>
      </c>
      <c r="F133" s="38">
        <v>17</v>
      </c>
      <c r="G133" s="38">
        <v>6</v>
      </c>
      <c r="H133" s="38">
        <v>10</v>
      </c>
      <c r="I133" s="38">
        <v>2</v>
      </c>
      <c r="J133" s="42">
        <v>1</v>
      </c>
      <c r="K133" s="40">
        <f t="shared" si="39"/>
        <v>184</v>
      </c>
      <c r="L133" s="41">
        <v>75</v>
      </c>
      <c r="M133" s="38">
        <v>11</v>
      </c>
      <c r="N133" s="38">
        <v>4</v>
      </c>
      <c r="O133" s="38">
        <v>6</v>
      </c>
      <c r="P133" s="38">
        <v>2</v>
      </c>
      <c r="Q133" s="42">
        <v>1</v>
      </c>
      <c r="R133" s="40">
        <f t="shared" si="40"/>
        <v>99</v>
      </c>
      <c r="S133" s="43">
        <f t="shared" si="41"/>
        <v>73</v>
      </c>
      <c r="T133" s="44">
        <f t="shared" si="42"/>
        <v>6</v>
      </c>
      <c r="U133" s="44">
        <f t="shared" si="43"/>
        <v>2</v>
      </c>
      <c r="V133" s="44">
        <f t="shared" si="44"/>
        <v>4</v>
      </c>
      <c r="W133" s="44">
        <f t="shared" si="45"/>
        <v>0</v>
      </c>
      <c r="X133" s="45">
        <f t="shared" si="46"/>
        <v>0</v>
      </c>
      <c r="Y133" s="40">
        <f t="shared" si="47"/>
        <v>85</v>
      </c>
      <c r="Z133" s="132">
        <f>R132+R133+R134</f>
        <v>440</v>
      </c>
      <c r="AA133" s="441"/>
    </row>
    <row r="134" spans="1:52" s="107" customFormat="1" ht="23.25" customHeight="1" thickBot="1">
      <c r="A134" s="558"/>
      <c r="B134" s="455"/>
      <c r="C134" s="451"/>
      <c r="D134" s="206" t="s">
        <v>104</v>
      </c>
      <c r="E134" s="84">
        <v>415</v>
      </c>
      <c r="F134" s="85">
        <v>21</v>
      </c>
      <c r="G134" s="85">
        <v>250</v>
      </c>
      <c r="H134" s="85">
        <v>18</v>
      </c>
      <c r="I134" s="85">
        <v>46</v>
      </c>
      <c r="J134" s="88">
        <v>13</v>
      </c>
      <c r="K134" s="52">
        <f t="shared" si="39"/>
        <v>763</v>
      </c>
      <c r="L134" s="87">
        <v>188</v>
      </c>
      <c r="M134" s="85">
        <v>13</v>
      </c>
      <c r="N134" s="85">
        <v>70</v>
      </c>
      <c r="O134" s="85">
        <v>7</v>
      </c>
      <c r="P134" s="85">
        <v>15</v>
      </c>
      <c r="Q134" s="88">
        <v>1</v>
      </c>
      <c r="R134" s="52">
        <f t="shared" si="40"/>
        <v>294</v>
      </c>
      <c r="S134" s="55">
        <f t="shared" si="41"/>
        <v>227</v>
      </c>
      <c r="T134" s="56">
        <f t="shared" si="42"/>
        <v>8</v>
      </c>
      <c r="U134" s="56">
        <f t="shared" si="43"/>
        <v>180</v>
      </c>
      <c r="V134" s="56">
        <f t="shared" si="44"/>
        <v>11</v>
      </c>
      <c r="W134" s="56">
        <f t="shared" si="45"/>
        <v>31</v>
      </c>
      <c r="X134" s="57">
        <f t="shared" si="46"/>
        <v>12</v>
      </c>
      <c r="Y134" s="52">
        <f t="shared" si="47"/>
        <v>469</v>
      </c>
      <c r="Z134" s="151">
        <f>Y132+Y133+Y134</f>
        <v>571</v>
      </c>
      <c r="AA134" s="44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1:52" ht="23.25" customHeight="1">
      <c r="A135" s="557">
        <v>42</v>
      </c>
      <c r="B135" s="454" t="s">
        <v>92</v>
      </c>
      <c r="C135" s="450" t="s">
        <v>93</v>
      </c>
      <c r="D135" s="208" t="s">
        <v>106</v>
      </c>
      <c r="E135" s="25">
        <v>33</v>
      </c>
      <c r="F135" s="26">
        <v>2</v>
      </c>
      <c r="G135" s="26">
        <v>1</v>
      </c>
      <c r="H135" s="26">
        <v>3</v>
      </c>
      <c r="I135" s="26">
        <v>0</v>
      </c>
      <c r="J135" s="30">
        <v>0</v>
      </c>
      <c r="K135" s="64">
        <f t="shared" si="39"/>
        <v>39</v>
      </c>
      <c r="L135" s="29">
        <v>26</v>
      </c>
      <c r="M135" s="26">
        <v>2</v>
      </c>
      <c r="N135" s="26">
        <v>1</v>
      </c>
      <c r="O135" s="26">
        <v>2</v>
      </c>
      <c r="P135" s="26">
        <v>0</v>
      </c>
      <c r="Q135" s="30">
        <v>0</v>
      </c>
      <c r="R135" s="64">
        <f t="shared" si="40"/>
        <v>31</v>
      </c>
      <c r="S135" s="68">
        <f t="shared" si="41"/>
        <v>7</v>
      </c>
      <c r="T135" s="69">
        <f t="shared" si="42"/>
        <v>0</v>
      </c>
      <c r="U135" s="69">
        <f t="shared" si="43"/>
        <v>0</v>
      </c>
      <c r="V135" s="69">
        <f t="shared" si="44"/>
        <v>1</v>
      </c>
      <c r="W135" s="69">
        <f t="shared" si="45"/>
        <v>0</v>
      </c>
      <c r="X135" s="100">
        <f t="shared" si="46"/>
        <v>0</v>
      </c>
      <c r="Y135" s="64">
        <f t="shared" si="47"/>
        <v>8</v>
      </c>
      <c r="Z135" s="127">
        <f>K135+K136+K137</f>
        <v>503</v>
      </c>
      <c r="AA135" s="440">
        <f>Z137/Z135*100</f>
        <v>12.127236580516898</v>
      </c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1:52" ht="23.25" customHeight="1">
      <c r="A136" s="558"/>
      <c r="B136" s="454"/>
      <c r="C136" s="450"/>
      <c r="D136" s="207" t="s">
        <v>105</v>
      </c>
      <c r="E136" s="37">
        <v>68</v>
      </c>
      <c r="F136" s="38">
        <v>3</v>
      </c>
      <c r="G136" s="38">
        <v>3</v>
      </c>
      <c r="H136" s="38">
        <v>6</v>
      </c>
      <c r="I136" s="38">
        <v>0</v>
      </c>
      <c r="J136" s="42">
        <v>0</v>
      </c>
      <c r="K136" s="40">
        <f t="shared" si="39"/>
        <v>80</v>
      </c>
      <c r="L136" s="41">
        <v>64</v>
      </c>
      <c r="M136" s="38">
        <v>2</v>
      </c>
      <c r="N136" s="38">
        <v>3</v>
      </c>
      <c r="O136" s="38">
        <v>2</v>
      </c>
      <c r="P136" s="38">
        <v>0</v>
      </c>
      <c r="Q136" s="42">
        <v>0</v>
      </c>
      <c r="R136" s="40">
        <f t="shared" si="40"/>
        <v>71</v>
      </c>
      <c r="S136" s="43">
        <f t="shared" si="41"/>
        <v>4</v>
      </c>
      <c r="T136" s="44">
        <f t="shared" si="42"/>
        <v>1</v>
      </c>
      <c r="U136" s="44">
        <f t="shared" si="43"/>
        <v>0</v>
      </c>
      <c r="V136" s="44">
        <f t="shared" si="44"/>
        <v>4</v>
      </c>
      <c r="W136" s="44">
        <f t="shared" si="45"/>
        <v>0</v>
      </c>
      <c r="X136" s="45">
        <f t="shared" si="46"/>
        <v>0</v>
      </c>
      <c r="Y136" s="40">
        <f t="shared" si="47"/>
        <v>9</v>
      </c>
      <c r="Z136" s="132">
        <f>R135+R136+R137</f>
        <v>442</v>
      </c>
      <c r="AA136" s="441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1:52" ht="23.25" customHeight="1" thickBot="1">
      <c r="A137" s="558"/>
      <c r="B137" s="454"/>
      <c r="C137" s="450"/>
      <c r="D137" s="206" t="s">
        <v>104</v>
      </c>
      <c r="E137" s="49">
        <v>280</v>
      </c>
      <c r="F137" s="50">
        <v>0</v>
      </c>
      <c r="G137" s="50">
        <v>93</v>
      </c>
      <c r="H137" s="50">
        <v>5</v>
      </c>
      <c r="I137" s="50">
        <v>0</v>
      </c>
      <c r="J137" s="54">
        <v>6</v>
      </c>
      <c r="K137" s="72">
        <f t="shared" si="39"/>
        <v>384</v>
      </c>
      <c r="L137" s="53">
        <v>252</v>
      </c>
      <c r="M137" s="50">
        <v>0</v>
      </c>
      <c r="N137" s="50">
        <v>78</v>
      </c>
      <c r="O137" s="50">
        <v>5</v>
      </c>
      <c r="P137" s="50">
        <v>0</v>
      </c>
      <c r="Q137" s="54">
        <v>5</v>
      </c>
      <c r="R137" s="72">
        <f t="shared" si="40"/>
        <v>340</v>
      </c>
      <c r="S137" s="76">
        <f t="shared" si="41"/>
        <v>28</v>
      </c>
      <c r="T137" s="77">
        <f t="shared" si="42"/>
        <v>0</v>
      </c>
      <c r="U137" s="77">
        <f t="shared" si="43"/>
        <v>15</v>
      </c>
      <c r="V137" s="77">
        <f t="shared" si="44"/>
        <v>0</v>
      </c>
      <c r="W137" s="77">
        <f t="shared" si="45"/>
        <v>0</v>
      </c>
      <c r="X137" s="103">
        <f t="shared" si="46"/>
        <v>1</v>
      </c>
      <c r="Y137" s="72">
        <f t="shared" si="47"/>
        <v>44</v>
      </c>
      <c r="Z137" s="137">
        <f>Y135+Y136+Y137</f>
        <v>61</v>
      </c>
      <c r="AA137" s="44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1:52" s="106" customFormat="1" ht="23.25" customHeight="1">
      <c r="A138" s="557">
        <v>43</v>
      </c>
      <c r="B138" s="446" t="s">
        <v>94</v>
      </c>
      <c r="C138" s="449" t="s">
        <v>95</v>
      </c>
      <c r="D138" s="208" t="s">
        <v>106</v>
      </c>
      <c r="E138" s="61">
        <v>37</v>
      </c>
      <c r="F138" s="62">
        <v>1</v>
      </c>
      <c r="G138" s="62">
        <v>1</v>
      </c>
      <c r="H138" s="62">
        <v>2</v>
      </c>
      <c r="I138" s="62">
        <v>0</v>
      </c>
      <c r="J138" s="66">
        <v>1</v>
      </c>
      <c r="K138" s="28">
        <f t="shared" si="39"/>
        <v>42</v>
      </c>
      <c r="L138" s="65">
        <v>33</v>
      </c>
      <c r="M138" s="62">
        <v>1</v>
      </c>
      <c r="N138" s="62">
        <v>1</v>
      </c>
      <c r="O138" s="62">
        <v>2</v>
      </c>
      <c r="P138" s="62">
        <v>0</v>
      </c>
      <c r="Q138" s="66">
        <v>1</v>
      </c>
      <c r="R138" s="28">
        <f t="shared" si="40"/>
        <v>38</v>
      </c>
      <c r="S138" s="31">
        <f t="shared" si="41"/>
        <v>4</v>
      </c>
      <c r="T138" s="32">
        <f t="shared" si="42"/>
        <v>0</v>
      </c>
      <c r="U138" s="32">
        <f t="shared" si="43"/>
        <v>0</v>
      </c>
      <c r="V138" s="32">
        <f t="shared" si="44"/>
        <v>0</v>
      </c>
      <c r="W138" s="32">
        <f t="shared" si="45"/>
        <v>0</v>
      </c>
      <c r="X138" s="33">
        <f t="shared" si="46"/>
        <v>0</v>
      </c>
      <c r="Y138" s="28">
        <f t="shared" si="47"/>
        <v>4</v>
      </c>
      <c r="Z138" s="152">
        <f>K138+K139+K140</f>
        <v>617</v>
      </c>
      <c r="AA138" s="440">
        <f>Z140/Z138*100</f>
        <v>7.4554294975688817</v>
      </c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1:52" s="2" customFormat="1" ht="23.25" customHeight="1">
      <c r="A139" s="558"/>
      <c r="B139" s="447"/>
      <c r="C139" s="450"/>
      <c r="D139" s="207" t="s">
        <v>105</v>
      </c>
      <c r="E139" s="37">
        <v>78</v>
      </c>
      <c r="F139" s="38">
        <v>2</v>
      </c>
      <c r="G139" s="38">
        <v>1</v>
      </c>
      <c r="H139" s="38">
        <v>3</v>
      </c>
      <c r="I139" s="38">
        <v>0</v>
      </c>
      <c r="J139" s="42">
        <v>0</v>
      </c>
      <c r="K139" s="40">
        <f t="shared" si="39"/>
        <v>84</v>
      </c>
      <c r="L139" s="41">
        <v>75</v>
      </c>
      <c r="M139" s="38">
        <v>1</v>
      </c>
      <c r="N139" s="38">
        <v>1</v>
      </c>
      <c r="O139" s="38">
        <v>1</v>
      </c>
      <c r="P139" s="38">
        <v>0</v>
      </c>
      <c r="Q139" s="42">
        <v>0</v>
      </c>
      <c r="R139" s="40">
        <f t="shared" si="40"/>
        <v>78</v>
      </c>
      <c r="S139" s="43">
        <f t="shared" si="41"/>
        <v>3</v>
      </c>
      <c r="T139" s="44">
        <f t="shared" si="42"/>
        <v>1</v>
      </c>
      <c r="U139" s="44">
        <f t="shared" si="43"/>
        <v>0</v>
      </c>
      <c r="V139" s="44">
        <f t="shared" si="44"/>
        <v>2</v>
      </c>
      <c r="W139" s="44">
        <f t="shared" si="45"/>
        <v>0</v>
      </c>
      <c r="X139" s="45">
        <f t="shared" si="46"/>
        <v>0</v>
      </c>
      <c r="Y139" s="40">
        <f t="shared" si="47"/>
        <v>6</v>
      </c>
      <c r="Z139" s="132">
        <f>R138+R139+R140</f>
        <v>571</v>
      </c>
      <c r="AA139" s="441"/>
    </row>
    <row r="140" spans="1:52" s="107" customFormat="1" ht="23.25" customHeight="1" thickBot="1">
      <c r="A140" s="558"/>
      <c r="B140" s="448"/>
      <c r="C140" s="451"/>
      <c r="D140" s="206" t="s">
        <v>104</v>
      </c>
      <c r="E140" s="84">
        <v>336</v>
      </c>
      <c r="F140" s="85">
        <v>0</v>
      </c>
      <c r="G140" s="85">
        <v>145</v>
      </c>
      <c r="H140" s="85">
        <v>0</v>
      </c>
      <c r="I140" s="85">
        <v>0</v>
      </c>
      <c r="J140" s="88">
        <v>10</v>
      </c>
      <c r="K140" s="52">
        <f t="shared" si="39"/>
        <v>491</v>
      </c>
      <c r="L140" s="87">
        <v>316</v>
      </c>
      <c r="M140" s="85">
        <v>0</v>
      </c>
      <c r="N140" s="85">
        <v>131</v>
      </c>
      <c r="O140" s="85">
        <v>0</v>
      </c>
      <c r="P140" s="85">
        <v>0</v>
      </c>
      <c r="Q140" s="88">
        <v>8</v>
      </c>
      <c r="R140" s="52">
        <f t="shared" si="40"/>
        <v>455</v>
      </c>
      <c r="S140" s="55">
        <f t="shared" si="41"/>
        <v>20</v>
      </c>
      <c r="T140" s="56">
        <f t="shared" si="42"/>
        <v>0</v>
      </c>
      <c r="U140" s="56">
        <f t="shared" si="43"/>
        <v>14</v>
      </c>
      <c r="V140" s="56">
        <f t="shared" si="44"/>
        <v>0</v>
      </c>
      <c r="W140" s="56">
        <f t="shared" si="45"/>
        <v>0</v>
      </c>
      <c r="X140" s="57">
        <f t="shared" si="46"/>
        <v>2</v>
      </c>
      <c r="Y140" s="52">
        <f t="shared" si="47"/>
        <v>36</v>
      </c>
      <c r="Z140" s="151">
        <f>Y138+Y139+Y140</f>
        <v>46</v>
      </c>
      <c r="AA140" s="44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1:52" s="155" customFormat="1" ht="23.25" customHeight="1">
      <c r="A141" s="557">
        <v>44</v>
      </c>
      <c r="B141" s="447" t="s">
        <v>96</v>
      </c>
      <c r="C141" s="450" t="s">
        <v>97</v>
      </c>
      <c r="D141" s="208" t="s">
        <v>106</v>
      </c>
      <c r="E141" s="25">
        <v>8</v>
      </c>
      <c r="F141" s="26">
        <v>2</v>
      </c>
      <c r="G141" s="26">
        <v>1</v>
      </c>
      <c r="H141" s="26">
        <v>4</v>
      </c>
      <c r="I141" s="26">
        <v>0</v>
      </c>
      <c r="J141" s="30">
        <v>1</v>
      </c>
      <c r="K141" s="64">
        <f t="shared" si="39"/>
        <v>16</v>
      </c>
      <c r="L141" s="29">
        <v>13</v>
      </c>
      <c r="M141" s="26">
        <v>0</v>
      </c>
      <c r="N141" s="26">
        <v>0</v>
      </c>
      <c r="O141" s="26">
        <v>1</v>
      </c>
      <c r="P141" s="26">
        <v>0</v>
      </c>
      <c r="Q141" s="30">
        <v>0</v>
      </c>
      <c r="R141" s="64">
        <f t="shared" si="40"/>
        <v>14</v>
      </c>
      <c r="S141" s="68">
        <f t="shared" si="41"/>
        <v>-5</v>
      </c>
      <c r="T141" s="69">
        <f t="shared" si="42"/>
        <v>2</v>
      </c>
      <c r="U141" s="69">
        <f t="shared" si="43"/>
        <v>1</v>
      </c>
      <c r="V141" s="69">
        <f t="shared" si="44"/>
        <v>3</v>
      </c>
      <c r="W141" s="69">
        <f t="shared" si="45"/>
        <v>0</v>
      </c>
      <c r="X141" s="100">
        <f t="shared" si="46"/>
        <v>1</v>
      </c>
      <c r="Y141" s="64">
        <f t="shared" si="47"/>
        <v>2</v>
      </c>
      <c r="Z141" s="127">
        <f>K141+K142+K143</f>
        <v>134</v>
      </c>
      <c r="AA141" s="440">
        <f>Z143/Z141*100</f>
        <v>11.194029850746269</v>
      </c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1:52" s="156" customFormat="1" ht="23.25" customHeight="1">
      <c r="A142" s="558"/>
      <c r="B142" s="447"/>
      <c r="C142" s="450"/>
      <c r="D142" s="207" t="s">
        <v>105</v>
      </c>
      <c r="E142" s="37">
        <v>18</v>
      </c>
      <c r="F142" s="38">
        <v>3</v>
      </c>
      <c r="G142" s="38">
        <v>1</v>
      </c>
      <c r="H142" s="38">
        <v>7</v>
      </c>
      <c r="I142" s="38">
        <v>0</v>
      </c>
      <c r="J142" s="42">
        <v>1</v>
      </c>
      <c r="K142" s="40">
        <f t="shared" si="39"/>
        <v>30</v>
      </c>
      <c r="L142" s="41">
        <v>20</v>
      </c>
      <c r="M142" s="38">
        <v>0</v>
      </c>
      <c r="N142" s="38">
        <v>1</v>
      </c>
      <c r="O142" s="38">
        <v>5</v>
      </c>
      <c r="P142" s="38">
        <v>0</v>
      </c>
      <c r="Q142" s="42">
        <v>1</v>
      </c>
      <c r="R142" s="40">
        <f t="shared" si="40"/>
        <v>27</v>
      </c>
      <c r="S142" s="43">
        <f t="shared" si="41"/>
        <v>-2</v>
      </c>
      <c r="T142" s="44">
        <f t="shared" si="42"/>
        <v>3</v>
      </c>
      <c r="U142" s="44">
        <f t="shared" si="43"/>
        <v>0</v>
      </c>
      <c r="V142" s="44">
        <f t="shared" si="44"/>
        <v>2</v>
      </c>
      <c r="W142" s="44">
        <f t="shared" si="45"/>
        <v>0</v>
      </c>
      <c r="X142" s="45">
        <f t="shared" si="46"/>
        <v>0</v>
      </c>
      <c r="Y142" s="40">
        <f t="shared" si="47"/>
        <v>3</v>
      </c>
      <c r="Z142" s="132">
        <f>R141+R142+R143</f>
        <v>119</v>
      </c>
      <c r="AA142" s="441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1:52" s="157" customFormat="1" ht="23.25" customHeight="1" thickBot="1">
      <c r="A143" s="558"/>
      <c r="B143" s="447"/>
      <c r="C143" s="450"/>
      <c r="D143" s="206" t="s">
        <v>104</v>
      </c>
      <c r="E143" s="37">
        <v>50</v>
      </c>
      <c r="F143" s="38">
        <v>11</v>
      </c>
      <c r="G143" s="38">
        <v>5</v>
      </c>
      <c r="H143" s="38">
        <v>20</v>
      </c>
      <c r="I143" s="38">
        <v>0</v>
      </c>
      <c r="J143" s="42">
        <v>2</v>
      </c>
      <c r="K143" s="72">
        <f t="shared" si="39"/>
        <v>88</v>
      </c>
      <c r="L143" s="53">
        <v>55</v>
      </c>
      <c r="M143" s="50">
        <v>4</v>
      </c>
      <c r="N143" s="50">
        <v>4</v>
      </c>
      <c r="O143" s="50">
        <v>11</v>
      </c>
      <c r="P143" s="50">
        <v>2</v>
      </c>
      <c r="Q143" s="54">
        <v>2</v>
      </c>
      <c r="R143" s="72">
        <f t="shared" si="40"/>
        <v>78</v>
      </c>
      <c r="S143" s="76">
        <f t="shared" si="41"/>
        <v>-5</v>
      </c>
      <c r="T143" s="77">
        <f t="shared" si="42"/>
        <v>7</v>
      </c>
      <c r="U143" s="77">
        <f t="shared" si="43"/>
        <v>1</v>
      </c>
      <c r="V143" s="77">
        <f t="shared" si="44"/>
        <v>9</v>
      </c>
      <c r="W143" s="77">
        <f t="shared" si="45"/>
        <v>-2</v>
      </c>
      <c r="X143" s="103">
        <f t="shared" si="46"/>
        <v>0</v>
      </c>
      <c r="Y143" s="72">
        <f t="shared" si="47"/>
        <v>10</v>
      </c>
      <c r="Z143" s="137">
        <f>Y141+Y142+Y143</f>
        <v>15</v>
      </c>
      <c r="AA143" s="44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1:52" s="106" customFormat="1" ht="23.25" customHeight="1">
      <c r="A144" s="557">
        <v>45</v>
      </c>
      <c r="B144" s="446" t="s">
        <v>98</v>
      </c>
      <c r="C144" s="449" t="s">
        <v>99</v>
      </c>
      <c r="D144" s="208" t="s">
        <v>106</v>
      </c>
      <c r="E144" s="25">
        <v>24</v>
      </c>
      <c r="F144" s="26">
        <v>1</v>
      </c>
      <c r="G144" s="26">
        <v>2</v>
      </c>
      <c r="H144" s="26">
        <v>3</v>
      </c>
      <c r="I144" s="26">
        <v>0</v>
      </c>
      <c r="J144" s="30">
        <v>1</v>
      </c>
      <c r="K144" s="28">
        <f t="shared" si="39"/>
        <v>31</v>
      </c>
      <c r="L144" s="29">
        <v>14</v>
      </c>
      <c r="M144" s="26">
        <v>0</v>
      </c>
      <c r="N144" s="26">
        <v>2</v>
      </c>
      <c r="O144" s="26">
        <v>2</v>
      </c>
      <c r="P144" s="26">
        <v>0</v>
      </c>
      <c r="Q144" s="30">
        <v>1</v>
      </c>
      <c r="R144" s="28">
        <f t="shared" si="40"/>
        <v>19</v>
      </c>
      <c r="S144" s="31">
        <f t="shared" si="41"/>
        <v>10</v>
      </c>
      <c r="T144" s="32">
        <f t="shared" si="42"/>
        <v>1</v>
      </c>
      <c r="U144" s="32">
        <f t="shared" si="43"/>
        <v>0</v>
      </c>
      <c r="V144" s="32">
        <f t="shared" si="44"/>
        <v>1</v>
      </c>
      <c r="W144" s="32">
        <f t="shared" si="45"/>
        <v>0</v>
      </c>
      <c r="X144" s="33">
        <f t="shared" si="46"/>
        <v>0</v>
      </c>
      <c r="Y144" s="28">
        <f t="shared" si="47"/>
        <v>12</v>
      </c>
      <c r="Z144" s="158">
        <f>K144+K145+K146</f>
        <v>248</v>
      </c>
      <c r="AA144" s="440">
        <f>Z146/Z144*100</f>
        <v>24.193548387096776</v>
      </c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1:52" s="2" customFormat="1" ht="23.25" customHeight="1">
      <c r="A145" s="558"/>
      <c r="B145" s="447"/>
      <c r="C145" s="450"/>
      <c r="D145" s="207" t="s">
        <v>105</v>
      </c>
      <c r="E145" s="37">
        <v>41</v>
      </c>
      <c r="F145" s="38">
        <v>1</v>
      </c>
      <c r="G145" s="38">
        <v>1</v>
      </c>
      <c r="H145" s="38">
        <v>2</v>
      </c>
      <c r="I145" s="38">
        <v>0</v>
      </c>
      <c r="J145" s="42">
        <v>1</v>
      </c>
      <c r="K145" s="40">
        <f t="shared" si="39"/>
        <v>46</v>
      </c>
      <c r="L145" s="41">
        <v>27</v>
      </c>
      <c r="M145" s="38">
        <v>1</v>
      </c>
      <c r="N145" s="38">
        <v>1</v>
      </c>
      <c r="O145" s="38">
        <v>2</v>
      </c>
      <c r="P145" s="38">
        <v>0</v>
      </c>
      <c r="Q145" s="42">
        <v>0</v>
      </c>
      <c r="R145" s="40">
        <f t="shared" si="40"/>
        <v>31</v>
      </c>
      <c r="S145" s="43">
        <f t="shared" si="41"/>
        <v>14</v>
      </c>
      <c r="T145" s="44">
        <f t="shared" si="42"/>
        <v>0</v>
      </c>
      <c r="U145" s="44">
        <f t="shared" si="43"/>
        <v>0</v>
      </c>
      <c r="V145" s="44">
        <f t="shared" si="44"/>
        <v>0</v>
      </c>
      <c r="W145" s="44">
        <f t="shared" si="45"/>
        <v>0</v>
      </c>
      <c r="X145" s="45">
        <f t="shared" si="46"/>
        <v>1</v>
      </c>
      <c r="Y145" s="40">
        <f t="shared" si="47"/>
        <v>15</v>
      </c>
      <c r="Z145" s="159">
        <f>R144+R145+R146</f>
        <v>188</v>
      </c>
      <c r="AA145" s="441"/>
    </row>
    <row r="146" spans="1:52" s="107" customFormat="1" ht="23.25" customHeight="1" thickBot="1">
      <c r="A146" s="558"/>
      <c r="B146" s="448"/>
      <c r="C146" s="451"/>
      <c r="D146" s="206" t="s">
        <v>104</v>
      </c>
      <c r="E146" s="160">
        <v>102</v>
      </c>
      <c r="F146" s="161">
        <v>25</v>
      </c>
      <c r="G146" s="161">
        <v>36</v>
      </c>
      <c r="H146" s="161">
        <v>2</v>
      </c>
      <c r="I146" s="161">
        <v>2</v>
      </c>
      <c r="J146" s="164">
        <v>4</v>
      </c>
      <c r="K146" s="52">
        <f t="shared" si="39"/>
        <v>171</v>
      </c>
      <c r="L146" s="163">
        <v>82</v>
      </c>
      <c r="M146" s="161">
        <v>22</v>
      </c>
      <c r="N146" s="161">
        <v>29</v>
      </c>
      <c r="O146" s="161">
        <v>2</v>
      </c>
      <c r="P146" s="161">
        <v>0</v>
      </c>
      <c r="Q146" s="164">
        <v>3</v>
      </c>
      <c r="R146" s="52">
        <f t="shared" si="40"/>
        <v>138</v>
      </c>
      <c r="S146" s="55">
        <f t="shared" si="41"/>
        <v>20</v>
      </c>
      <c r="T146" s="56">
        <f t="shared" si="42"/>
        <v>3</v>
      </c>
      <c r="U146" s="56">
        <f t="shared" si="43"/>
        <v>7</v>
      </c>
      <c r="V146" s="56">
        <f t="shared" si="44"/>
        <v>0</v>
      </c>
      <c r="W146" s="56">
        <f t="shared" si="45"/>
        <v>2</v>
      </c>
      <c r="X146" s="57">
        <f t="shared" si="46"/>
        <v>1</v>
      </c>
      <c r="Y146" s="52">
        <f t="shared" si="47"/>
        <v>33</v>
      </c>
      <c r="Z146" s="165">
        <f>Y144+Y145+Y146</f>
        <v>60</v>
      </c>
      <c r="AA146" s="44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1:52" s="172" customFormat="1" ht="23.25" customHeight="1" thickBot="1">
      <c r="A147" s="557"/>
      <c r="B147" s="531" t="s">
        <v>100</v>
      </c>
      <c r="C147" s="531"/>
      <c r="D147" s="208" t="s">
        <v>106</v>
      </c>
      <c r="E147" s="167">
        <f t="shared" ref="E147:J149" si="48">E120+E123+E126+E129+E132+E135+E138+E141+E144</f>
        <v>276</v>
      </c>
      <c r="F147" s="167">
        <f t="shared" si="48"/>
        <v>15</v>
      </c>
      <c r="G147" s="167">
        <f t="shared" si="48"/>
        <v>12</v>
      </c>
      <c r="H147" s="167">
        <f t="shared" si="48"/>
        <v>25</v>
      </c>
      <c r="I147" s="167">
        <f t="shared" si="48"/>
        <v>1</v>
      </c>
      <c r="J147" s="167">
        <f t="shared" si="48"/>
        <v>3</v>
      </c>
      <c r="K147" s="171">
        <f t="shared" si="39"/>
        <v>332</v>
      </c>
      <c r="L147" s="168">
        <f t="shared" ref="L147:Q149" si="49">L120+L123+L126+L129+L132+L135+L138+L141+L144</f>
        <v>218</v>
      </c>
      <c r="M147" s="168">
        <f t="shared" si="49"/>
        <v>11</v>
      </c>
      <c r="N147" s="168">
        <f t="shared" si="49"/>
        <v>21</v>
      </c>
      <c r="O147" s="168">
        <f t="shared" si="49"/>
        <v>15</v>
      </c>
      <c r="P147" s="168">
        <f t="shared" si="49"/>
        <v>1</v>
      </c>
      <c r="Q147" s="127">
        <f t="shared" si="49"/>
        <v>2</v>
      </c>
      <c r="R147" s="101">
        <f t="shared" si="40"/>
        <v>268</v>
      </c>
      <c r="S147" s="169">
        <f t="shared" si="41"/>
        <v>58</v>
      </c>
      <c r="T147" s="170">
        <f t="shared" si="42"/>
        <v>4</v>
      </c>
      <c r="U147" s="170">
        <f t="shared" si="43"/>
        <v>-9</v>
      </c>
      <c r="V147" s="170">
        <f t="shared" si="44"/>
        <v>10</v>
      </c>
      <c r="W147" s="170">
        <f t="shared" si="45"/>
        <v>0</v>
      </c>
      <c r="X147" s="170">
        <f t="shared" si="46"/>
        <v>1</v>
      </c>
      <c r="Y147" s="171">
        <f t="shared" si="47"/>
        <v>64</v>
      </c>
      <c r="Z147" s="127">
        <f>K147+K148+K149</f>
        <v>3893</v>
      </c>
      <c r="AA147" s="440">
        <f>Z149/Z147*100</f>
        <v>26.611867454405342</v>
      </c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</row>
    <row r="148" spans="1:52" s="177" customFormat="1" ht="23.25" customHeight="1" thickBot="1">
      <c r="A148" s="558"/>
      <c r="B148" s="531"/>
      <c r="C148" s="531"/>
      <c r="D148" s="207" t="s">
        <v>105</v>
      </c>
      <c r="E148" s="174">
        <f t="shared" si="48"/>
        <v>576</v>
      </c>
      <c r="F148" s="174">
        <f t="shared" si="48"/>
        <v>39</v>
      </c>
      <c r="G148" s="174">
        <f t="shared" si="48"/>
        <v>26</v>
      </c>
      <c r="H148" s="174">
        <f t="shared" si="48"/>
        <v>46</v>
      </c>
      <c r="I148" s="174">
        <f t="shared" si="48"/>
        <v>2</v>
      </c>
      <c r="J148" s="174">
        <f t="shared" si="48"/>
        <v>6</v>
      </c>
      <c r="K148" s="176">
        <f t="shared" si="39"/>
        <v>695</v>
      </c>
      <c r="L148" s="175">
        <f t="shared" si="49"/>
        <v>437</v>
      </c>
      <c r="M148" s="175">
        <f t="shared" si="49"/>
        <v>26</v>
      </c>
      <c r="N148" s="175">
        <f t="shared" si="49"/>
        <v>40</v>
      </c>
      <c r="O148" s="175">
        <f t="shared" si="49"/>
        <v>27</v>
      </c>
      <c r="P148" s="175">
        <f t="shared" si="49"/>
        <v>2</v>
      </c>
      <c r="Q148" s="132">
        <f t="shared" si="49"/>
        <v>5</v>
      </c>
      <c r="R148" s="47">
        <f t="shared" si="40"/>
        <v>537</v>
      </c>
      <c r="S148" s="134">
        <f t="shared" si="41"/>
        <v>139</v>
      </c>
      <c r="T148" s="133">
        <f t="shared" si="42"/>
        <v>13</v>
      </c>
      <c r="U148" s="133">
        <f t="shared" si="43"/>
        <v>-14</v>
      </c>
      <c r="V148" s="133">
        <f t="shared" si="44"/>
        <v>19</v>
      </c>
      <c r="W148" s="133">
        <f t="shared" si="45"/>
        <v>0</v>
      </c>
      <c r="X148" s="133">
        <f t="shared" si="46"/>
        <v>1</v>
      </c>
      <c r="Y148" s="176">
        <f t="shared" si="47"/>
        <v>158</v>
      </c>
      <c r="Z148" s="132">
        <f>R147+R148+R149</f>
        <v>2857</v>
      </c>
      <c r="AA148" s="441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</row>
    <row r="149" spans="1:52" s="181" customFormat="1" ht="23.25" customHeight="1" thickBot="1">
      <c r="A149" s="558"/>
      <c r="B149" s="531"/>
      <c r="C149" s="531"/>
      <c r="D149" s="206" t="s">
        <v>104</v>
      </c>
      <c r="E149" s="179">
        <f t="shared" si="48"/>
        <v>1859</v>
      </c>
      <c r="F149" s="179">
        <f t="shared" si="48"/>
        <v>118</v>
      </c>
      <c r="G149" s="179">
        <f t="shared" si="48"/>
        <v>618</v>
      </c>
      <c r="H149" s="179">
        <f t="shared" si="48"/>
        <v>173</v>
      </c>
      <c r="I149" s="179">
        <f t="shared" si="48"/>
        <v>49</v>
      </c>
      <c r="J149" s="179">
        <f t="shared" si="48"/>
        <v>49</v>
      </c>
      <c r="K149" s="176">
        <f t="shared" si="39"/>
        <v>2866</v>
      </c>
      <c r="L149" s="180">
        <f t="shared" si="49"/>
        <v>1358</v>
      </c>
      <c r="M149" s="180">
        <f t="shared" si="49"/>
        <v>86</v>
      </c>
      <c r="N149" s="180">
        <f t="shared" si="49"/>
        <v>443</v>
      </c>
      <c r="O149" s="180">
        <f t="shared" si="49"/>
        <v>116</v>
      </c>
      <c r="P149" s="180">
        <f t="shared" si="49"/>
        <v>17</v>
      </c>
      <c r="Q149" s="137">
        <f t="shared" si="49"/>
        <v>32</v>
      </c>
      <c r="R149" s="104">
        <f t="shared" si="40"/>
        <v>2052</v>
      </c>
      <c r="S149" s="134">
        <f t="shared" si="41"/>
        <v>501</v>
      </c>
      <c r="T149" s="133">
        <f t="shared" si="42"/>
        <v>32</v>
      </c>
      <c r="U149" s="133">
        <f t="shared" si="43"/>
        <v>175</v>
      </c>
      <c r="V149" s="133">
        <f t="shared" si="44"/>
        <v>57</v>
      </c>
      <c r="W149" s="133">
        <f t="shared" si="45"/>
        <v>32</v>
      </c>
      <c r="X149" s="133">
        <f t="shared" si="46"/>
        <v>17</v>
      </c>
      <c r="Y149" s="176">
        <f t="shared" si="47"/>
        <v>814</v>
      </c>
      <c r="Z149" s="137">
        <f>Y147+Y148+Y149</f>
        <v>1036</v>
      </c>
      <c r="AA149" s="442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</row>
    <row r="150" spans="1:52" s="153" customFormat="1" ht="23.25" customHeight="1" thickBot="1">
      <c r="A150" s="557"/>
      <c r="B150" s="437" t="s">
        <v>101</v>
      </c>
      <c r="C150" s="437"/>
      <c r="D150" s="208" t="s">
        <v>106</v>
      </c>
      <c r="E150" s="183">
        <f t="shared" ref="E150:J152" si="50">E116+E147</f>
        <v>1655</v>
      </c>
      <c r="F150" s="183">
        <f t="shared" si="50"/>
        <v>116</v>
      </c>
      <c r="G150" s="183">
        <f t="shared" si="50"/>
        <v>53</v>
      </c>
      <c r="H150" s="183">
        <f t="shared" si="50"/>
        <v>211</v>
      </c>
      <c r="I150" s="183">
        <f t="shared" si="50"/>
        <v>32</v>
      </c>
      <c r="J150" s="183">
        <f t="shared" si="50"/>
        <v>36</v>
      </c>
      <c r="K150" s="176">
        <f t="shared" si="39"/>
        <v>2103</v>
      </c>
      <c r="L150" s="184">
        <f t="shared" ref="L150:Q152" si="51">L116+L147</f>
        <v>1090</v>
      </c>
      <c r="M150" s="184">
        <f t="shared" si="51"/>
        <v>75</v>
      </c>
      <c r="N150" s="184">
        <f t="shared" si="51"/>
        <v>51</v>
      </c>
      <c r="O150" s="184">
        <f t="shared" si="51"/>
        <v>98</v>
      </c>
      <c r="P150" s="184">
        <f t="shared" si="51"/>
        <v>1</v>
      </c>
      <c r="Q150" s="152">
        <f t="shared" si="51"/>
        <v>13</v>
      </c>
      <c r="R150" s="35">
        <f t="shared" si="40"/>
        <v>1328</v>
      </c>
      <c r="S150" s="184">
        <f t="shared" si="41"/>
        <v>565</v>
      </c>
      <c r="T150" s="183">
        <f t="shared" si="42"/>
        <v>41</v>
      </c>
      <c r="U150" s="183">
        <f t="shared" si="43"/>
        <v>2</v>
      </c>
      <c r="V150" s="183">
        <f t="shared" si="44"/>
        <v>113</v>
      </c>
      <c r="W150" s="183">
        <f t="shared" si="45"/>
        <v>31</v>
      </c>
      <c r="X150" s="183">
        <f t="shared" si="46"/>
        <v>23</v>
      </c>
      <c r="Y150" s="176">
        <f t="shared" si="47"/>
        <v>775</v>
      </c>
      <c r="Z150" s="152">
        <f>K150+K151+K152</f>
        <v>36351</v>
      </c>
      <c r="AA150" s="440">
        <f>Z152/Z150*100</f>
        <v>37.704602349316389</v>
      </c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</row>
    <row r="151" spans="1:52" s="83" customFormat="1" ht="23.25" customHeight="1" thickBot="1">
      <c r="A151" s="558"/>
      <c r="B151" s="438"/>
      <c r="C151" s="438"/>
      <c r="D151" s="207" t="s">
        <v>105</v>
      </c>
      <c r="E151" s="183">
        <f t="shared" si="50"/>
        <v>5822</v>
      </c>
      <c r="F151" s="183">
        <f t="shared" si="50"/>
        <v>724</v>
      </c>
      <c r="G151" s="183">
        <f t="shared" si="50"/>
        <v>367</v>
      </c>
      <c r="H151" s="183">
        <f t="shared" si="50"/>
        <v>823</v>
      </c>
      <c r="I151" s="183">
        <f t="shared" si="50"/>
        <v>330</v>
      </c>
      <c r="J151" s="183">
        <f t="shared" si="50"/>
        <v>121</v>
      </c>
      <c r="K151" s="176">
        <f t="shared" si="39"/>
        <v>8187</v>
      </c>
      <c r="L151" s="184">
        <f t="shared" si="51"/>
        <v>3799</v>
      </c>
      <c r="M151" s="184">
        <f t="shared" si="51"/>
        <v>434</v>
      </c>
      <c r="N151" s="184">
        <f t="shared" si="51"/>
        <v>243</v>
      </c>
      <c r="O151" s="184">
        <f t="shared" si="51"/>
        <v>522</v>
      </c>
      <c r="P151" s="184">
        <f t="shared" si="51"/>
        <v>54</v>
      </c>
      <c r="Q151" s="152">
        <f t="shared" si="51"/>
        <v>28</v>
      </c>
      <c r="R151" s="47">
        <f t="shared" si="40"/>
        <v>5080</v>
      </c>
      <c r="S151" s="184">
        <f t="shared" si="41"/>
        <v>2023</v>
      </c>
      <c r="T151" s="183">
        <f t="shared" si="42"/>
        <v>290</v>
      </c>
      <c r="U151" s="183">
        <f t="shared" si="43"/>
        <v>124</v>
      </c>
      <c r="V151" s="183">
        <f t="shared" si="44"/>
        <v>301</v>
      </c>
      <c r="W151" s="183">
        <f t="shared" si="45"/>
        <v>276</v>
      </c>
      <c r="X151" s="183">
        <f t="shared" si="46"/>
        <v>93</v>
      </c>
      <c r="Y151" s="176">
        <f t="shared" si="47"/>
        <v>3107</v>
      </c>
      <c r="Z151" s="132">
        <f>R150+R151+R152</f>
        <v>22645</v>
      </c>
      <c r="AA151" s="441"/>
    </row>
    <row r="152" spans="1:52" s="154" customFormat="1" ht="23.25" customHeight="1" thickBot="1">
      <c r="A152" s="558"/>
      <c r="B152" s="439"/>
      <c r="C152" s="439"/>
      <c r="D152" s="206" t="s">
        <v>104</v>
      </c>
      <c r="E152" s="183">
        <f t="shared" si="50"/>
        <v>17316</v>
      </c>
      <c r="F152" s="183">
        <f t="shared" si="50"/>
        <v>2629</v>
      </c>
      <c r="G152" s="183">
        <f t="shared" si="50"/>
        <v>1523</v>
      </c>
      <c r="H152" s="183">
        <f t="shared" si="50"/>
        <v>3389</v>
      </c>
      <c r="I152" s="183">
        <f t="shared" si="50"/>
        <v>689</v>
      </c>
      <c r="J152" s="183">
        <f t="shared" si="50"/>
        <v>515</v>
      </c>
      <c r="K152" s="176">
        <f t="shared" si="39"/>
        <v>26061</v>
      </c>
      <c r="L152" s="184">
        <f t="shared" si="51"/>
        <v>11998</v>
      </c>
      <c r="M152" s="184">
        <f t="shared" si="51"/>
        <v>1581</v>
      </c>
      <c r="N152" s="184">
        <f t="shared" si="51"/>
        <v>1052</v>
      </c>
      <c r="O152" s="184">
        <f t="shared" si="51"/>
        <v>1383</v>
      </c>
      <c r="P152" s="184">
        <f t="shared" si="51"/>
        <v>28</v>
      </c>
      <c r="Q152" s="152">
        <f t="shared" si="51"/>
        <v>195</v>
      </c>
      <c r="R152" s="59">
        <f t="shared" si="40"/>
        <v>16237</v>
      </c>
      <c r="S152" s="184">
        <f t="shared" si="41"/>
        <v>5318</v>
      </c>
      <c r="T152" s="183">
        <f t="shared" si="42"/>
        <v>1048</v>
      </c>
      <c r="U152" s="183">
        <f t="shared" si="43"/>
        <v>471</v>
      </c>
      <c r="V152" s="183">
        <f t="shared" si="44"/>
        <v>2006</v>
      </c>
      <c r="W152" s="183">
        <f t="shared" si="45"/>
        <v>661</v>
      </c>
      <c r="X152" s="183">
        <f t="shared" si="46"/>
        <v>320</v>
      </c>
      <c r="Y152" s="176">
        <f t="shared" si="47"/>
        <v>9824</v>
      </c>
      <c r="Z152" s="151">
        <f>Y150+Y151+Y152</f>
        <v>13706</v>
      </c>
      <c r="AA152" s="442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</row>
    <row r="153" spans="1:52" s="192" customFormat="1" ht="23.25" customHeight="1" thickBot="1">
      <c r="A153" s="221"/>
      <c r="B153" s="443"/>
      <c r="C153" s="444"/>
      <c r="D153" s="530"/>
      <c r="E153" s="187">
        <f t="shared" ref="E153:J153" si="52">E150+E151+E152</f>
        <v>24793</v>
      </c>
      <c r="F153" s="187">
        <f t="shared" si="52"/>
        <v>3469</v>
      </c>
      <c r="G153" s="187">
        <f t="shared" si="52"/>
        <v>1943</v>
      </c>
      <c r="H153" s="187">
        <f t="shared" si="52"/>
        <v>4423</v>
      </c>
      <c r="I153" s="187">
        <f t="shared" si="52"/>
        <v>1051</v>
      </c>
      <c r="J153" s="187">
        <f t="shared" si="52"/>
        <v>672</v>
      </c>
      <c r="K153" s="191">
        <f t="shared" si="39"/>
        <v>36351</v>
      </c>
      <c r="L153" s="189">
        <f t="shared" ref="L153:Q153" si="53">L150+L151+L152</f>
        <v>16887</v>
      </c>
      <c r="M153" s="189">
        <f t="shared" si="53"/>
        <v>2090</v>
      </c>
      <c r="N153" s="189">
        <f t="shared" si="53"/>
        <v>1346</v>
      </c>
      <c r="O153" s="189">
        <f t="shared" si="53"/>
        <v>2003</v>
      </c>
      <c r="P153" s="189">
        <f t="shared" si="53"/>
        <v>83</v>
      </c>
      <c r="Q153" s="189">
        <f t="shared" si="53"/>
        <v>236</v>
      </c>
      <c r="R153" s="225">
        <f t="shared" si="40"/>
        <v>22645</v>
      </c>
      <c r="S153" s="187">
        <f t="shared" ref="S153:X153" si="54">S150+S151+S152</f>
        <v>7906</v>
      </c>
      <c r="T153" s="190">
        <f t="shared" si="54"/>
        <v>1379</v>
      </c>
      <c r="U153" s="190">
        <f t="shared" si="54"/>
        <v>597</v>
      </c>
      <c r="V153" s="190">
        <f t="shared" si="54"/>
        <v>2420</v>
      </c>
      <c r="W153" s="190">
        <f t="shared" si="54"/>
        <v>968</v>
      </c>
      <c r="X153" s="190">
        <f t="shared" si="54"/>
        <v>436</v>
      </c>
      <c r="Y153" s="191">
        <f t="shared" si="47"/>
        <v>13706</v>
      </c>
      <c r="Z153" s="149" t="s">
        <v>82</v>
      </c>
      <c r="AA153" s="150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</row>
    <row r="154" spans="1:52" ht="15.75" customHeight="1">
      <c r="C154" s="445"/>
      <c r="D154" s="445"/>
      <c r="E154" s="445"/>
      <c r="F154" s="445"/>
      <c r="G154" s="445"/>
      <c r="H154" s="445"/>
      <c r="I154" s="445"/>
      <c r="J154" s="445"/>
      <c r="K154" s="445"/>
      <c r="L154" s="445"/>
      <c r="M154" s="445"/>
      <c r="N154" s="445"/>
      <c r="O154" s="194"/>
      <c r="P154" s="194"/>
      <c r="Q154" s="194"/>
      <c r="R154" s="195"/>
      <c r="S154" s="194"/>
      <c r="T154" s="194"/>
      <c r="U154" s="194"/>
      <c r="V154" s="194"/>
      <c r="W154" s="194"/>
      <c r="X154" s="194"/>
      <c r="Y154" s="195"/>
      <c r="Z154" s="83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1:52" ht="15.75" customHeight="1">
      <c r="O155" s="194"/>
      <c r="P155" s="194"/>
      <c r="Q155" s="194"/>
      <c r="R155" s="195"/>
      <c r="S155" s="194"/>
      <c r="T155" s="194"/>
      <c r="U155" s="194"/>
      <c r="V155" s="194"/>
      <c r="W155" s="194"/>
      <c r="X155" s="194"/>
      <c r="Y155" s="195"/>
      <c r="Z155" s="83"/>
    </row>
    <row r="156" spans="1:52" ht="15.75" customHeight="1">
      <c r="D156" s="2"/>
      <c r="E156" s="194"/>
      <c r="F156" s="194"/>
      <c r="G156" s="194"/>
      <c r="H156" s="194"/>
      <c r="I156" s="194"/>
      <c r="J156" s="194"/>
      <c r="K156" s="195"/>
      <c r="L156" s="194"/>
      <c r="M156" s="194"/>
      <c r="N156" s="194"/>
      <c r="O156" s="194"/>
      <c r="P156" s="194"/>
      <c r="Q156" s="194"/>
      <c r="R156" s="195"/>
      <c r="S156" s="194"/>
      <c r="T156" s="194"/>
      <c r="U156" s="194"/>
      <c r="V156" s="194"/>
      <c r="W156" s="194"/>
      <c r="X156" s="194"/>
      <c r="Y156" s="195"/>
      <c r="Z156" s="83"/>
    </row>
    <row r="157" spans="1:52" ht="12.75" customHeight="1">
      <c r="D157" s="2"/>
      <c r="E157" s="194"/>
      <c r="F157" s="194"/>
      <c r="G157" s="194"/>
      <c r="H157" s="194"/>
      <c r="I157" s="194"/>
      <c r="J157" s="194"/>
      <c r="K157" s="195"/>
      <c r="L157" s="194"/>
      <c r="M157" s="194"/>
      <c r="N157" s="194"/>
      <c r="O157" s="194"/>
      <c r="P157" s="194"/>
      <c r="Q157" s="194"/>
      <c r="R157" s="195"/>
      <c r="S157" s="194"/>
      <c r="T157" s="194"/>
      <c r="U157" s="194"/>
      <c r="V157" s="194"/>
      <c r="W157" s="194"/>
      <c r="X157" s="194"/>
      <c r="Y157" s="195"/>
      <c r="Z157" s="83"/>
    </row>
    <row r="158" spans="1:52" ht="12.75" customHeight="1">
      <c r="M158" s="194"/>
      <c r="N158" s="194"/>
      <c r="O158" s="194"/>
      <c r="P158" s="194"/>
      <c r="Q158" s="194"/>
      <c r="R158" s="195"/>
    </row>
  </sheetData>
  <mergeCells count="193">
    <mergeCell ref="A1:AA1"/>
    <mergeCell ref="A150:A152"/>
    <mergeCell ref="B150:C152"/>
    <mergeCell ref="AA150:AA152"/>
    <mergeCell ref="B153:D153"/>
    <mergeCell ref="C154:N154"/>
    <mergeCell ref="A144:A146"/>
    <mergeCell ref="B144:B146"/>
    <mergeCell ref="C144:C146"/>
    <mergeCell ref="AA144:AA146"/>
    <mergeCell ref="A147:A149"/>
    <mergeCell ref="B147:C149"/>
    <mergeCell ref="AA147:AA149"/>
    <mergeCell ref="A138:A140"/>
    <mergeCell ref="B138:B140"/>
    <mergeCell ref="C138:C140"/>
    <mergeCell ref="AA138:AA140"/>
    <mergeCell ref="A141:A143"/>
    <mergeCell ref="B141:B143"/>
    <mergeCell ref="C141:C143"/>
    <mergeCell ref="AA141:AA143"/>
    <mergeCell ref="A132:A134"/>
    <mergeCell ref="B132:B134"/>
    <mergeCell ref="C132:C134"/>
    <mergeCell ref="AA132:AA134"/>
    <mergeCell ref="A135:A137"/>
    <mergeCell ref="B135:B137"/>
    <mergeCell ref="C135:C137"/>
    <mergeCell ref="AA135:AA137"/>
    <mergeCell ref="A123:A125"/>
    <mergeCell ref="B123:B125"/>
    <mergeCell ref="C123:C125"/>
    <mergeCell ref="AA123:AA125"/>
    <mergeCell ref="A126:A128"/>
    <mergeCell ref="B126:B128"/>
    <mergeCell ref="C126:C128"/>
    <mergeCell ref="AA126:AA128"/>
    <mergeCell ref="A129:A131"/>
    <mergeCell ref="B129:B131"/>
    <mergeCell ref="C129:C131"/>
    <mergeCell ref="AA129:AA131"/>
    <mergeCell ref="A113:A115"/>
    <mergeCell ref="B113:B115"/>
    <mergeCell ref="C113:C115"/>
    <mergeCell ref="AA113:AA115"/>
    <mergeCell ref="A116:A118"/>
    <mergeCell ref="B116:C118"/>
    <mergeCell ref="AA116:AA118"/>
    <mergeCell ref="B119:D119"/>
    <mergeCell ref="A120:A122"/>
    <mergeCell ref="B120:B122"/>
    <mergeCell ref="C120:C122"/>
    <mergeCell ref="AA120:AA122"/>
    <mergeCell ref="A98:A100"/>
    <mergeCell ref="B98:B100"/>
    <mergeCell ref="C98:C100"/>
    <mergeCell ref="AA98:AA100"/>
    <mergeCell ref="A101:A103"/>
    <mergeCell ref="B101:B103"/>
    <mergeCell ref="C101:C103"/>
    <mergeCell ref="AA101:AA103"/>
    <mergeCell ref="A104:A106"/>
    <mergeCell ref="B104:B112"/>
    <mergeCell ref="C104:C106"/>
    <mergeCell ref="AA104:AA106"/>
    <mergeCell ref="A107:A109"/>
    <mergeCell ref="C107:C109"/>
    <mergeCell ref="AA107:AA109"/>
    <mergeCell ref="A110:A112"/>
    <mergeCell ref="C110:C112"/>
    <mergeCell ref="AA110:AA112"/>
    <mergeCell ref="A89:A91"/>
    <mergeCell ref="B89:B97"/>
    <mergeCell ref="C89:C91"/>
    <mergeCell ref="AA89:AA91"/>
    <mergeCell ref="A92:A94"/>
    <mergeCell ref="C92:C94"/>
    <mergeCell ref="AA92:AA94"/>
    <mergeCell ref="A95:A97"/>
    <mergeCell ref="C95:C97"/>
    <mergeCell ref="AA95:AA97"/>
    <mergeCell ref="A86:A88"/>
    <mergeCell ref="B86:B88"/>
    <mergeCell ref="C86:C88"/>
    <mergeCell ref="AA86:AA88"/>
    <mergeCell ref="A77:A79"/>
    <mergeCell ref="B77:B79"/>
    <mergeCell ref="C77:C79"/>
    <mergeCell ref="AA77:AA79"/>
    <mergeCell ref="A80:A82"/>
    <mergeCell ref="B80:B82"/>
    <mergeCell ref="A83:A85"/>
    <mergeCell ref="B83:B85"/>
    <mergeCell ref="C83:C85"/>
    <mergeCell ref="AA83:AA85"/>
    <mergeCell ref="A62:A64"/>
    <mergeCell ref="B62:B64"/>
    <mergeCell ref="C62:C64"/>
    <mergeCell ref="AA62:AA64"/>
    <mergeCell ref="A65:A67"/>
    <mergeCell ref="B65:B70"/>
    <mergeCell ref="C80:C82"/>
    <mergeCell ref="AA80:AA82"/>
    <mergeCell ref="A71:A73"/>
    <mergeCell ref="B71:B73"/>
    <mergeCell ref="C71:C73"/>
    <mergeCell ref="AA71:AA73"/>
    <mergeCell ref="A74:A76"/>
    <mergeCell ref="B74:B76"/>
    <mergeCell ref="C74:C76"/>
    <mergeCell ref="AA74:AA76"/>
    <mergeCell ref="C65:C67"/>
    <mergeCell ref="AA65:AA67"/>
    <mergeCell ref="A68:A70"/>
    <mergeCell ref="C68:C70"/>
    <mergeCell ref="AA68:AA70"/>
    <mergeCell ref="A56:A58"/>
    <mergeCell ref="B56:B58"/>
    <mergeCell ref="C56:C58"/>
    <mergeCell ref="AA56:AA58"/>
    <mergeCell ref="A59:A61"/>
    <mergeCell ref="B59:B61"/>
    <mergeCell ref="C59:C61"/>
    <mergeCell ref="AA59:AA61"/>
    <mergeCell ref="A50:A52"/>
    <mergeCell ref="B50:B55"/>
    <mergeCell ref="C50:C52"/>
    <mergeCell ref="AA50:AA52"/>
    <mergeCell ref="A53:A55"/>
    <mergeCell ref="C53:C55"/>
    <mergeCell ref="AA53:AA55"/>
    <mergeCell ref="A41:A43"/>
    <mergeCell ref="B41:B43"/>
    <mergeCell ref="C41:C43"/>
    <mergeCell ref="AA41:AA43"/>
    <mergeCell ref="A44:A46"/>
    <mergeCell ref="B44:B46"/>
    <mergeCell ref="C44:C46"/>
    <mergeCell ref="AA44:AA46"/>
    <mergeCell ref="A47:A49"/>
    <mergeCell ref="B47:B49"/>
    <mergeCell ref="C47:C49"/>
    <mergeCell ref="AA47:AA49"/>
    <mergeCell ref="AA3:AA6"/>
    <mergeCell ref="E4:K4"/>
    <mergeCell ref="L4:R4"/>
    <mergeCell ref="S4:Y4"/>
    <mergeCell ref="E6:K6"/>
    <mergeCell ref="AA29:AA31"/>
    <mergeCell ref="AA8:AA10"/>
    <mergeCell ref="A35:A37"/>
    <mergeCell ref="C35:C37"/>
    <mergeCell ref="AA35:AA37"/>
    <mergeCell ref="A23:A25"/>
    <mergeCell ref="B23:B25"/>
    <mergeCell ref="C23:C25"/>
    <mergeCell ref="AA23:AA25"/>
    <mergeCell ref="A26:A28"/>
    <mergeCell ref="B26:B40"/>
    <mergeCell ref="C26:C28"/>
    <mergeCell ref="A38:A40"/>
    <mergeCell ref="C38:C40"/>
    <mergeCell ref="AA38:AA40"/>
    <mergeCell ref="AA11:AA13"/>
    <mergeCell ref="A14:A16"/>
    <mergeCell ref="C14:C16"/>
    <mergeCell ref="AA14:AA16"/>
    <mergeCell ref="A32:A34"/>
    <mergeCell ref="C32:C34"/>
    <mergeCell ref="AA32:AA34"/>
    <mergeCell ref="A17:A19"/>
    <mergeCell ref="B17:B22"/>
    <mergeCell ref="C17:C19"/>
    <mergeCell ref="AA17:AA19"/>
    <mergeCell ref="A20:A22"/>
    <mergeCell ref="C20:C22"/>
    <mergeCell ref="AA20:AA22"/>
    <mergeCell ref="AA26:AA28"/>
    <mergeCell ref="A29:A31"/>
    <mergeCell ref="C29:C31"/>
    <mergeCell ref="A2:Z2"/>
    <mergeCell ref="A3:A5"/>
    <mergeCell ref="B3:B5"/>
    <mergeCell ref="C3:C5"/>
    <mergeCell ref="D3:Z3"/>
    <mergeCell ref="L6:R6"/>
    <mergeCell ref="S6:Y6"/>
    <mergeCell ref="B7:D7"/>
    <mergeCell ref="A8:A10"/>
    <mergeCell ref="B8:B16"/>
    <mergeCell ref="C8:C10"/>
    <mergeCell ref="A11:A13"/>
    <mergeCell ref="C11:C13"/>
  </mergeCells>
  <printOptions horizontalCentered="1"/>
  <pageMargins left="0.2" right="0.2" top="0.2" bottom="0.17" header="0.17" footer="0.18"/>
  <pageSetup paperSize="9" scale="58" fitToHeight="5" orientation="landscape" r:id="rId1"/>
  <headerFooter alignWithMargins="0">
    <oddFooter>&amp;L&amp;5&amp;Z&amp;F</oddFooter>
  </headerFooter>
  <rowBreaks count="3" manualBreakCount="3">
    <brk id="43" max="26" man="1"/>
    <brk id="79" max="26" man="1"/>
    <brk id="115" max="2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43"/>
  <sheetViews>
    <sheetView view="pageBreakPreview" zoomScale="90" zoomScaleNormal="90" zoomScaleSheetLayoutView="90" zoomScalePageLayoutView="85" workbookViewId="0">
      <pane ySplit="5" topLeftCell="A135" activePane="bottomLeft" state="frozen"/>
      <selection pane="bottomLeft" activeCell="D147" sqref="D147"/>
    </sheetView>
  </sheetViews>
  <sheetFormatPr defaultRowHeight="12.75"/>
  <cols>
    <col min="1" max="1" width="3.5703125" style="3" customWidth="1"/>
    <col min="2" max="2" width="12" style="3" customWidth="1"/>
    <col min="3" max="3" width="16" style="3" customWidth="1"/>
    <col min="4" max="4" width="18" style="3" customWidth="1"/>
    <col min="5" max="5" width="9.28515625" style="196" customWidth="1"/>
    <col min="6" max="6" width="8" style="196" customWidth="1"/>
    <col min="7" max="7" width="7.7109375" style="196" customWidth="1"/>
    <col min="8" max="8" width="8" style="196" customWidth="1"/>
    <col min="9" max="9" width="7.42578125" style="196" customWidth="1"/>
    <col min="10" max="10" width="6.7109375" style="196" customWidth="1"/>
    <col min="11" max="11" width="9.28515625" style="197" bestFit="1" customWidth="1"/>
    <col min="12" max="13" width="7.7109375" style="196" customWidth="1"/>
    <col min="14" max="14" width="6.7109375" style="196" customWidth="1"/>
    <col min="15" max="15" width="7.7109375" style="196" customWidth="1"/>
    <col min="16" max="16" width="5.42578125" style="196" bestFit="1" customWidth="1"/>
    <col min="17" max="17" width="6.140625" style="196" bestFit="1" customWidth="1"/>
    <col min="18" max="18" width="9.42578125" style="197" customWidth="1"/>
    <col min="19" max="19" width="8.140625" style="196" customWidth="1"/>
    <col min="20" max="20" width="7.7109375" style="196" customWidth="1"/>
    <col min="21" max="21" width="6.7109375" style="196" customWidth="1"/>
    <col min="22" max="22" width="8.140625" style="196" customWidth="1"/>
    <col min="23" max="23" width="7.28515625" style="196" customWidth="1"/>
    <col min="24" max="24" width="6.7109375" style="196" customWidth="1"/>
    <col min="25" max="25" width="8.5703125" style="197" customWidth="1"/>
    <col min="26" max="26" width="9.7109375" style="198" customWidth="1"/>
    <col min="27" max="27" width="7" style="3" customWidth="1"/>
    <col min="28" max="248" width="8.85546875" style="3"/>
    <col min="249" max="249" width="6.28515625" style="3" customWidth="1"/>
    <col min="250" max="250" width="20.5703125" style="3" customWidth="1"/>
    <col min="251" max="251" width="30.7109375" style="3" customWidth="1"/>
    <col min="252" max="252" width="12" style="3" customWidth="1"/>
    <col min="253" max="253" width="13" style="3" customWidth="1"/>
    <col min="254" max="254" width="9.85546875" style="3" bestFit="1" customWidth="1"/>
    <col min="255" max="256" width="9.5703125" style="3" customWidth="1"/>
    <col min="257" max="257" width="9.85546875" style="3" bestFit="1" customWidth="1"/>
    <col min="258" max="258" width="14.140625" style="3" customWidth="1"/>
    <col min="259" max="260" width="11.140625" style="3" customWidth="1"/>
    <col min="261" max="261" width="13.28515625" style="3" customWidth="1"/>
    <col min="262" max="262" width="12.140625" style="3" customWidth="1"/>
    <col min="263" max="265" width="9.85546875" style="3" bestFit="1" customWidth="1"/>
    <col min="266" max="266" width="10.140625" style="3" customWidth="1"/>
    <col min="267" max="267" width="12.140625" style="3" customWidth="1"/>
    <col min="268" max="268" width="10.140625" style="3" customWidth="1"/>
    <col min="269" max="269" width="12" style="3" customWidth="1"/>
    <col min="270" max="504" width="8.85546875" style="3"/>
    <col min="505" max="505" width="6.28515625" style="3" customWidth="1"/>
    <col min="506" max="506" width="20.5703125" style="3" customWidth="1"/>
    <col min="507" max="507" width="30.7109375" style="3" customWidth="1"/>
    <col min="508" max="508" width="12" style="3" customWidth="1"/>
    <col min="509" max="509" width="13" style="3" customWidth="1"/>
    <col min="510" max="510" width="9.85546875" style="3" bestFit="1" customWidth="1"/>
    <col min="511" max="512" width="9.5703125" style="3" customWidth="1"/>
    <col min="513" max="513" width="9.85546875" style="3" bestFit="1" customWidth="1"/>
    <col min="514" max="514" width="14.140625" style="3" customWidth="1"/>
    <col min="515" max="516" width="11.140625" style="3" customWidth="1"/>
    <col min="517" max="517" width="13.28515625" style="3" customWidth="1"/>
    <col min="518" max="518" width="12.140625" style="3" customWidth="1"/>
    <col min="519" max="521" width="9.85546875" style="3" bestFit="1" customWidth="1"/>
    <col min="522" max="522" width="10.140625" style="3" customWidth="1"/>
    <col min="523" max="523" width="12.140625" style="3" customWidth="1"/>
    <col min="524" max="524" width="10.140625" style="3" customWidth="1"/>
    <col min="525" max="525" width="12" style="3" customWidth="1"/>
    <col min="526" max="760" width="8.85546875" style="3"/>
    <col min="761" max="761" width="6.28515625" style="3" customWidth="1"/>
    <col min="762" max="762" width="20.5703125" style="3" customWidth="1"/>
    <col min="763" max="763" width="30.7109375" style="3" customWidth="1"/>
    <col min="764" max="764" width="12" style="3" customWidth="1"/>
    <col min="765" max="765" width="13" style="3" customWidth="1"/>
    <col min="766" max="766" width="9.85546875" style="3" bestFit="1" customWidth="1"/>
    <col min="767" max="768" width="9.5703125" style="3" customWidth="1"/>
    <col min="769" max="769" width="9.85546875" style="3" bestFit="1" customWidth="1"/>
    <col min="770" max="770" width="14.140625" style="3" customWidth="1"/>
    <col min="771" max="772" width="11.140625" style="3" customWidth="1"/>
    <col min="773" max="773" width="13.28515625" style="3" customWidth="1"/>
    <col min="774" max="774" width="12.140625" style="3" customWidth="1"/>
    <col min="775" max="777" width="9.85546875" style="3" bestFit="1" customWidth="1"/>
    <col min="778" max="778" width="10.140625" style="3" customWidth="1"/>
    <col min="779" max="779" width="12.140625" style="3" customWidth="1"/>
    <col min="780" max="780" width="10.140625" style="3" customWidth="1"/>
    <col min="781" max="781" width="12" style="3" customWidth="1"/>
    <col min="782" max="1016" width="8.85546875" style="3"/>
    <col min="1017" max="1017" width="6.28515625" style="3" customWidth="1"/>
    <col min="1018" max="1018" width="20.5703125" style="3" customWidth="1"/>
    <col min="1019" max="1019" width="30.7109375" style="3" customWidth="1"/>
    <col min="1020" max="1020" width="12" style="3" customWidth="1"/>
    <col min="1021" max="1021" width="13" style="3" customWidth="1"/>
    <col min="1022" max="1022" width="9.85546875" style="3" bestFit="1" customWidth="1"/>
    <col min="1023" max="1024" width="9.5703125" style="3" customWidth="1"/>
    <col min="1025" max="1025" width="9.85546875" style="3" bestFit="1" customWidth="1"/>
    <col min="1026" max="1026" width="14.140625" style="3" customWidth="1"/>
    <col min="1027" max="1028" width="11.140625" style="3" customWidth="1"/>
    <col min="1029" max="1029" width="13.28515625" style="3" customWidth="1"/>
    <col min="1030" max="1030" width="12.140625" style="3" customWidth="1"/>
    <col min="1031" max="1033" width="9.85546875" style="3" bestFit="1" customWidth="1"/>
    <col min="1034" max="1034" width="10.140625" style="3" customWidth="1"/>
    <col min="1035" max="1035" width="12.140625" style="3" customWidth="1"/>
    <col min="1036" max="1036" width="10.140625" style="3" customWidth="1"/>
    <col min="1037" max="1037" width="12" style="3" customWidth="1"/>
    <col min="1038" max="1272" width="8.85546875" style="3"/>
    <col min="1273" max="1273" width="6.28515625" style="3" customWidth="1"/>
    <col min="1274" max="1274" width="20.5703125" style="3" customWidth="1"/>
    <col min="1275" max="1275" width="30.7109375" style="3" customWidth="1"/>
    <col min="1276" max="1276" width="12" style="3" customWidth="1"/>
    <col min="1277" max="1277" width="13" style="3" customWidth="1"/>
    <col min="1278" max="1278" width="9.85546875" style="3" bestFit="1" customWidth="1"/>
    <col min="1279" max="1280" width="9.5703125" style="3" customWidth="1"/>
    <col min="1281" max="1281" width="9.85546875" style="3" bestFit="1" customWidth="1"/>
    <col min="1282" max="1282" width="14.140625" style="3" customWidth="1"/>
    <col min="1283" max="1284" width="11.140625" style="3" customWidth="1"/>
    <col min="1285" max="1285" width="13.28515625" style="3" customWidth="1"/>
    <col min="1286" max="1286" width="12.140625" style="3" customWidth="1"/>
    <col min="1287" max="1289" width="9.85546875" style="3" bestFit="1" customWidth="1"/>
    <col min="1290" max="1290" width="10.140625" style="3" customWidth="1"/>
    <col min="1291" max="1291" width="12.140625" style="3" customWidth="1"/>
    <col min="1292" max="1292" width="10.140625" style="3" customWidth="1"/>
    <col min="1293" max="1293" width="12" style="3" customWidth="1"/>
    <col min="1294" max="1528" width="8.85546875" style="3"/>
    <col min="1529" max="1529" width="6.28515625" style="3" customWidth="1"/>
    <col min="1530" max="1530" width="20.5703125" style="3" customWidth="1"/>
    <col min="1531" max="1531" width="30.7109375" style="3" customWidth="1"/>
    <col min="1532" max="1532" width="12" style="3" customWidth="1"/>
    <col min="1533" max="1533" width="13" style="3" customWidth="1"/>
    <col min="1534" max="1534" width="9.85546875" style="3" bestFit="1" customWidth="1"/>
    <col min="1535" max="1536" width="9.5703125" style="3" customWidth="1"/>
    <col min="1537" max="1537" width="9.85546875" style="3" bestFit="1" customWidth="1"/>
    <col min="1538" max="1538" width="14.140625" style="3" customWidth="1"/>
    <col min="1539" max="1540" width="11.140625" style="3" customWidth="1"/>
    <col min="1541" max="1541" width="13.28515625" style="3" customWidth="1"/>
    <col min="1542" max="1542" width="12.140625" style="3" customWidth="1"/>
    <col min="1543" max="1545" width="9.85546875" style="3" bestFit="1" customWidth="1"/>
    <col min="1546" max="1546" width="10.140625" style="3" customWidth="1"/>
    <col min="1547" max="1547" width="12.140625" style="3" customWidth="1"/>
    <col min="1548" max="1548" width="10.140625" style="3" customWidth="1"/>
    <col min="1549" max="1549" width="12" style="3" customWidth="1"/>
    <col min="1550" max="1784" width="8.85546875" style="3"/>
    <col min="1785" max="1785" width="6.28515625" style="3" customWidth="1"/>
    <col min="1786" max="1786" width="20.5703125" style="3" customWidth="1"/>
    <col min="1787" max="1787" width="30.7109375" style="3" customWidth="1"/>
    <col min="1788" max="1788" width="12" style="3" customWidth="1"/>
    <col min="1789" max="1789" width="13" style="3" customWidth="1"/>
    <col min="1790" max="1790" width="9.85546875" style="3" bestFit="1" customWidth="1"/>
    <col min="1791" max="1792" width="9.5703125" style="3" customWidth="1"/>
    <col min="1793" max="1793" width="9.85546875" style="3" bestFit="1" customWidth="1"/>
    <col min="1794" max="1794" width="14.140625" style="3" customWidth="1"/>
    <col min="1795" max="1796" width="11.140625" style="3" customWidth="1"/>
    <col min="1797" max="1797" width="13.28515625" style="3" customWidth="1"/>
    <col min="1798" max="1798" width="12.140625" style="3" customWidth="1"/>
    <col min="1799" max="1801" width="9.85546875" style="3" bestFit="1" customWidth="1"/>
    <col min="1802" max="1802" width="10.140625" style="3" customWidth="1"/>
    <col min="1803" max="1803" width="12.140625" style="3" customWidth="1"/>
    <col min="1804" max="1804" width="10.140625" style="3" customWidth="1"/>
    <col min="1805" max="1805" width="12" style="3" customWidth="1"/>
    <col min="1806" max="2040" width="8.85546875" style="3"/>
    <col min="2041" max="2041" width="6.28515625" style="3" customWidth="1"/>
    <col min="2042" max="2042" width="20.5703125" style="3" customWidth="1"/>
    <col min="2043" max="2043" width="30.7109375" style="3" customWidth="1"/>
    <col min="2044" max="2044" width="12" style="3" customWidth="1"/>
    <col min="2045" max="2045" width="13" style="3" customWidth="1"/>
    <col min="2046" max="2046" width="9.85546875" style="3" bestFit="1" customWidth="1"/>
    <col min="2047" max="2048" width="9.5703125" style="3" customWidth="1"/>
    <col min="2049" max="2049" width="9.85546875" style="3" bestFit="1" customWidth="1"/>
    <col min="2050" max="2050" width="14.140625" style="3" customWidth="1"/>
    <col min="2051" max="2052" width="11.140625" style="3" customWidth="1"/>
    <col min="2053" max="2053" width="13.28515625" style="3" customWidth="1"/>
    <col min="2054" max="2054" width="12.140625" style="3" customWidth="1"/>
    <col min="2055" max="2057" width="9.85546875" style="3" bestFit="1" customWidth="1"/>
    <col min="2058" max="2058" width="10.140625" style="3" customWidth="1"/>
    <col min="2059" max="2059" width="12.140625" style="3" customWidth="1"/>
    <col min="2060" max="2060" width="10.140625" style="3" customWidth="1"/>
    <col min="2061" max="2061" width="12" style="3" customWidth="1"/>
    <col min="2062" max="2296" width="8.85546875" style="3"/>
    <col min="2297" max="2297" width="6.28515625" style="3" customWidth="1"/>
    <col min="2298" max="2298" width="20.5703125" style="3" customWidth="1"/>
    <col min="2299" max="2299" width="30.7109375" style="3" customWidth="1"/>
    <col min="2300" max="2300" width="12" style="3" customWidth="1"/>
    <col min="2301" max="2301" width="13" style="3" customWidth="1"/>
    <col min="2302" max="2302" width="9.85546875" style="3" bestFit="1" customWidth="1"/>
    <col min="2303" max="2304" width="9.5703125" style="3" customWidth="1"/>
    <col min="2305" max="2305" width="9.85546875" style="3" bestFit="1" customWidth="1"/>
    <col min="2306" max="2306" width="14.140625" style="3" customWidth="1"/>
    <col min="2307" max="2308" width="11.140625" style="3" customWidth="1"/>
    <col min="2309" max="2309" width="13.28515625" style="3" customWidth="1"/>
    <col min="2310" max="2310" width="12.140625" style="3" customWidth="1"/>
    <col min="2311" max="2313" width="9.85546875" style="3" bestFit="1" customWidth="1"/>
    <col min="2314" max="2314" width="10.140625" style="3" customWidth="1"/>
    <col min="2315" max="2315" width="12.140625" style="3" customWidth="1"/>
    <col min="2316" max="2316" width="10.140625" style="3" customWidth="1"/>
    <col min="2317" max="2317" width="12" style="3" customWidth="1"/>
    <col min="2318" max="2552" width="8.85546875" style="3"/>
    <col min="2553" max="2553" width="6.28515625" style="3" customWidth="1"/>
    <col min="2554" max="2554" width="20.5703125" style="3" customWidth="1"/>
    <col min="2555" max="2555" width="30.7109375" style="3" customWidth="1"/>
    <col min="2556" max="2556" width="12" style="3" customWidth="1"/>
    <col min="2557" max="2557" width="13" style="3" customWidth="1"/>
    <col min="2558" max="2558" width="9.85546875" style="3" bestFit="1" customWidth="1"/>
    <col min="2559" max="2560" width="9.5703125" style="3" customWidth="1"/>
    <col min="2561" max="2561" width="9.85546875" style="3" bestFit="1" customWidth="1"/>
    <col min="2562" max="2562" width="14.140625" style="3" customWidth="1"/>
    <col min="2563" max="2564" width="11.140625" style="3" customWidth="1"/>
    <col min="2565" max="2565" width="13.28515625" style="3" customWidth="1"/>
    <col min="2566" max="2566" width="12.140625" style="3" customWidth="1"/>
    <col min="2567" max="2569" width="9.85546875" style="3" bestFit="1" customWidth="1"/>
    <col min="2570" max="2570" width="10.140625" style="3" customWidth="1"/>
    <col min="2571" max="2571" width="12.140625" style="3" customWidth="1"/>
    <col min="2572" max="2572" width="10.140625" style="3" customWidth="1"/>
    <col min="2573" max="2573" width="12" style="3" customWidth="1"/>
    <col min="2574" max="2808" width="8.85546875" style="3"/>
    <col min="2809" max="2809" width="6.28515625" style="3" customWidth="1"/>
    <col min="2810" max="2810" width="20.5703125" style="3" customWidth="1"/>
    <col min="2811" max="2811" width="30.7109375" style="3" customWidth="1"/>
    <col min="2812" max="2812" width="12" style="3" customWidth="1"/>
    <col min="2813" max="2813" width="13" style="3" customWidth="1"/>
    <col min="2814" max="2814" width="9.85546875" style="3" bestFit="1" customWidth="1"/>
    <col min="2815" max="2816" width="9.5703125" style="3" customWidth="1"/>
    <col min="2817" max="2817" width="9.85546875" style="3" bestFit="1" customWidth="1"/>
    <col min="2818" max="2818" width="14.140625" style="3" customWidth="1"/>
    <col min="2819" max="2820" width="11.140625" style="3" customWidth="1"/>
    <col min="2821" max="2821" width="13.28515625" style="3" customWidth="1"/>
    <col min="2822" max="2822" width="12.140625" style="3" customWidth="1"/>
    <col min="2823" max="2825" width="9.85546875" style="3" bestFit="1" customWidth="1"/>
    <col min="2826" max="2826" width="10.140625" style="3" customWidth="1"/>
    <col min="2827" max="2827" width="12.140625" style="3" customWidth="1"/>
    <col min="2828" max="2828" width="10.140625" style="3" customWidth="1"/>
    <col min="2829" max="2829" width="12" style="3" customWidth="1"/>
    <col min="2830" max="3064" width="8.85546875" style="3"/>
    <col min="3065" max="3065" width="6.28515625" style="3" customWidth="1"/>
    <col min="3066" max="3066" width="20.5703125" style="3" customWidth="1"/>
    <col min="3067" max="3067" width="30.7109375" style="3" customWidth="1"/>
    <col min="3068" max="3068" width="12" style="3" customWidth="1"/>
    <col min="3069" max="3069" width="13" style="3" customWidth="1"/>
    <col min="3070" max="3070" width="9.85546875" style="3" bestFit="1" customWidth="1"/>
    <col min="3071" max="3072" width="9.5703125" style="3" customWidth="1"/>
    <col min="3073" max="3073" width="9.85546875" style="3" bestFit="1" customWidth="1"/>
    <col min="3074" max="3074" width="14.140625" style="3" customWidth="1"/>
    <col min="3075" max="3076" width="11.140625" style="3" customWidth="1"/>
    <col min="3077" max="3077" width="13.28515625" style="3" customWidth="1"/>
    <col min="3078" max="3078" width="12.140625" style="3" customWidth="1"/>
    <col min="3079" max="3081" width="9.85546875" style="3" bestFit="1" customWidth="1"/>
    <col min="3082" max="3082" width="10.140625" style="3" customWidth="1"/>
    <col min="3083" max="3083" width="12.140625" style="3" customWidth="1"/>
    <col min="3084" max="3084" width="10.140625" style="3" customWidth="1"/>
    <col min="3085" max="3085" width="12" style="3" customWidth="1"/>
    <col min="3086" max="3320" width="8.85546875" style="3"/>
    <col min="3321" max="3321" width="6.28515625" style="3" customWidth="1"/>
    <col min="3322" max="3322" width="20.5703125" style="3" customWidth="1"/>
    <col min="3323" max="3323" width="30.7109375" style="3" customWidth="1"/>
    <col min="3324" max="3324" width="12" style="3" customWidth="1"/>
    <col min="3325" max="3325" width="13" style="3" customWidth="1"/>
    <col min="3326" max="3326" width="9.85546875" style="3" bestFit="1" customWidth="1"/>
    <col min="3327" max="3328" width="9.5703125" style="3" customWidth="1"/>
    <col min="3329" max="3329" width="9.85546875" style="3" bestFit="1" customWidth="1"/>
    <col min="3330" max="3330" width="14.140625" style="3" customWidth="1"/>
    <col min="3331" max="3332" width="11.140625" style="3" customWidth="1"/>
    <col min="3333" max="3333" width="13.28515625" style="3" customWidth="1"/>
    <col min="3334" max="3334" width="12.140625" style="3" customWidth="1"/>
    <col min="3335" max="3337" width="9.85546875" style="3" bestFit="1" customWidth="1"/>
    <col min="3338" max="3338" width="10.140625" style="3" customWidth="1"/>
    <col min="3339" max="3339" width="12.140625" style="3" customWidth="1"/>
    <col min="3340" max="3340" width="10.140625" style="3" customWidth="1"/>
    <col min="3341" max="3341" width="12" style="3" customWidth="1"/>
    <col min="3342" max="3576" width="8.85546875" style="3"/>
    <col min="3577" max="3577" width="6.28515625" style="3" customWidth="1"/>
    <col min="3578" max="3578" width="20.5703125" style="3" customWidth="1"/>
    <col min="3579" max="3579" width="30.7109375" style="3" customWidth="1"/>
    <col min="3580" max="3580" width="12" style="3" customWidth="1"/>
    <col min="3581" max="3581" width="13" style="3" customWidth="1"/>
    <col min="3582" max="3582" width="9.85546875" style="3" bestFit="1" customWidth="1"/>
    <col min="3583" max="3584" width="9.5703125" style="3" customWidth="1"/>
    <col min="3585" max="3585" width="9.85546875" style="3" bestFit="1" customWidth="1"/>
    <col min="3586" max="3586" width="14.140625" style="3" customWidth="1"/>
    <col min="3587" max="3588" width="11.140625" style="3" customWidth="1"/>
    <col min="3589" max="3589" width="13.28515625" style="3" customWidth="1"/>
    <col min="3590" max="3590" width="12.140625" style="3" customWidth="1"/>
    <col min="3591" max="3593" width="9.85546875" style="3" bestFit="1" customWidth="1"/>
    <col min="3594" max="3594" width="10.140625" style="3" customWidth="1"/>
    <col min="3595" max="3595" width="12.140625" style="3" customWidth="1"/>
    <col min="3596" max="3596" width="10.140625" style="3" customWidth="1"/>
    <col min="3597" max="3597" width="12" style="3" customWidth="1"/>
    <col min="3598" max="3832" width="8.85546875" style="3"/>
    <col min="3833" max="3833" width="6.28515625" style="3" customWidth="1"/>
    <col min="3834" max="3834" width="20.5703125" style="3" customWidth="1"/>
    <col min="3835" max="3835" width="30.7109375" style="3" customWidth="1"/>
    <col min="3836" max="3836" width="12" style="3" customWidth="1"/>
    <col min="3837" max="3837" width="13" style="3" customWidth="1"/>
    <col min="3838" max="3838" width="9.85546875" style="3" bestFit="1" customWidth="1"/>
    <col min="3839" max="3840" width="9.5703125" style="3" customWidth="1"/>
    <col min="3841" max="3841" width="9.85546875" style="3" bestFit="1" customWidth="1"/>
    <col min="3842" max="3842" width="14.140625" style="3" customWidth="1"/>
    <col min="3843" max="3844" width="11.140625" style="3" customWidth="1"/>
    <col min="3845" max="3845" width="13.28515625" style="3" customWidth="1"/>
    <col min="3846" max="3846" width="12.140625" style="3" customWidth="1"/>
    <col min="3847" max="3849" width="9.85546875" style="3" bestFit="1" customWidth="1"/>
    <col min="3850" max="3850" width="10.140625" style="3" customWidth="1"/>
    <col min="3851" max="3851" width="12.140625" style="3" customWidth="1"/>
    <col min="3852" max="3852" width="10.140625" style="3" customWidth="1"/>
    <col min="3853" max="3853" width="12" style="3" customWidth="1"/>
    <col min="3854" max="4088" width="8.85546875" style="3"/>
    <col min="4089" max="4089" width="6.28515625" style="3" customWidth="1"/>
    <col min="4090" max="4090" width="20.5703125" style="3" customWidth="1"/>
    <col min="4091" max="4091" width="30.7109375" style="3" customWidth="1"/>
    <col min="4092" max="4092" width="12" style="3" customWidth="1"/>
    <col min="4093" max="4093" width="13" style="3" customWidth="1"/>
    <col min="4094" max="4094" width="9.85546875" style="3" bestFit="1" customWidth="1"/>
    <col min="4095" max="4096" width="9.5703125" style="3" customWidth="1"/>
    <col min="4097" max="4097" width="9.85546875" style="3" bestFit="1" customWidth="1"/>
    <col min="4098" max="4098" width="14.140625" style="3" customWidth="1"/>
    <col min="4099" max="4100" width="11.140625" style="3" customWidth="1"/>
    <col min="4101" max="4101" width="13.28515625" style="3" customWidth="1"/>
    <col min="4102" max="4102" width="12.140625" style="3" customWidth="1"/>
    <col min="4103" max="4105" width="9.85546875" style="3" bestFit="1" customWidth="1"/>
    <col min="4106" max="4106" width="10.140625" style="3" customWidth="1"/>
    <col min="4107" max="4107" width="12.140625" style="3" customWidth="1"/>
    <col min="4108" max="4108" width="10.140625" style="3" customWidth="1"/>
    <col min="4109" max="4109" width="12" style="3" customWidth="1"/>
    <col min="4110" max="4344" width="8.85546875" style="3"/>
    <col min="4345" max="4345" width="6.28515625" style="3" customWidth="1"/>
    <col min="4346" max="4346" width="20.5703125" style="3" customWidth="1"/>
    <col min="4347" max="4347" width="30.7109375" style="3" customWidth="1"/>
    <col min="4348" max="4348" width="12" style="3" customWidth="1"/>
    <col min="4349" max="4349" width="13" style="3" customWidth="1"/>
    <col min="4350" max="4350" width="9.85546875" style="3" bestFit="1" customWidth="1"/>
    <col min="4351" max="4352" width="9.5703125" style="3" customWidth="1"/>
    <col min="4353" max="4353" width="9.85546875" style="3" bestFit="1" customWidth="1"/>
    <col min="4354" max="4354" width="14.140625" style="3" customWidth="1"/>
    <col min="4355" max="4356" width="11.140625" style="3" customWidth="1"/>
    <col min="4357" max="4357" width="13.28515625" style="3" customWidth="1"/>
    <col min="4358" max="4358" width="12.140625" style="3" customWidth="1"/>
    <col min="4359" max="4361" width="9.85546875" style="3" bestFit="1" customWidth="1"/>
    <col min="4362" max="4362" width="10.140625" style="3" customWidth="1"/>
    <col min="4363" max="4363" width="12.140625" style="3" customWidth="1"/>
    <col min="4364" max="4364" width="10.140625" style="3" customWidth="1"/>
    <col min="4365" max="4365" width="12" style="3" customWidth="1"/>
    <col min="4366" max="4600" width="8.85546875" style="3"/>
    <col min="4601" max="4601" width="6.28515625" style="3" customWidth="1"/>
    <col min="4602" max="4602" width="20.5703125" style="3" customWidth="1"/>
    <col min="4603" max="4603" width="30.7109375" style="3" customWidth="1"/>
    <col min="4604" max="4604" width="12" style="3" customWidth="1"/>
    <col min="4605" max="4605" width="13" style="3" customWidth="1"/>
    <col min="4606" max="4606" width="9.85546875" style="3" bestFit="1" customWidth="1"/>
    <col min="4607" max="4608" width="9.5703125" style="3" customWidth="1"/>
    <col min="4609" max="4609" width="9.85546875" style="3" bestFit="1" customWidth="1"/>
    <col min="4610" max="4610" width="14.140625" style="3" customWidth="1"/>
    <col min="4611" max="4612" width="11.140625" style="3" customWidth="1"/>
    <col min="4613" max="4613" width="13.28515625" style="3" customWidth="1"/>
    <col min="4614" max="4614" width="12.140625" style="3" customWidth="1"/>
    <col min="4615" max="4617" width="9.85546875" style="3" bestFit="1" customWidth="1"/>
    <col min="4618" max="4618" width="10.140625" style="3" customWidth="1"/>
    <col min="4619" max="4619" width="12.140625" style="3" customWidth="1"/>
    <col min="4620" max="4620" width="10.140625" style="3" customWidth="1"/>
    <col min="4621" max="4621" width="12" style="3" customWidth="1"/>
    <col min="4622" max="4856" width="8.85546875" style="3"/>
    <col min="4857" max="4857" width="6.28515625" style="3" customWidth="1"/>
    <col min="4858" max="4858" width="20.5703125" style="3" customWidth="1"/>
    <col min="4859" max="4859" width="30.7109375" style="3" customWidth="1"/>
    <col min="4860" max="4860" width="12" style="3" customWidth="1"/>
    <col min="4861" max="4861" width="13" style="3" customWidth="1"/>
    <col min="4862" max="4862" width="9.85546875" style="3" bestFit="1" customWidth="1"/>
    <col min="4863" max="4864" width="9.5703125" style="3" customWidth="1"/>
    <col min="4865" max="4865" width="9.85546875" style="3" bestFit="1" customWidth="1"/>
    <col min="4866" max="4866" width="14.140625" style="3" customWidth="1"/>
    <col min="4867" max="4868" width="11.140625" style="3" customWidth="1"/>
    <col min="4869" max="4869" width="13.28515625" style="3" customWidth="1"/>
    <col min="4870" max="4870" width="12.140625" style="3" customWidth="1"/>
    <col min="4871" max="4873" width="9.85546875" style="3" bestFit="1" customWidth="1"/>
    <col min="4874" max="4874" width="10.140625" style="3" customWidth="1"/>
    <col min="4875" max="4875" width="12.140625" style="3" customWidth="1"/>
    <col min="4876" max="4876" width="10.140625" style="3" customWidth="1"/>
    <col min="4877" max="4877" width="12" style="3" customWidth="1"/>
    <col min="4878" max="5112" width="8.85546875" style="3"/>
    <col min="5113" max="5113" width="6.28515625" style="3" customWidth="1"/>
    <col min="5114" max="5114" width="20.5703125" style="3" customWidth="1"/>
    <col min="5115" max="5115" width="30.7109375" style="3" customWidth="1"/>
    <col min="5116" max="5116" width="12" style="3" customWidth="1"/>
    <col min="5117" max="5117" width="13" style="3" customWidth="1"/>
    <col min="5118" max="5118" width="9.85546875" style="3" bestFit="1" customWidth="1"/>
    <col min="5119" max="5120" width="9.5703125" style="3" customWidth="1"/>
    <col min="5121" max="5121" width="9.85546875" style="3" bestFit="1" customWidth="1"/>
    <col min="5122" max="5122" width="14.140625" style="3" customWidth="1"/>
    <col min="5123" max="5124" width="11.140625" style="3" customWidth="1"/>
    <col min="5125" max="5125" width="13.28515625" style="3" customWidth="1"/>
    <col min="5126" max="5126" width="12.140625" style="3" customWidth="1"/>
    <col min="5127" max="5129" width="9.85546875" style="3" bestFit="1" customWidth="1"/>
    <col min="5130" max="5130" width="10.140625" style="3" customWidth="1"/>
    <col min="5131" max="5131" width="12.140625" style="3" customWidth="1"/>
    <col min="5132" max="5132" width="10.140625" style="3" customWidth="1"/>
    <col min="5133" max="5133" width="12" style="3" customWidth="1"/>
    <col min="5134" max="5368" width="8.85546875" style="3"/>
    <col min="5369" max="5369" width="6.28515625" style="3" customWidth="1"/>
    <col min="5370" max="5370" width="20.5703125" style="3" customWidth="1"/>
    <col min="5371" max="5371" width="30.7109375" style="3" customWidth="1"/>
    <col min="5372" max="5372" width="12" style="3" customWidth="1"/>
    <col min="5373" max="5373" width="13" style="3" customWidth="1"/>
    <col min="5374" max="5374" width="9.85546875" style="3" bestFit="1" customWidth="1"/>
    <col min="5375" max="5376" width="9.5703125" style="3" customWidth="1"/>
    <col min="5377" max="5377" width="9.85546875" style="3" bestFit="1" customWidth="1"/>
    <col min="5378" max="5378" width="14.140625" style="3" customWidth="1"/>
    <col min="5379" max="5380" width="11.140625" style="3" customWidth="1"/>
    <col min="5381" max="5381" width="13.28515625" style="3" customWidth="1"/>
    <col min="5382" max="5382" width="12.140625" style="3" customWidth="1"/>
    <col min="5383" max="5385" width="9.85546875" style="3" bestFit="1" customWidth="1"/>
    <col min="5386" max="5386" width="10.140625" style="3" customWidth="1"/>
    <col min="5387" max="5387" width="12.140625" style="3" customWidth="1"/>
    <col min="5388" max="5388" width="10.140625" style="3" customWidth="1"/>
    <col min="5389" max="5389" width="12" style="3" customWidth="1"/>
    <col min="5390" max="5624" width="8.85546875" style="3"/>
    <col min="5625" max="5625" width="6.28515625" style="3" customWidth="1"/>
    <col min="5626" max="5626" width="20.5703125" style="3" customWidth="1"/>
    <col min="5627" max="5627" width="30.7109375" style="3" customWidth="1"/>
    <col min="5628" max="5628" width="12" style="3" customWidth="1"/>
    <col min="5629" max="5629" width="13" style="3" customWidth="1"/>
    <col min="5630" max="5630" width="9.85546875" style="3" bestFit="1" customWidth="1"/>
    <col min="5631" max="5632" width="9.5703125" style="3" customWidth="1"/>
    <col min="5633" max="5633" width="9.85546875" style="3" bestFit="1" customWidth="1"/>
    <col min="5634" max="5634" width="14.140625" style="3" customWidth="1"/>
    <col min="5635" max="5636" width="11.140625" style="3" customWidth="1"/>
    <col min="5637" max="5637" width="13.28515625" style="3" customWidth="1"/>
    <col min="5638" max="5638" width="12.140625" style="3" customWidth="1"/>
    <col min="5639" max="5641" width="9.85546875" style="3" bestFit="1" customWidth="1"/>
    <col min="5642" max="5642" width="10.140625" style="3" customWidth="1"/>
    <col min="5643" max="5643" width="12.140625" style="3" customWidth="1"/>
    <col min="5644" max="5644" width="10.140625" style="3" customWidth="1"/>
    <col min="5645" max="5645" width="12" style="3" customWidth="1"/>
    <col min="5646" max="5880" width="8.85546875" style="3"/>
    <col min="5881" max="5881" width="6.28515625" style="3" customWidth="1"/>
    <col min="5882" max="5882" width="20.5703125" style="3" customWidth="1"/>
    <col min="5883" max="5883" width="30.7109375" style="3" customWidth="1"/>
    <col min="5884" max="5884" width="12" style="3" customWidth="1"/>
    <col min="5885" max="5885" width="13" style="3" customWidth="1"/>
    <col min="5886" max="5886" width="9.85546875" style="3" bestFit="1" customWidth="1"/>
    <col min="5887" max="5888" width="9.5703125" style="3" customWidth="1"/>
    <col min="5889" max="5889" width="9.85546875" style="3" bestFit="1" customWidth="1"/>
    <col min="5890" max="5890" width="14.140625" style="3" customWidth="1"/>
    <col min="5891" max="5892" width="11.140625" style="3" customWidth="1"/>
    <col min="5893" max="5893" width="13.28515625" style="3" customWidth="1"/>
    <col min="5894" max="5894" width="12.140625" style="3" customWidth="1"/>
    <col min="5895" max="5897" width="9.85546875" style="3" bestFit="1" customWidth="1"/>
    <col min="5898" max="5898" width="10.140625" style="3" customWidth="1"/>
    <col min="5899" max="5899" width="12.140625" style="3" customWidth="1"/>
    <col min="5900" max="5900" width="10.140625" style="3" customWidth="1"/>
    <col min="5901" max="5901" width="12" style="3" customWidth="1"/>
    <col min="5902" max="6136" width="8.85546875" style="3"/>
    <col min="6137" max="6137" width="6.28515625" style="3" customWidth="1"/>
    <col min="6138" max="6138" width="20.5703125" style="3" customWidth="1"/>
    <col min="6139" max="6139" width="30.7109375" style="3" customWidth="1"/>
    <col min="6140" max="6140" width="12" style="3" customWidth="1"/>
    <col min="6141" max="6141" width="13" style="3" customWidth="1"/>
    <col min="6142" max="6142" width="9.85546875" style="3" bestFit="1" customWidth="1"/>
    <col min="6143" max="6144" width="9.5703125" style="3" customWidth="1"/>
    <col min="6145" max="6145" width="9.85546875" style="3" bestFit="1" customWidth="1"/>
    <col min="6146" max="6146" width="14.140625" style="3" customWidth="1"/>
    <col min="6147" max="6148" width="11.140625" style="3" customWidth="1"/>
    <col min="6149" max="6149" width="13.28515625" style="3" customWidth="1"/>
    <col min="6150" max="6150" width="12.140625" style="3" customWidth="1"/>
    <col min="6151" max="6153" width="9.85546875" style="3" bestFit="1" customWidth="1"/>
    <col min="6154" max="6154" width="10.140625" style="3" customWidth="1"/>
    <col min="6155" max="6155" width="12.140625" style="3" customWidth="1"/>
    <col min="6156" max="6156" width="10.140625" style="3" customWidth="1"/>
    <col min="6157" max="6157" width="12" style="3" customWidth="1"/>
    <col min="6158" max="6392" width="8.85546875" style="3"/>
    <col min="6393" max="6393" width="6.28515625" style="3" customWidth="1"/>
    <col min="6394" max="6394" width="20.5703125" style="3" customWidth="1"/>
    <col min="6395" max="6395" width="30.7109375" style="3" customWidth="1"/>
    <col min="6396" max="6396" width="12" style="3" customWidth="1"/>
    <col min="6397" max="6397" width="13" style="3" customWidth="1"/>
    <col min="6398" max="6398" width="9.85546875" style="3" bestFit="1" customWidth="1"/>
    <col min="6399" max="6400" width="9.5703125" style="3" customWidth="1"/>
    <col min="6401" max="6401" width="9.85546875" style="3" bestFit="1" customWidth="1"/>
    <col min="6402" max="6402" width="14.140625" style="3" customWidth="1"/>
    <col min="6403" max="6404" width="11.140625" style="3" customWidth="1"/>
    <col min="6405" max="6405" width="13.28515625" style="3" customWidth="1"/>
    <col min="6406" max="6406" width="12.140625" style="3" customWidth="1"/>
    <col min="6407" max="6409" width="9.85546875" style="3" bestFit="1" customWidth="1"/>
    <col min="6410" max="6410" width="10.140625" style="3" customWidth="1"/>
    <col min="6411" max="6411" width="12.140625" style="3" customWidth="1"/>
    <col min="6412" max="6412" width="10.140625" style="3" customWidth="1"/>
    <col min="6413" max="6413" width="12" style="3" customWidth="1"/>
    <col min="6414" max="6648" width="8.85546875" style="3"/>
    <col min="6649" max="6649" width="6.28515625" style="3" customWidth="1"/>
    <col min="6650" max="6650" width="20.5703125" style="3" customWidth="1"/>
    <col min="6651" max="6651" width="30.7109375" style="3" customWidth="1"/>
    <col min="6652" max="6652" width="12" style="3" customWidth="1"/>
    <col min="6653" max="6653" width="13" style="3" customWidth="1"/>
    <col min="6654" max="6654" width="9.85546875" style="3" bestFit="1" customWidth="1"/>
    <col min="6655" max="6656" width="9.5703125" style="3" customWidth="1"/>
    <col min="6657" max="6657" width="9.85546875" style="3" bestFit="1" customWidth="1"/>
    <col min="6658" max="6658" width="14.140625" style="3" customWidth="1"/>
    <col min="6659" max="6660" width="11.140625" style="3" customWidth="1"/>
    <col min="6661" max="6661" width="13.28515625" style="3" customWidth="1"/>
    <col min="6662" max="6662" width="12.140625" style="3" customWidth="1"/>
    <col min="6663" max="6665" width="9.85546875" style="3" bestFit="1" customWidth="1"/>
    <col min="6666" max="6666" width="10.140625" style="3" customWidth="1"/>
    <col min="6667" max="6667" width="12.140625" style="3" customWidth="1"/>
    <col min="6668" max="6668" width="10.140625" style="3" customWidth="1"/>
    <col min="6669" max="6669" width="12" style="3" customWidth="1"/>
    <col min="6670" max="6904" width="8.85546875" style="3"/>
    <col min="6905" max="6905" width="6.28515625" style="3" customWidth="1"/>
    <col min="6906" max="6906" width="20.5703125" style="3" customWidth="1"/>
    <col min="6907" max="6907" width="30.7109375" style="3" customWidth="1"/>
    <col min="6908" max="6908" width="12" style="3" customWidth="1"/>
    <col min="6909" max="6909" width="13" style="3" customWidth="1"/>
    <col min="6910" max="6910" width="9.85546875" style="3" bestFit="1" customWidth="1"/>
    <col min="6911" max="6912" width="9.5703125" style="3" customWidth="1"/>
    <col min="6913" max="6913" width="9.85546875" style="3" bestFit="1" customWidth="1"/>
    <col min="6914" max="6914" width="14.140625" style="3" customWidth="1"/>
    <col min="6915" max="6916" width="11.140625" style="3" customWidth="1"/>
    <col min="6917" max="6917" width="13.28515625" style="3" customWidth="1"/>
    <col min="6918" max="6918" width="12.140625" style="3" customWidth="1"/>
    <col min="6919" max="6921" width="9.85546875" style="3" bestFit="1" customWidth="1"/>
    <col min="6922" max="6922" width="10.140625" style="3" customWidth="1"/>
    <col min="6923" max="6923" width="12.140625" style="3" customWidth="1"/>
    <col min="6924" max="6924" width="10.140625" style="3" customWidth="1"/>
    <col min="6925" max="6925" width="12" style="3" customWidth="1"/>
    <col min="6926" max="7160" width="8.85546875" style="3"/>
    <col min="7161" max="7161" width="6.28515625" style="3" customWidth="1"/>
    <col min="7162" max="7162" width="20.5703125" style="3" customWidth="1"/>
    <col min="7163" max="7163" width="30.7109375" style="3" customWidth="1"/>
    <col min="7164" max="7164" width="12" style="3" customWidth="1"/>
    <col min="7165" max="7165" width="13" style="3" customWidth="1"/>
    <col min="7166" max="7166" width="9.85546875" style="3" bestFit="1" customWidth="1"/>
    <col min="7167" max="7168" width="9.5703125" style="3" customWidth="1"/>
    <col min="7169" max="7169" width="9.85546875" style="3" bestFit="1" customWidth="1"/>
    <col min="7170" max="7170" width="14.140625" style="3" customWidth="1"/>
    <col min="7171" max="7172" width="11.140625" style="3" customWidth="1"/>
    <col min="7173" max="7173" width="13.28515625" style="3" customWidth="1"/>
    <col min="7174" max="7174" width="12.140625" style="3" customWidth="1"/>
    <col min="7175" max="7177" width="9.85546875" style="3" bestFit="1" customWidth="1"/>
    <col min="7178" max="7178" width="10.140625" style="3" customWidth="1"/>
    <col min="7179" max="7179" width="12.140625" style="3" customWidth="1"/>
    <col min="7180" max="7180" width="10.140625" style="3" customWidth="1"/>
    <col min="7181" max="7181" width="12" style="3" customWidth="1"/>
    <col min="7182" max="7416" width="8.85546875" style="3"/>
    <col min="7417" max="7417" width="6.28515625" style="3" customWidth="1"/>
    <col min="7418" max="7418" width="20.5703125" style="3" customWidth="1"/>
    <col min="7419" max="7419" width="30.7109375" style="3" customWidth="1"/>
    <col min="7420" max="7420" width="12" style="3" customWidth="1"/>
    <col min="7421" max="7421" width="13" style="3" customWidth="1"/>
    <col min="7422" max="7422" width="9.85546875" style="3" bestFit="1" customWidth="1"/>
    <col min="7423" max="7424" width="9.5703125" style="3" customWidth="1"/>
    <col min="7425" max="7425" width="9.85546875" style="3" bestFit="1" customWidth="1"/>
    <col min="7426" max="7426" width="14.140625" style="3" customWidth="1"/>
    <col min="7427" max="7428" width="11.140625" style="3" customWidth="1"/>
    <col min="7429" max="7429" width="13.28515625" style="3" customWidth="1"/>
    <col min="7430" max="7430" width="12.140625" style="3" customWidth="1"/>
    <col min="7431" max="7433" width="9.85546875" style="3" bestFit="1" customWidth="1"/>
    <col min="7434" max="7434" width="10.140625" style="3" customWidth="1"/>
    <col min="7435" max="7435" width="12.140625" style="3" customWidth="1"/>
    <col min="7436" max="7436" width="10.140625" style="3" customWidth="1"/>
    <col min="7437" max="7437" width="12" style="3" customWidth="1"/>
    <col min="7438" max="7672" width="8.85546875" style="3"/>
    <col min="7673" max="7673" width="6.28515625" style="3" customWidth="1"/>
    <col min="7674" max="7674" width="20.5703125" style="3" customWidth="1"/>
    <col min="7675" max="7675" width="30.7109375" style="3" customWidth="1"/>
    <col min="7676" max="7676" width="12" style="3" customWidth="1"/>
    <col min="7677" max="7677" width="13" style="3" customWidth="1"/>
    <col min="7678" max="7678" width="9.85546875" style="3" bestFit="1" customWidth="1"/>
    <col min="7679" max="7680" width="9.5703125" style="3" customWidth="1"/>
    <col min="7681" max="7681" width="9.85546875" style="3" bestFit="1" customWidth="1"/>
    <col min="7682" max="7682" width="14.140625" style="3" customWidth="1"/>
    <col min="7683" max="7684" width="11.140625" style="3" customWidth="1"/>
    <col min="7685" max="7685" width="13.28515625" style="3" customWidth="1"/>
    <col min="7686" max="7686" width="12.140625" style="3" customWidth="1"/>
    <col min="7687" max="7689" width="9.85546875" style="3" bestFit="1" customWidth="1"/>
    <col min="7690" max="7690" width="10.140625" style="3" customWidth="1"/>
    <col min="7691" max="7691" width="12.140625" style="3" customWidth="1"/>
    <col min="7692" max="7692" width="10.140625" style="3" customWidth="1"/>
    <col min="7693" max="7693" width="12" style="3" customWidth="1"/>
    <col min="7694" max="7928" width="8.85546875" style="3"/>
    <col min="7929" max="7929" width="6.28515625" style="3" customWidth="1"/>
    <col min="7930" max="7930" width="20.5703125" style="3" customWidth="1"/>
    <col min="7931" max="7931" width="30.7109375" style="3" customWidth="1"/>
    <col min="7932" max="7932" width="12" style="3" customWidth="1"/>
    <col min="7933" max="7933" width="13" style="3" customWidth="1"/>
    <col min="7934" max="7934" width="9.85546875" style="3" bestFit="1" customWidth="1"/>
    <col min="7935" max="7936" width="9.5703125" style="3" customWidth="1"/>
    <col min="7937" max="7937" width="9.85546875" style="3" bestFit="1" customWidth="1"/>
    <col min="7938" max="7938" width="14.140625" style="3" customWidth="1"/>
    <col min="7939" max="7940" width="11.140625" style="3" customWidth="1"/>
    <col min="7941" max="7941" width="13.28515625" style="3" customWidth="1"/>
    <col min="7942" max="7942" width="12.140625" style="3" customWidth="1"/>
    <col min="7943" max="7945" width="9.85546875" style="3" bestFit="1" customWidth="1"/>
    <col min="7946" max="7946" width="10.140625" style="3" customWidth="1"/>
    <col min="7947" max="7947" width="12.140625" style="3" customWidth="1"/>
    <col min="7948" max="7948" width="10.140625" style="3" customWidth="1"/>
    <col min="7949" max="7949" width="12" style="3" customWidth="1"/>
    <col min="7950" max="8184" width="8.85546875" style="3"/>
    <col min="8185" max="8185" width="6.28515625" style="3" customWidth="1"/>
    <col min="8186" max="8186" width="20.5703125" style="3" customWidth="1"/>
    <col min="8187" max="8187" width="30.7109375" style="3" customWidth="1"/>
    <col min="8188" max="8188" width="12" style="3" customWidth="1"/>
    <col min="8189" max="8189" width="13" style="3" customWidth="1"/>
    <col min="8190" max="8190" width="9.85546875" style="3" bestFit="1" customWidth="1"/>
    <col min="8191" max="8192" width="9.5703125" style="3" customWidth="1"/>
    <col min="8193" max="8193" width="9.85546875" style="3" bestFit="1" customWidth="1"/>
    <col min="8194" max="8194" width="14.140625" style="3" customWidth="1"/>
    <col min="8195" max="8196" width="11.140625" style="3" customWidth="1"/>
    <col min="8197" max="8197" width="13.28515625" style="3" customWidth="1"/>
    <col min="8198" max="8198" width="12.140625" style="3" customWidth="1"/>
    <col min="8199" max="8201" width="9.85546875" style="3" bestFit="1" customWidth="1"/>
    <col min="8202" max="8202" width="10.140625" style="3" customWidth="1"/>
    <col min="8203" max="8203" width="12.140625" style="3" customWidth="1"/>
    <col min="8204" max="8204" width="10.140625" style="3" customWidth="1"/>
    <col min="8205" max="8205" width="12" style="3" customWidth="1"/>
    <col min="8206" max="8440" width="8.85546875" style="3"/>
    <col min="8441" max="8441" width="6.28515625" style="3" customWidth="1"/>
    <col min="8442" max="8442" width="20.5703125" style="3" customWidth="1"/>
    <col min="8443" max="8443" width="30.7109375" style="3" customWidth="1"/>
    <col min="8444" max="8444" width="12" style="3" customWidth="1"/>
    <col min="8445" max="8445" width="13" style="3" customWidth="1"/>
    <col min="8446" max="8446" width="9.85546875" style="3" bestFit="1" customWidth="1"/>
    <col min="8447" max="8448" width="9.5703125" style="3" customWidth="1"/>
    <col min="8449" max="8449" width="9.85546875" style="3" bestFit="1" customWidth="1"/>
    <col min="8450" max="8450" width="14.140625" style="3" customWidth="1"/>
    <col min="8451" max="8452" width="11.140625" style="3" customWidth="1"/>
    <col min="8453" max="8453" width="13.28515625" style="3" customWidth="1"/>
    <col min="8454" max="8454" width="12.140625" style="3" customWidth="1"/>
    <col min="8455" max="8457" width="9.85546875" style="3" bestFit="1" customWidth="1"/>
    <col min="8458" max="8458" width="10.140625" style="3" customWidth="1"/>
    <col min="8459" max="8459" width="12.140625" style="3" customWidth="1"/>
    <col min="8460" max="8460" width="10.140625" style="3" customWidth="1"/>
    <col min="8461" max="8461" width="12" style="3" customWidth="1"/>
    <col min="8462" max="8696" width="8.85546875" style="3"/>
    <col min="8697" max="8697" width="6.28515625" style="3" customWidth="1"/>
    <col min="8698" max="8698" width="20.5703125" style="3" customWidth="1"/>
    <col min="8699" max="8699" width="30.7109375" style="3" customWidth="1"/>
    <col min="8700" max="8700" width="12" style="3" customWidth="1"/>
    <col min="8701" max="8701" width="13" style="3" customWidth="1"/>
    <col min="8702" max="8702" width="9.85546875" style="3" bestFit="1" customWidth="1"/>
    <col min="8703" max="8704" width="9.5703125" style="3" customWidth="1"/>
    <col min="8705" max="8705" width="9.85546875" style="3" bestFit="1" customWidth="1"/>
    <col min="8706" max="8706" width="14.140625" style="3" customWidth="1"/>
    <col min="8707" max="8708" width="11.140625" style="3" customWidth="1"/>
    <col min="8709" max="8709" width="13.28515625" style="3" customWidth="1"/>
    <col min="8710" max="8710" width="12.140625" style="3" customWidth="1"/>
    <col min="8711" max="8713" width="9.85546875" style="3" bestFit="1" customWidth="1"/>
    <col min="8714" max="8714" width="10.140625" style="3" customWidth="1"/>
    <col min="8715" max="8715" width="12.140625" style="3" customWidth="1"/>
    <col min="8716" max="8716" width="10.140625" style="3" customWidth="1"/>
    <col min="8717" max="8717" width="12" style="3" customWidth="1"/>
    <col min="8718" max="8952" width="8.85546875" style="3"/>
    <col min="8953" max="8953" width="6.28515625" style="3" customWidth="1"/>
    <col min="8954" max="8954" width="20.5703125" style="3" customWidth="1"/>
    <col min="8955" max="8955" width="30.7109375" style="3" customWidth="1"/>
    <col min="8956" max="8956" width="12" style="3" customWidth="1"/>
    <col min="8957" max="8957" width="13" style="3" customWidth="1"/>
    <col min="8958" max="8958" width="9.85546875" style="3" bestFit="1" customWidth="1"/>
    <col min="8959" max="8960" width="9.5703125" style="3" customWidth="1"/>
    <col min="8961" max="8961" width="9.85546875" style="3" bestFit="1" customWidth="1"/>
    <col min="8962" max="8962" width="14.140625" style="3" customWidth="1"/>
    <col min="8963" max="8964" width="11.140625" style="3" customWidth="1"/>
    <col min="8965" max="8965" width="13.28515625" style="3" customWidth="1"/>
    <col min="8966" max="8966" width="12.140625" style="3" customWidth="1"/>
    <col min="8967" max="8969" width="9.85546875" style="3" bestFit="1" customWidth="1"/>
    <col min="8970" max="8970" width="10.140625" style="3" customWidth="1"/>
    <col min="8971" max="8971" width="12.140625" style="3" customWidth="1"/>
    <col min="8972" max="8972" width="10.140625" style="3" customWidth="1"/>
    <col min="8973" max="8973" width="12" style="3" customWidth="1"/>
    <col min="8974" max="9208" width="8.85546875" style="3"/>
    <col min="9209" max="9209" width="6.28515625" style="3" customWidth="1"/>
    <col min="9210" max="9210" width="20.5703125" style="3" customWidth="1"/>
    <col min="9211" max="9211" width="30.7109375" style="3" customWidth="1"/>
    <col min="9212" max="9212" width="12" style="3" customWidth="1"/>
    <col min="9213" max="9213" width="13" style="3" customWidth="1"/>
    <col min="9214" max="9214" width="9.85546875" style="3" bestFit="1" customWidth="1"/>
    <col min="9215" max="9216" width="9.5703125" style="3" customWidth="1"/>
    <col min="9217" max="9217" width="9.85546875" style="3" bestFit="1" customWidth="1"/>
    <col min="9218" max="9218" width="14.140625" style="3" customWidth="1"/>
    <col min="9219" max="9220" width="11.140625" style="3" customWidth="1"/>
    <col min="9221" max="9221" width="13.28515625" style="3" customWidth="1"/>
    <col min="9222" max="9222" width="12.140625" style="3" customWidth="1"/>
    <col min="9223" max="9225" width="9.85546875" style="3" bestFit="1" customWidth="1"/>
    <col min="9226" max="9226" width="10.140625" style="3" customWidth="1"/>
    <col min="9227" max="9227" width="12.140625" style="3" customWidth="1"/>
    <col min="9228" max="9228" width="10.140625" style="3" customWidth="1"/>
    <col min="9229" max="9229" width="12" style="3" customWidth="1"/>
    <col min="9230" max="9464" width="8.85546875" style="3"/>
    <col min="9465" max="9465" width="6.28515625" style="3" customWidth="1"/>
    <col min="9466" max="9466" width="20.5703125" style="3" customWidth="1"/>
    <col min="9467" max="9467" width="30.7109375" style="3" customWidth="1"/>
    <col min="9468" max="9468" width="12" style="3" customWidth="1"/>
    <col min="9469" max="9469" width="13" style="3" customWidth="1"/>
    <col min="9470" max="9470" width="9.85546875" style="3" bestFit="1" customWidth="1"/>
    <col min="9471" max="9472" width="9.5703125" style="3" customWidth="1"/>
    <col min="9473" max="9473" width="9.85546875" style="3" bestFit="1" customWidth="1"/>
    <col min="9474" max="9474" width="14.140625" style="3" customWidth="1"/>
    <col min="9475" max="9476" width="11.140625" style="3" customWidth="1"/>
    <col min="9477" max="9477" width="13.28515625" style="3" customWidth="1"/>
    <col min="9478" max="9478" width="12.140625" style="3" customWidth="1"/>
    <col min="9479" max="9481" width="9.85546875" style="3" bestFit="1" customWidth="1"/>
    <col min="9482" max="9482" width="10.140625" style="3" customWidth="1"/>
    <col min="9483" max="9483" width="12.140625" style="3" customWidth="1"/>
    <col min="9484" max="9484" width="10.140625" style="3" customWidth="1"/>
    <col min="9485" max="9485" width="12" style="3" customWidth="1"/>
    <col min="9486" max="9720" width="8.85546875" style="3"/>
    <col min="9721" max="9721" width="6.28515625" style="3" customWidth="1"/>
    <col min="9722" max="9722" width="20.5703125" style="3" customWidth="1"/>
    <col min="9723" max="9723" width="30.7109375" style="3" customWidth="1"/>
    <col min="9724" max="9724" width="12" style="3" customWidth="1"/>
    <col min="9725" max="9725" width="13" style="3" customWidth="1"/>
    <col min="9726" max="9726" width="9.85546875" style="3" bestFit="1" customWidth="1"/>
    <col min="9727" max="9728" width="9.5703125" style="3" customWidth="1"/>
    <col min="9729" max="9729" width="9.85546875" style="3" bestFit="1" customWidth="1"/>
    <col min="9730" max="9730" width="14.140625" style="3" customWidth="1"/>
    <col min="9731" max="9732" width="11.140625" style="3" customWidth="1"/>
    <col min="9733" max="9733" width="13.28515625" style="3" customWidth="1"/>
    <col min="9734" max="9734" width="12.140625" style="3" customWidth="1"/>
    <col min="9735" max="9737" width="9.85546875" style="3" bestFit="1" customWidth="1"/>
    <col min="9738" max="9738" width="10.140625" style="3" customWidth="1"/>
    <col min="9739" max="9739" width="12.140625" style="3" customWidth="1"/>
    <col min="9740" max="9740" width="10.140625" style="3" customWidth="1"/>
    <col min="9741" max="9741" width="12" style="3" customWidth="1"/>
    <col min="9742" max="9976" width="8.85546875" style="3"/>
    <col min="9977" max="9977" width="6.28515625" style="3" customWidth="1"/>
    <col min="9978" max="9978" width="20.5703125" style="3" customWidth="1"/>
    <col min="9979" max="9979" width="30.7109375" style="3" customWidth="1"/>
    <col min="9980" max="9980" width="12" style="3" customWidth="1"/>
    <col min="9981" max="9981" width="13" style="3" customWidth="1"/>
    <col min="9982" max="9982" width="9.85546875" style="3" bestFit="1" customWidth="1"/>
    <col min="9983" max="9984" width="9.5703125" style="3" customWidth="1"/>
    <col min="9985" max="9985" width="9.85546875" style="3" bestFit="1" customWidth="1"/>
    <col min="9986" max="9986" width="14.140625" style="3" customWidth="1"/>
    <col min="9987" max="9988" width="11.140625" style="3" customWidth="1"/>
    <col min="9989" max="9989" width="13.28515625" style="3" customWidth="1"/>
    <col min="9990" max="9990" width="12.140625" style="3" customWidth="1"/>
    <col min="9991" max="9993" width="9.85546875" style="3" bestFit="1" customWidth="1"/>
    <col min="9994" max="9994" width="10.140625" style="3" customWidth="1"/>
    <col min="9995" max="9995" width="12.140625" style="3" customWidth="1"/>
    <col min="9996" max="9996" width="10.140625" style="3" customWidth="1"/>
    <col min="9997" max="9997" width="12" style="3" customWidth="1"/>
    <col min="9998" max="10232" width="8.85546875" style="3"/>
    <col min="10233" max="10233" width="6.28515625" style="3" customWidth="1"/>
    <col min="10234" max="10234" width="20.5703125" style="3" customWidth="1"/>
    <col min="10235" max="10235" width="30.7109375" style="3" customWidth="1"/>
    <col min="10236" max="10236" width="12" style="3" customWidth="1"/>
    <col min="10237" max="10237" width="13" style="3" customWidth="1"/>
    <col min="10238" max="10238" width="9.85546875" style="3" bestFit="1" customWidth="1"/>
    <col min="10239" max="10240" width="9.5703125" style="3" customWidth="1"/>
    <col min="10241" max="10241" width="9.85546875" style="3" bestFit="1" customWidth="1"/>
    <col min="10242" max="10242" width="14.140625" style="3" customWidth="1"/>
    <col min="10243" max="10244" width="11.140625" style="3" customWidth="1"/>
    <col min="10245" max="10245" width="13.28515625" style="3" customWidth="1"/>
    <col min="10246" max="10246" width="12.140625" style="3" customWidth="1"/>
    <col min="10247" max="10249" width="9.85546875" style="3" bestFit="1" customWidth="1"/>
    <col min="10250" max="10250" width="10.140625" style="3" customWidth="1"/>
    <col min="10251" max="10251" width="12.140625" style="3" customWidth="1"/>
    <col min="10252" max="10252" width="10.140625" style="3" customWidth="1"/>
    <col min="10253" max="10253" width="12" style="3" customWidth="1"/>
    <col min="10254" max="10488" width="8.85546875" style="3"/>
    <col min="10489" max="10489" width="6.28515625" style="3" customWidth="1"/>
    <col min="10490" max="10490" width="20.5703125" style="3" customWidth="1"/>
    <col min="10491" max="10491" width="30.7109375" style="3" customWidth="1"/>
    <col min="10492" max="10492" width="12" style="3" customWidth="1"/>
    <col min="10493" max="10493" width="13" style="3" customWidth="1"/>
    <col min="10494" max="10494" width="9.85546875" style="3" bestFit="1" customWidth="1"/>
    <col min="10495" max="10496" width="9.5703125" style="3" customWidth="1"/>
    <col min="10497" max="10497" width="9.85546875" style="3" bestFit="1" customWidth="1"/>
    <col min="10498" max="10498" width="14.140625" style="3" customWidth="1"/>
    <col min="10499" max="10500" width="11.140625" style="3" customWidth="1"/>
    <col min="10501" max="10501" width="13.28515625" style="3" customWidth="1"/>
    <col min="10502" max="10502" width="12.140625" style="3" customWidth="1"/>
    <col min="10503" max="10505" width="9.85546875" style="3" bestFit="1" customWidth="1"/>
    <col min="10506" max="10506" width="10.140625" style="3" customWidth="1"/>
    <col min="10507" max="10507" width="12.140625" style="3" customWidth="1"/>
    <col min="10508" max="10508" width="10.140625" style="3" customWidth="1"/>
    <col min="10509" max="10509" width="12" style="3" customWidth="1"/>
    <col min="10510" max="10744" width="8.85546875" style="3"/>
    <col min="10745" max="10745" width="6.28515625" style="3" customWidth="1"/>
    <col min="10746" max="10746" width="20.5703125" style="3" customWidth="1"/>
    <col min="10747" max="10747" width="30.7109375" style="3" customWidth="1"/>
    <col min="10748" max="10748" width="12" style="3" customWidth="1"/>
    <col min="10749" max="10749" width="13" style="3" customWidth="1"/>
    <col min="10750" max="10750" width="9.85546875" style="3" bestFit="1" customWidth="1"/>
    <col min="10751" max="10752" width="9.5703125" style="3" customWidth="1"/>
    <col min="10753" max="10753" width="9.85546875" style="3" bestFit="1" customWidth="1"/>
    <col min="10754" max="10754" width="14.140625" style="3" customWidth="1"/>
    <col min="10755" max="10756" width="11.140625" style="3" customWidth="1"/>
    <col min="10757" max="10757" width="13.28515625" style="3" customWidth="1"/>
    <col min="10758" max="10758" width="12.140625" style="3" customWidth="1"/>
    <col min="10759" max="10761" width="9.85546875" style="3" bestFit="1" customWidth="1"/>
    <col min="10762" max="10762" width="10.140625" style="3" customWidth="1"/>
    <col min="10763" max="10763" width="12.140625" style="3" customWidth="1"/>
    <col min="10764" max="10764" width="10.140625" style="3" customWidth="1"/>
    <col min="10765" max="10765" width="12" style="3" customWidth="1"/>
    <col min="10766" max="11000" width="8.85546875" style="3"/>
    <col min="11001" max="11001" width="6.28515625" style="3" customWidth="1"/>
    <col min="11002" max="11002" width="20.5703125" style="3" customWidth="1"/>
    <col min="11003" max="11003" width="30.7109375" style="3" customWidth="1"/>
    <col min="11004" max="11004" width="12" style="3" customWidth="1"/>
    <col min="11005" max="11005" width="13" style="3" customWidth="1"/>
    <col min="11006" max="11006" width="9.85546875" style="3" bestFit="1" customWidth="1"/>
    <col min="11007" max="11008" width="9.5703125" style="3" customWidth="1"/>
    <col min="11009" max="11009" width="9.85546875" style="3" bestFit="1" customWidth="1"/>
    <col min="11010" max="11010" width="14.140625" style="3" customWidth="1"/>
    <col min="11011" max="11012" width="11.140625" style="3" customWidth="1"/>
    <col min="11013" max="11013" width="13.28515625" style="3" customWidth="1"/>
    <col min="11014" max="11014" width="12.140625" style="3" customWidth="1"/>
    <col min="11015" max="11017" width="9.85546875" style="3" bestFit="1" customWidth="1"/>
    <col min="11018" max="11018" width="10.140625" style="3" customWidth="1"/>
    <col min="11019" max="11019" width="12.140625" style="3" customWidth="1"/>
    <col min="11020" max="11020" width="10.140625" style="3" customWidth="1"/>
    <col min="11021" max="11021" width="12" style="3" customWidth="1"/>
    <col min="11022" max="11256" width="8.85546875" style="3"/>
    <col min="11257" max="11257" width="6.28515625" style="3" customWidth="1"/>
    <col min="11258" max="11258" width="20.5703125" style="3" customWidth="1"/>
    <col min="11259" max="11259" width="30.7109375" style="3" customWidth="1"/>
    <col min="11260" max="11260" width="12" style="3" customWidth="1"/>
    <col min="11261" max="11261" width="13" style="3" customWidth="1"/>
    <col min="11262" max="11262" width="9.85546875" style="3" bestFit="1" customWidth="1"/>
    <col min="11263" max="11264" width="9.5703125" style="3" customWidth="1"/>
    <col min="11265" max="11265" width="9.85546875" style="3" bestFit="1" customWidth="1"/>
    <col min="11266" max="11266" width="14.140625" style="3" customWidth="1"/>
    <col min="11267" max="11268" width="11.140625" style="3" customWidth="1"/>
    <col min="11269" max="11269" width="13.28515625" style="3" customWidth="1"/>
    <col min="11270" max="11270" width="12.140625" style="3" customWidth="1"/>
    <col min="11271" max="11273" width="9.85546875" style="3" bestFit="1" customWidth="1"/>
    <col min="11274" max="11274" width="10.140625" style="3" customWidth="1"/>
    <col min="11275" max="11275" width="12.140625" style="3" customWidth="1"/>
    <col min="11276" max="11276" width="10.140625" style="3" customWidth="1"/>
    <col min="11277" max="11277" width="12" style="3" customWidth="1"/>
    <col min="11278" max="11512" width="8.85546875" style="3"/>
    <col min="11513" max="11513" width="6.28515625" style="3" customWidth="1"/>
    <col min="11514" max="11514" width="20.5703125" style="3" customWidth="1"/>
    <col min="11515" max="11515" width="30.7109375" style="3" customWidth="1"/>
    <col min="11516" max="11516" width="12" style="3" customWidth="1"/>
    <col min="11517" max="11517" width="13" style="3" customWidth="1"/>
    <col min="11518" max="11518" width="9.85546875" style="3" bestFit="1" customWidth="1"/>
    <col min="11519" max="11520" width="9.5703125" style="3" customWidth="1"/>
    <col min="11521" max="11521" width="9.85546875" style="3" bestFit="1" customWidth="1"/>
    <col min="11522" max="11522" width="14.140625" style="3" customWidth="1"/>
    <col min="11523" max="11524" width="11.140625" style="3" customWidth="1"/>
    <col min="11525" max="11525" width="13.28515625" style="3" customWidth="1"/>
    <col min="11526" max="11526" width="12.140625" style="3" customWidth="1"/>
    <col min="11527" max="11529" width="9.85546875" style="3" bestFit="1" customWidth="1"/>
    <col min="11530" max="11530" width="10.140625" style="3" customWidth="1"/>
    <col min="11531" max="11531" width="12.140625" style="3" customWidth="1"/>
    <col min="11532" max="11532" width="10.140625" style="3" customWidth="1"/>
    <col min="11533" max="11533" width="12" style="3" customWidth="1"/>
    <col min="11534" max="11768" width="8.85546875" style="3"/>
    <col min="11769" max="11769" width="6.28515625" style="3" customWidth="1"/>
    <col min="11770" max="11770" width="20.5703125" style="3" customWidth="1"/>
    <col min="11771" max="11771" width="30.7109375" style="3" customWidth="1"/>
    <col min="11772" max="11772" width="12" style="3" customWidth="1"/>
    <col min="11773" max="11773" width="13" style="3" customWidth="1"/>
    <col min="11774" max="11774" width="9.85546875" style="3" bestFit="1" customWidth="1"/>
    <col min="11775" max="11776" width="9.5703125" style="3" customWidth="1"/>
    <col min="11777" max="11777" width="9.85546875" style="3" bestFit="1" customWidth="1"/>
    <col min="11778" max="11778" width="14.140625" style="3" customWidth="1"/>
    <col min="11779" max="11780" width="11.140625" style="3" customWidth="1"/>
    <col min="11781" max="11781" width="13.28515625" style="3" customWidth="1"/>
    <col min="11782" max="11782" width="12.140625" style="3" customWidth="1"/>
    <col min="11783" max="11785" width="9.85546875" style="3" bestFit="1" customWidth="1"/>
    <col min="11786" max="11786" width="10.140625" style="3" customWidth="1"/>
    <col min="11787" max="11787" width="12.140625" style="3" customWidth="1"/>
    <col min="11788" max="11788" width="10.140625" style="3" customWidth="1"/>
    <col min="11789" max="11789" width="12" style="3" customWidth="1"/>
    <col min="11790" max="12024" width="8.85546875" style="3"/>
    <col min="12025" max="12025" width="6.28515625" style="3" customWidth="1"/>
    <col min="12026" max="12026" width="20.5703125" style="3" customWidth="1"/>
    <col min="12027" max="12027" width="30.7109375" style="3" customWidth="1"/>
    <col min="12028" max="12028" width="12" style="3" customWidth="1"/>
    <col min="12029" max="12029" width="13" style="3" customWidth="1"/>
    <col min="12030" max="12030" width="9.85546875" style="3" bestFit="1" customWidth="1"/>
    <col min="12031" max="12032" width="9.5703125" style="3" customWidth="1"/>
    <col min="12033" max="12033" width="9.85546875" style="3" bestFit="1" customWidth="1"/>
    <col min="12034" max="12034" width="14.140625" style="3" customWidth="1"/>
    <col min="12035" max="12036" width="11.140625" style="3" customWidth="1"/>
    <col min="12037" max="12037" width="13.28515625" style="3" customWidth="1"/>
    <col min="12038" max="12038" width="12.140625" style="3" customWidth="1"/>
    <col min="12039" max="12041" width="9.85546875" style="3" bestFit="1" customWidth="1"/>
    <col min="12042" max="12042" width="10.140625" style="3" customWidth="1"/>
    <col min="12043" max="12043" width="12.140625" style="3" customWidth="1"/>
    <col min="12044" max="12044" width="10.140625" style="3" customWidth="1"/>
    <col min="12045" max="12045" width="12" style="3" customWidth="1"/>
    <col min="12046" max="12280" width="8.85546875" style="3"/>
    <col min="12281" max="12281" width="6.28515625" style="3" customWidth="1"/>
    <col min="12282" max="12282" width="20.5703125" style="3" customWidth="1"/>
    <col min="12283" max="12283" width="30.7109375" style="3" customWidth="1"/>
    <col min="12284" max="12284" width="12" style="3" customWidth="1"/>
    <col min="12285" max="12285" width="13" style="3" customWidth="1"/>
    <col min="12286" max="12286" width="9.85546875" style="3" bestFit="1" customWidth="1"/>
    <col min="12287" max="12288" width="9.5703125" style="3" customWidth="1"/>
    <col min="12289" max="12289" width="9.85546875" style="3" bestFit="1" customWidth="1"/>
    <col min="12290" max="12290" width="14.140625" style="3" customWidth="1"/>
    <col min="12291" max="12292" width="11.140625" style="3" customWidth="1"/>
    <col min="12293" max="12293" width="13.28515625" style="3" customWidth="1"/>
    <col min="12294" max="12294" width="12.140625" style="3" customWidth="1"/>
    <col min="12295" max="12297" width="9.85546875" style="3" bestFit="1" customWidth="1"/>
    <col min="12298" max="12298" width="10.140625" style="3" customWidth="1"/>
    <col min="12299" max="12299" width="12.140625" style="3" customWidth="1"/>
    <col min="12300" max="12300" width="10.140625" style="3" customWidth="1"/>
    <col min="12301" max="12301" width="12" style="3" customWidth="1"/>
    <col min="12302" max="12536" width="8.85546875" style="3"/>
    <col min="12537" max="12537" width="6.28515625" style="3" customWidth="1"/>
    <col min="12538" max="12538" width="20.5703125" style="3" customWidth="1"/>
    <col min="12539" max="12539" width="30.7109375" style="3" customWidth="1"/>
    <col min="12540" max="12540" width="12" style="3" customWidth="1"/>
    <col min="12541" max="12541" width="13" style="3" customWidth="1"/>
    <col min="12542" max="12542" width="9.85546875" style="3" bestFit="1" customWidth="1"/>
    <col min="12543" max="12544" width="9.5703125" style="3" customWidth="1"/>
    <col min="12545" max="12545" width="9.85546875" style="3" bestFit="1" customWidth="1"/>
    <col min="12546" max="12546" width="14.140625" style="3" customWidth="1"/>
    <col min="12547" max="12548" width="11.140625" style="3" customWidth="1"/>
    <col min="12549" max="12549" width="13.28515625" style="3" customWidth="1"/>
    <col min="12550" max="12550" width="12.140625" style="3" customWidth="1"/>
    <col min="12551" max="12553" width="9.85546875" style="3" bestFit="1" customWidth="1"/>
    <col min="12554" max="12554" width="10.140625" style="3" customWidth="1"/>
    <col min="12555" max="12555" width="12.140625" style="3" customWidth="1"/>
    <col min="12556" max="12556" width="10.140625" style="3" customWidth="1"/>
    <col min="12557" max="12557" width="12" style="3" customWidth="1"/>
    <col min="12558" max="12792" width="8.85546875" style="3"/>
    <col min="12793" max="12793" width="6.28515625" style="3" customWidth="1"/>
    <col min="12794" max="12794" width="20.5703125" style="3" customWidth="1"/>
    <col min="12795" max="12795" width="30.7109375" style="3" customWidth="1"/>
    <col min="12796" max="12796" width="12" style="3" customWidth="1"/>
    <col min="12797" max="12797" width="13" style="3" customWidth="1"/>
    <col min="12798" max="12798" width="9.85546875" style="3" bestFit="1" customWidth="1"/>
    <col min="12799" max="12800" width="9.5703125" style="3" customWidth="1"/>
    <col min="12801" max="12801" width="9.85546875" style="3" bestFit="1" customWidth="1"/>
    <col min="12802" max="12802" width="14.140625" style="3" customWidth="1"/>
    <col min="12803" max="12804" width="11.140625" style="3" customWidth="1"/>
    <col min="12805" max="12805" width="13.28515625" style="3" customWidth="1"/>
    <col min="12806" max="12806" width="12.140625" style="3" customWidth="1"/>
    <col min="12807" max="12809" width="9.85546875" style="3" bestFit="1" customWidth="1"/>
    <col min="12810" max="12810" width="10.140625" style="3" customWidth="1"/>
    <col min="12811" max="12811" width="12.140625" style="3" customWidth="1"/>
    <col min="12812" max="12812" width="10.140625" style="3" customWidth="1"/>
    <col min="12813" max="12813" width="12" style="3" customWidth="1"/>
    <col min="12814" max="13048" width="8.85546875" style="3"/>
    <col min="13049" max="13049" width="6.28515625" style="3" customWidth="1"/>
    <col min="13050" max="13050" width="20.5703125" style="3" customWidth="1"/>
    <col min="13051" max="13051" width="30.7109375" style="3" customWidth="1"/>
    <col min="13052" max="13052" width="12" style="3" customWidth="1"/>
    <col min="13053" max="13053" width="13" style="3" customWidth="1"/>
    <col min="13054" max="13054" width="9.85546875" style="3" bestFit="1" customWidth="1"/>
    <col min="13055" max="13056" width="9.5703125" style="3" customWidth="1"/>
    <col min="13057" max="13057" width="9.85546875" style="3" bestFit="1" customWidth="1"/>
    <col min="13058" max="13058" width="14.140625" style="3" customWidth="1"/>
    <col min="13059" max="13060" width="11.140625" style="3" customWidth="1"/>
    <col min="13061" max="13061" width="13.28515625" style="3" customWidth="1"/>
    <col min="13062" max="13062" width="12.140625" style="3" customWidth="1"/>
    <col min="13063" max="13065" width="9.85546875" style="3" bestFit="1" customWidth="1"/>
    <col min="13066" max="13066" width="10.140625" style="3" customWidth="1"/>
    <col min="13067" max="13067" width="12.140625" style="3" customWidth="1"/>
    <col min="13068" max="13068" width="10.140625" style="3" customWidth="1"/>
    <col min="13069" max="13069" width="12" style="3" customWidth="1"/>
    <col min="13070" max="13304" width="8.85546875" style="3"/>
    <col min="13305" max="13305" width="6.28515625" style="3" customWidth="1"/>
    <col min="13306" max="13306" width="20.5703125" style="3" customWidth="1"/>
    <col min="13307" max="13307" width="30.7109375" style="3" customWidth="1"/>
    <col min="13308" max="13308" width="12" style="3" customWidth="1"/>
    <col min="13309" max="13309" width="13" style="3" customWidth="1"/>
    <col min="13310" max="13310" width="9.85546875" style="3" bestFit="1" customWidth="1"/>
    <col min="13311" max="13312" width="9.5703125" style="3" customWidth="1"/>
    <col min="13313" max="13313" width="9.85546875" style="3" bestFit="1" customWidth="1"/>
    <col min="13314" max="13314" width="14.140625" style="3" customWidth="1"/>
    <col min="13315" max="13316" width="11.140625" style="3" customWidth="1"/>
    <col min="13317" max="13317" width="13.28515625" style="3" customWidth="1"/>
    <col min="13318" max="13318" width="12.140625" style="3" customWidth="1"/>
    <col min="13319" max="13321" width="9.85546875" style="3" bestFit="1" customWidth="1"/>
    <col min="13322" max="13322" width="10.140625" style="3" customWidth="1"/>
    <col min="13323" max="13323" width="12.140625" style="3" customWidth="1"/>
    <col min="13324" max="13324" width="10.140625" style="3" customWidth="1"/>
    <col min="13325" max="13325" width="12" style="3" customWidth="1"/>
    <col min="13326" max="13560" width="8.85546875" style="3"/>
    <col min="13561" max="13561" width="6.28515625" style="3" customWidth="1"/>
    <col min="13562" max="13562" width="20.5703125" style="3" customWidth="1"/>
    <col min="13563" max="13563" width="30.7109375" style="3" customWidth="1"/>
    <col min="13564" max="13564" width="12" style="3" customWidth="1"/>
    <col min="13565" max="13565" width="13" style="3" customWidth="1"/>
    <col min="13566" max="13566" width="9.85546875" style="3" bestFit="1" customWidth="1"/>
    <col min="13567" max="13568" width="9.5703125" style="3" customWidth="1"/>
    <col min="13569" max="13569" width="9.85546875" style="3" bestFit="1" customWidth="1"/>
    <col min="13570" max="13570" width="14.140625" style="3" customWidth="1"/>
    <col min="13571" max="13572" width="11.140625" style="3" customWidth="1"/>
    <col min="13573" max="13573" width="13.28515625" style="3" customWidth="1"/>
    <col min="13574" max="13574" width="12.140625" style="3" customWidth="1"/>
    <col min="13575" max="13577" width="9.85546875" style="3" bestFit="1" customWidth="1"/>
    <col min="13578" max="13578" width="10.140625" style="3" customWidth="1"/>
    <col min="13579" max="13579" width="12.140625" style="3" customWidth="1"/>
    <col min="13580" max="13580" width="10.140625" style="3" customWidth="1"/>
    <col min="13581" max="13581" width="12" style="3" customWidth="1"/>
    <col min="13582" max="13816" width="8.85546875" style="3"/>
    <col min="13817" max="13817" width="6.28515625" style="3" customWidth="1"/>
    <col min="13818" max="13818" width="20.5703125" style="3" customWidth="1"/>
    <col min="13819" max="13819" width="30.7109375" style="3" customWidth="1"/>
    <col min="13820" max="13820" width="12" style="3" customWidth="1"/>
    <col min="13821" max="13821" width="13" style="3" customWidth="1"/>
    <col min="13822" max="13822" width="9.85546875" style="3" bestFit="1" customWidth="1"/>
    <col min="13823" max="13824" width="9.5703125" style="3" customWidth="1"/>
    <col min="13825" max="13825" width="9.85546875" style="3" bestFit="1" customWidth="1"/>
    <col min="13826" max="13826" width="14.140625" style="3" customWidth="1"/>
    <col min="13827" max="13828" width="11.140625" style="3" customWidth="1"/>
    <col min="13829" max="13829" width="13.28515625" style="3" customWidth="1"/>
    <col min="13830" max="13830" width="12.140625" style="3" customWidth="1"/>
    <col min="13831" max="13833" width="9.85546875" style="3" bestFit="1" customWidth="1"/>
    <col min="13834" max="13834" width="10.140625" style="3" customWidth="1"/>
    <col min="13835" max="13835" width="12.140625" style="3" customWidth="1"/>
    <col min="13836" max="13836" width="10.140625" style="3" customWidth="1"/>
    <col min="13837" max="13837" width="12" style="3" customWidth="1"/>
    <col min="13838" max="14072" width="8.85546875" style="3"/>
    <col min="14073" max="14073" width="6.28515625" style="3" customWidth="1"/>
    <col min="14074" max="14074" width="20.5703125" style="3" customWidth="1"/>
    <col min="14075" max="14075" width="30.7109375" style="3" customWidth="1"/>
    <col min="14076" max="14076" width="12" style="3" customWidth="1"/>
    <col min="14077" max="14077" width="13" style="3" customWidth="1"/>
    <col min="14078" max="14078" width="9.85546875" style="3" bestFit="1" customWidth="1"/>
    <col min="14079" max="14080" width="9.5703125" style="3" customWidth="1"/>
    <col min="14081" max="14081" width="9.85546875" style="3" bestFit="1" customWidth="1"/>
    <col min="14082" max="14082" width="14.140625" style="3" customWidth="1"/>
    <col min="14083" max="14084" width="11.140625" style="3" customWidth="1"/>
    <col min="14085" max="14085" width="13.28515625" style="3" customWidth="1"/>
    <col min="14086" max="14086" width="12.140625" style="3" customWidth="1"/>
    <col min="14087" max="14089" width="9.85546875" style="3" bestFit="1" customWidth="1"/>
    <col min="14090" max="14090" width="10.140625" style="3" customWidth="1"/>
    <col min="14091" max="14091" width="12.140625" style="3" customWidth="1"/>
    <col min="14092" max="14092" width="10.140625" style="3" customWidth="1"/>
    <col min="14093" max="14093" width="12" style="3" customWidth="1"/>
    <col min="14094" max="14328" width="8.85546875" style="3"/>
    <col min="14329" max="14329" width="6.28515625" style="3" customWidth="1"/>
    <col min="14330" max="14330" width="20.5703125" style="3" customWidth="1"/>
    <col min="14331" max="14331" width="30.7109375" style="3" customWidth="1"/>
    <col min="14332" max="14332" width="12" style="3" customWidth="1"/>
    <col min="14333" max="14333" width="13" style="3" customWidth="1"/>
    <col min="14334" max="14334" width="9.85546875" style="3" bestFit="1" customWidth="1"/>
    <col min="14335" max="14336" width="9.5703125" style="3" customWidth="1"/>
    <col min="14337" max="14337" width="9.85546875" style="3" bestFit="1" customWidth="1"/>
    <col min="14338" max="14338" width="14.140625" style="3" customWidth="1"/>
    <col min="14339" max="14340" width="11.140625" style="3" customWidth="1"/>
    <col min="14341" max="14341" width="13.28515625" style="3" customWidth="1"/>
    <col min="14342" max="14342" width="12.140625" style="3" customWidth="1"/>
    <col min="14343" max="14345" width="9.85546875" style="3" bestFit="1" customWidth="1"/>
    <col min="14346" max="14346" width="10.140625" style="3" customWidth="1"/>
    <col min="14347" max="14347" width="12.140625" style="3" customWidth="1"/>
    <col min="14348" max="14348" width="10.140625" style="3" customWidth="1"/>
    <col min="14349" max="14349" width="12" style="3" customWidth="1"/>
    <col min="14350" max="14584" width="8.85546875" style="3"/>
    <col min="14585" max="14585" width="6.28515625" style="3" customWidth="1"/>
    <col min="14586" max="14586" width="20.5703125" style="3" customWidth="1"/>
    <col min="14587" max="14587" width="30.7109375" style="3" customWidth="1"/>
    <col min="14588" max="14588" width="12" style="3" customWidth="1"/>
    <col min="14589" max="14589" width="13" style="3" customWidth="1"/>
    <col min="14590" max="14590" width="9.85546875" style="3" bestFit="1" customWidth="1"/>
    <col min="14591" max="14592" width="9.5703125" style="3" customWidth="1"/>
    <col min="14593" max="14593" width="9.85546875" style="3" bestFit="1" customWidth="1"/>
    <col min="14594" max="14594" width="14.140625" style="3" customWidth="1"/>
    <col min="14595" max="14596" width="11.140625" style="3" customWidth="1"/>
    <col min="14597" max="14597" width="13.28515625" style="3" customWidth="1"/>
    <col min="14598" max="14598" width="12.140625" style="3" customWidth="1"/>
    <col min="14599" max="14601" width="9.85546875" style="3" bestFit="1" customWidth="1"/>
    <col min="14602" max="14602" width="10.140625" style="3" customWidth="1"/>
    <col min="14603" max="14603" width="12.140625" style="3" customWidth="1"/>
    <col min="14604" max="14604" width="10.140625" style="3" customWidth="1"/>
    <col min="14605" max="14605" width="12" style="3" customWidth="1"/>
    <col min="14606" max="14840" width="8.85546875" style="3"/>
    <col min="14841" max="14841" width="6.28515625" style="3" customWidth="1"/>
    <col min="14842" max="14842" width="20.5703125" style="3" customWidth="1"/>
    <col min="14843" max="14843" width="30.7109375" style="3" customWidth="1"/>
    <col min="14844" max="14844" width="12" style="3" customWidth="1"/>
    <col min="14845" max="14845" width="13" style="3" customWidth="1"/>
    <col min="14846" max="14846" width="9.85546875" style="3" bestFit="1" customWidth="1"/>
    <col min="14847" max="14848" width="9.5703125" style="3" customWidth="1"/>
    <col min="14849" max="14849" width="9.85546875" style="3" bestFit="1" customWidth="1"/>
    <col min="14850" max="14850" width="14.140625" style="3" customWidth="1"/>
    <col min="14851" max="14852" width="11.140625" style="3" customWidth="1"/>
    <col min="14853" max="14853" width="13.28515625" style="3" customWidth="1"/>
    <col min="14854" max="14854" width="12.140625" style="3" customWidth="1"/>
    <col min="14855" max="14857" width="9.85546875" style="3" bestFit="1" customWidth="1"/>
    <col min="14858" max="14858" width="10.140625" style="3" customWidth="1"/>
    <col min="14859" max="14859" width="12.140625" style="3" customWidth="1"/>
    <col min="14860" max="14860" width="10.140625" style="3" customWidth="1"/>
    <col min="14861" max="14861" width="12" style="3" customWidth="1"/>
    <col min="14862" max="15096" width="8.85546875" style="3"/>
    <col min="15097" max="15097" width="6.28515625" style="3" customWidth="1"/>
    <col min="15098" max="15098" width="20.5703125" style="3" customWidth="1"/>
    <col min="15099" max="15099" width="30.7109375" style="3" customWidth="1"/>
    <col min="15100" max="15100" width="12" style="3" customWidth="1"/>
    <col min="15101" max="15101" width="13" style="3" customWidth="1"/>
    <col min="15102" max="15102" width="9.85546875" style="3" bestFit="1" customWidth="1"/>
    <col min="15103" max="15104" width="9.5703125" style="3" customWidth="1"/>
    <col min="15105" max="15105" width="9.85546875" style="3" bestFit="1" customWidth="1"/>
    <col min="15106" max="15106" width="14.140625" style="3" customWidth="1"/>
    <col min="15107" max="15108" width="11.140625" style="3" customWidth="1"/>
    <col min="15109" max="15109" width="13.28515625" style="3" customWidth="1"/>
    <col min="15110" max="15110" width="12.140625" style="3" customWidth="1"/>
    <col min="15111" max="15113" width="9.85546875" style="3" bestFit="1" customWidth="1"/>
    <col min="15114" max="15114" width="10.140625" style="3" customWidth="1"/>
    <col min="15115" max="15115" width="12.140625" style="3" customWidth="1"/>
    <col min="15116" max="15116" width="10.140625" style="3" customWidth="1"/>
    <col min="15117" max="15117" width="12" style="3" customWidth="1"/>
    <col min="15118" max="15352" width="8.85546875" style="3"/>
    <col min="15353" max="15353" width="6.28515625" style="3" customWidth="1"/>
    <col min="15354" max="15354" width="20.5703125" style="3" customWidth="1"/>
    <col min="15355" max="15355" width="30.7109375" style="3" customWidth="1"/>
    <col min="15356" max="15356" width="12" style="3" customWidth="1"/>
    <col min="15357" max="15357" width="13" style="3" customWidth="1"/>
    <col min="15358" max="15358" width="9.85546875" style="3" bestFit="1" customWidth="1"/>
    <col min="15359" max="15360" width="9.5703125" style="3" customWidth="1"/>
    <col min="15361" max="15361" width="9.85546875" style="3" bestFit="1" customWidth="1"/>
    <col min="15362" max="15362" width="14.140625" style="3" customWidth="1"/>
    <col min="15363" max="15364" width="11.140625" style="3" customWidth="1"/>
    <col min="15365" max="15365" width="13.28515625" style="3" customWidth="1"/>
    <col min="15366" max="15366" width="12.140625" style="3" customWidth="1"/>
    <col min="15367" max="15369" width="9.85546875" style="3" bestFit="1" customWidth="1"/>
    <col min="15370" max="15370" width="10.140625" style="3" customWidth="1"/>
    <col min="15371" max="15371" width="12.140625" style="3" customWidth="1"/>
    <col min="15372" max="15372" width="10.140625" style="3" customWidth="1"/>
    <col min="15373" max="15373" width="12" style="3" customWidth="1"/>
    <col min="15374" max="15608" width="8.85546875" style="3"/>
    <col min="15609" max="15609" width="6.28515625" style="3" customWidth="1"/>
    <col min="15610" max="15610" width="20.5703125" style="3" customWidth="1"/>
    <col min="15611" max="15611" width="30.7109375" style="3" customWidth="1"/>
    <col min="15612" max="15612" width="12" style="3" customWidth="1"/>
    <col min="15613" max="15613" width="13" style="3" customWidth="1"/>
    <col min="15614" max="15614" width="9.85546875" style="3" bestFit="1" customWidth="1"/>
    <col min="15615" max="15616" width="9.5703125" style="3" customWidth="1"/>
    <col min="15617" max="15617" width="9.85546875" style="3" bestFit="1" customWidth="1"/>
    <col min="15618" max="15618" width="14.140625" style="3" customWidth="1"/>
    <col min="15619" max="15620" width="11.140625" style="3" customWidth="1"/>
    <col min="15621" max="15621" width="13.28515625" style="3" customWidth="1"/>
    <col min="15622" max="15622" width="12.140625" style="3" customWidth="1"/>
    <col min="15623" max="15625" width="9.85546875" style="3" bestFit="1" customWidth="1"/>
    <col min="15626" max="15626" width="10.140625" style="3" customWidth="1"/>
    <col min="15627" max="15627" width="12.140625" style="3" customWidth="1"/>
    <col min="15628" max="15628" width="10.140625" style="3" customWidth="1"/>
    <col min="15629" max="15629" width="12" style="3" customWidth="1"/>
    <col min="15630" max="15864" width="8.85546875" style="3"/>
    <col min="15865" max="15865" width="6.28515625" style="3" customWidth="1"/>
    <col min="15866" max="15866" width="20.5703125" style="3" customWidth="1"/>
    <col min="15867" max="15867" width="30.7109375" style="3" customWidth="1"/>
    <col min="15868" max="15868" width="12" style="3" customWidth="1"/>
    <col min="15869" max="15869" width="13" style="3" customWidth="1"/>
    <col min="15870" max="15870" width="9.85546875" style="3" bestFit="1" customWidth="1"/>
    <col min="15871" max="15872" width="9.5703125" style="3" customWidth="1"/>
    <col min="15873" max="15873" width="9.85546875" style="3" bestFit="1" customWidth="1"/>
    <col min="15874" max="15874" width="14.140625" style="3" customWidth="1"/>
    <col min="15875" max="15876" width="11.140625" style="3" customWidth="1"/>
    <col min="15877" max="15877" width="13.28515625" style="3" customWidth="1"/>
    <col min="15878" max="15878" width="12.140625" style="3" customWidth="1"/>
    <col min="15879" max="15881" width="9.85546875" style="3" bestFit="1" customWidth="1"/>
    <col min="15882" max="15882" width="10.140625" style="3" customWidth="1"/>
    <col min="15883" max="15883" width="12.140625" style="3" customWidth="1"/>
    <col min="15884" max="15884" width="10.140625" style="3" customWidth="1"/>
    <col min="15885" max="15885" width="12" style="3" customWidth="1"/>
    <col min="15886" max="16120" width="8.85546875" style="3"/>
    <col min="16121" max="16121" width="6.28515625" style="3" customWidth="1"/>
    <col min="16122" max="16122" width="20.5703125" style="3" customWidth="1"/>
    <col min="16123" max="16123" width="30.7109375" style="3" customWidth="1"/>
    <col min="16124" max="16124" width="12" style="3" customWidth="1"/>
    <col min="16125" max="16125" width="13" style="3" customWidth="1"/>
    <col min="16126" max="16126" width="9.85546875" style="3" bestFit="1" customWidth="1"/>
    <col min="16127" max="16128" width="9.5703125" style="3" customWidth="1"/>
    <col min="16129" max="16129" width="9.85546875" style="3" bestFit="1" customWidth="1"/>
    <col min="16130" max="16130" width="14.140625" style="3" customWidth="1"/>
    <col min="16131" max="16132" width="11.140625" style="3" customWidth="1"/>
    <col min="16133" max="16133" width="13.28515625" style="3" customWidth="1"/>
    <col min="16134" max="16134" width="12.140625" style="3" customWidth="1"/>
    <col min="16135" max="16137" width="9.85546875" style="3" bestFit="1" customWidth="1"/>
    <col min="16138" max="16138" width="10.140625" style="3" customWidth="1"/>
    <col min="16139" max="16139" width="12.140625" style="3" customWidth="1"/>
    <col min="16140" max="16140" width="10.140625" style="3" customWidth="1"/>
    <col min="16141" max="16141" width="12" style="3" customWidth="1"/>
    <col min="16142" max="16384" width="8.85546875" style="3"/>
  </cols>
  <sheetData>
    <row r="1" spans="1:52" s="199" customFormat="1" ht="34.5" customHeight="1" thickBot="1">
      <c r="A1" s="434" t="s">
        <v>127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</row>
    <row r="2" spans="1:52" ht="29.25" customHeight="1" thickBot="1">
      <c r="A2" s="520" t="s">
        <v>126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2"/>
      <c r="AA2" s="1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18" customHeight="1">
      <c r="A3" s="562" t="s">
        <v>0</v>
      </c>
      <c r="B3" s="526" t="s">
        <v>1</v>
      </c>
      <c r="C3" s="526" t="s">
        <v>2</v>
      </c>
      <c r="D3" s="528" t="s">
        <v>125</v>
      </c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  <c r="T3" s="528"/>
      <c r="U3" s="528"/>
      <c r="V3" s="528"/>
      <c r="W3" s="528"/>
      <c r="X3" s="528"/>
      <c r="Y3" s="528"/>
      <c r="Z3" s="529"/>
      <c r="AA3" s="508" t="s">
        <v>4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ht="18" customHeight="1">
      <c r="A4" s="563"/>
      <c r="B4" s="478"/>
      <c r="C4" s="478"/>
      <c r="D4" s="200"/>
      <c r="E4" s="478" t="s">
        <v>5</v>
      </c>
      <c r="F4" s="478"/>
      <c r="G4" s="478"/>
      <c r="H4" s="478"/>
      <c r="I4" s="478"/>
      <c r="J4" s="478"/>
      <c r="K4" s="478"/>
      <c r="L4" s="478" t="s">
        <v>107</v>
      </c>
      <c r="M4" s="478"/>
      <c r="N4" s="478"/>
      <c r="O4" s="478"/>
      <c r="P4" s="478"/>
      <c r="Q4" s="478"/>
      <c r="R4" s="478"/>
      <c r="S4" s="478" t="s">
        <v>7</v>
      </c>
      <c r="T4" s="478"/>
      <c r="U4" s="478"/>
      <c r="V4" s="478"/>
      <c r="W4" s="478"/>
      <c r="X4" s="478"/>
      <c r="Y4" s="478"/>
      <c r="Z4" s="220" t="s">
        <v>8</v>
      </c>
      <c r="AA4" s="509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ht="18" customHeight="1" thickBot="1">
      <c r="A5" s="564"/>
      <c r="B5" s="527"/>
      <c r="C5" s="527"/>
      <c r="D5" s="203"/>
      <c r="E5" s="203" t="s">
        <v>9</v>
      </c>
      <c r="F5" s="203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203" t="s">
        <v>9</v>
      </c>
      <c r="M5" s="203" t="s">
        <v>10</v>
      </c>
      <c r="N5" s="7" t="s">
        <v>11</v>
      </c>
      <c r="O5" s="7" t="s">
        <v>12</v>
      </c>
      <c r="P5" s="7" t="s">
        <v>13</v>
      </c>
      <c r="Q5" s="7" t="s">
        <v>14</v>
      </c>
      <c r="R5" s="7" t="s">
        <v>15</v>
      </c>
      <c r="S5" s="203" t="s">
        <v>9</v>
      </c>
      <c r="T5" s="203" t="s">
        <v>10</v>
      </c>
      <c r="U5" s="7" t="s">
        <v>11</v>
      </c>
      <c r="V5" s="7" t="s">
        <v>12</v>
      </c>
      <c r="W5" s="7" t="s">
        <v>13</v>
      </c>
      <c r="X5" s="7" t="s">
        <v>14</v>
      </c>
      <c r="Y5" s="7" t="s">
        <v>15</v>
      </c>
      <c r="Z5" s="8" t="s">
        <v>16</v>
      </c>
      <c r="AA5" s="509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ht="18" customHeight="1" thickBot="1">
      <c r="A6" s="224">
        <v>1</v>
      </c>
      <c r="B6" s="202">
        <v>2</v>
      </c>
      <c r="C6" s="202">
        <v>3</v>
      </c>
      <c r="D6" s="11">
        <v>4</v>
      </c>
      <c r="E6" s="511">
        <v>5</v>
      </c>
      <c r="F6" s="512"/>
      <c r="G6" s="512"/>
      <c r="H6" s="512"/>
      <c r="I6" s="512"/>
      <c r="J6" s="512"/>
      <c r="K6" s="513"/>
      <c r="L6" s="515">
        <v>6</v>
      </c>
      <c r="M6" s="512"/>
      <c r="N6" s="512"/>
      <c r="O6" s="512"/>
      <c r="P6" s="512"/>
      <c r="Q6" s="512"/>
      <c r="R6" s="516"/>
      <c r="S6" s="511">
        <v>7</v>
      </c>
      <c r="T6" s="512"/>
      <c r="U6" s="512"/>
      <c r="V6" s="512"/>
      <c r="W6" s="512"/>
      <c r="X6" s="512"/>
      <c r="Y6" s="516"/>
      <c r="Z6" s="12" t="s">
        <v>17</v>
      </c>
      <c r="AA6" s="510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16.5" customHeight="1" thickBot="1">
      <c r="A7" s="223"/>
      <c r="B7" s="517" t="s">
        <v>18</v>
      </c>
      <c r="C7" s="518"/>
      <c r="D7" s="519"/>
      <c r="E7" s="14"/>
      <c r="F7" s="15"/>
      <c r="G7" s="15"/>
      <c r="H7" s="15"/>
      <c r="I7" s="15"/>
      <c r="J7" s="15"/>
      <c r="K7" s="16"/>
      <c r="L7" s="17"/>
      <c r="M7" s="15"/>
      <c r="N7" s="15"/>
      <c r="O7" s="15"/>
      <c r="P7" s="15"/>
      <c r="Q7" s="15"/>
      <c r="R7" s="18"/>
      <c r="S7" s="19"/>
      <c r="T7" s="15"/>
      <c r="U7" s="15"/>
      <c r="V7" s="15"/>
      <c r="W7" s="15"/>
      <c r="X7" s="20"/>
      <c r="Y7" s="21"/>
      <c r="Z7" s="22"/>
      <c r="AA7" s="23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s="2" customFormat="1" ht="23.25" customHeight="1">
      <c r="A8" s="557">
        <v>1</v>
      </c>
      <c r="B8" s="570" t="s">
        <v>26</v>
      </c>
      <c r="C8" s="450" t="s">
        <v>27</v>
      </c>
      <c r="D8" s="60" t="s">
        <v>21</v>
      </c>
      <c r="E8" s="25">
        <v>12</v>
      </c>
      <c r="F8" s="26">
        <v>4</v>
      </c>
      <c r="G8" s="26">
        <v>1</v>
      </c>
      <c r="H8" s="26">
        <v>7</v>
      </c>
      <c r="I8" s="26">
        <v>2</v>
      </c>
      <c r="J8" s="30">
        <v>1</v>
      </c>
      <c r="K8" s="28">
        <f t="shared" ref="K8:K39" si="0">SUM(E8:J8)</f>
        <v>27</v>
      </c>
      <c r="L8" s="29">
        <v>13</v>
      </c>
      <c r="M8" s="26">
        <v>1</v>
      </c>
      <c r="N8" s="26">
        <v>0</v>
      </c>
      <c r="O8" s="26">
        <v>0</v>
      </c>
      <c r="P8" s="26">
        <v>0</v>
      </c>
      <c r="Q8" s="30">
        <v>0</v>
      </c>
      <c r="R8" s="28">
        <f t="shared" ref="R8:R39" si="1">SUM(L8:Q8)</f>
        <v>14</v>
      </c>
      <c r="S8" s="31">
        <f t="shared" ref="S8:S39" si="2">E8-L8</f>
        <v>-1</v>
      </c>
      <c r="T8" s="32">
        <f t="shared" ref="T8:T39" si="3">F8-M8</f>
        <v>3</v>
      </c>
      <c r="U8" s="32">
        <f t="shared" ref="U8:U39" si="4">G8-N8</f>
        <v>1</v>
      </c>
      <c r="V8" s="32">
        <f t="shared" ref="V8:V39" si="5">H8-O8</f>
        <v>7</v>
      </c>
      <c r="W8" s="32">
        <f t="shared" ref="W8:W39" si="6">I8-P8</f>
        <v>2</v>
      </c>
      <c r="X8" s="33">
        <f t="shared" ref="X8:X39" si="7">J8-Q8</f>
        <v>1</v>
      </c>
      <c r="Y8" s="34">
        <f t="shared" ref="Y8:Y39" si="8">SUM(S8:X8)</f>
        <v>13</v>
      </c>
      <c r="Z8" s="35">
        <f>K8+K9+K10</f>
        <v>214</v>
      </c>
      <c r="AA8" s="475">
        <f>Z10/Z8*100</f>
        <v>37.850467289719624</v>
      </c>
    </row>
    <row r="9" spans="1:52" s="2" customFormat="1" ht="23.25" customHeight="1">
      <c r="A9" s="558"/>
      <c r="B9" s="571"/>
      <c r="C9" s="450"/>
      <c r="D9" s="36" t="s">
        <v>22</v>
      </c>
      <c r="E9" s="37">
        <v>22</v>
      </c>
      <c r="F9" s="38">
        <v>7</v>
      </c>
      <c r="G9" s="38">
        <v>3</v>
      </c>
      <c r="H9" s="38">
        <v>14</v>
      </c>
      <c r="I9" s="38">
        <v>5</v>
      </c>
      <c r="J9" s="42">
        <v>2</v>
      </c>
      <c r="K9" s="40">
        <f t="shared" si="0"/>
        <v>53</v>
      </c>
      <c r="L9" s="41">
        <v>26</v>
      </c>
      <c r="M9" s="38">
        <v>3</v>
      </c>
      <c r="N9" s="38">
        <v>0</v>
      </c>
      <c r="O9" s="38">
        <v>0</v>
      </c>
      <c r="P9" s="38">
        <v>0</v>
      </c>
      <c r="Q9" s="42">
        <v>0</v>
      </c>
      <c r="R9" s="40">
        <f t="shared" si="1"/>
        <v>29</v>
      </c>
      <c r="S9" s="43">
        <f t="shared" si="2"/>
        <v>-4</v>
      </c>
      <c r="T9" s="44">
        <f t="shared" si="3"/>
        <v>4</v>
      </c>
      <c r="U9" s="44">
        <f t="shared" si="4"/>
        <v>3</v>
      </c>
      <c r="V9" s="44">
        <f t="shared" si="5"/>
        <v>14</v>
      </c>
      <c r="W9" s="44">
        <f t="shared" si="6"/>
        <v>5</v>
      </c>
      <c r="X9" s="45">
        <f t="shared" si="7"/>
        <v>2</v>
      </c>
      <c r="Y9" s="46">
        <f t="shared" si="8"/>
        <v>24</v>
      </c>
      <c r="Z9" s="47">
        <f>R8+R9+R10</f>
        <v>133</v>
      </c>
      <c r="AA9" s="476"/>
    </row>
    <row r="10" spans="1:52" s="2" customFormat="1" ht="23.25" customHeight="1" thickBot="1">
      <c r="A10" s="558"/>
      <c r="B10" s="571"/>
      <c r="C10" s="450"/>
      <c r="D10" s="75" t="s">
        <v>23</v>
      </c>
      <c r="E10" s="49">
        <v>52</v>
      </c>
      <c r="F10" s="50">
        <v>19</v>
      </c>
      <c r="G10" s="50">
        <v>9</v>
      </c>
      <c r="H10" s="50">
        <v>36</v>
      </c>
      <c r="I10" s="50">
        <v>13</v>
      </c>
      <c r="J10" s="54">
        <v>5</v>
      </c>
      <c r="K10" s="52">
        <f t="shared" si="0"/>
        <v>134</v>
      </c>
      <c r="L10" s="53">
        <v>39</v>
      </c>
      <c r="M10" s="50">
        <v>14</v>
      </c>
      <c r="N10" s="50">
        <v>5</v>
      </c>
      <c r="O10" s="50">
        <v>28</v>
      </c>
      <c r="P10" s="50">
        <v>0</v>
      </c>
      <c r="Q10" s="54">
        <v>4</v>
      </c>
      <c r="R10" s="52">
        <f t="shared" si="1"/>
        <v>90</v>
      </c>
      <c r="S10" s="55">
        <f t="shared" si="2"/>
        <v>13</v>
      </c>
      <c r="T10" s="56">
        <f t="shared" si="3"/>
        <v>5</v>
      </c>
      <c r="U10" s="56">
        <f t="shared" si="4"/>
        <v>4</v>
      </c>
      <c r="V10" s="56">
        <f t="shared" si="5"/>
        <v>8</v>
      </c>
      <c r="W10" s="56">
        <f t="shared" si="6"/>
        <v>13</v>
      </c>
      <c r="X10" s="57">
        <f t="shared" si="7"/>
        <v>1</v>
      </c>
      <c r="Y10" s="58">
        <f t="shared" si="8"/>
        <v>44</v>
      </c>
      <c r="Z10" s="59">
        <f>Y8+Y9+Y10</f>
        <v>81</v>
      </c>
      <c r="AA10" s="477"/>
    </row>
    <row r="11" spans="1:52" s="2" customFormat="1" ht="23.25" customHeight="1">
      <c r="A11" s="557">
        <v>2</v>
      </c>
      <c r="B11" s="571"/>
      <c r="C11" s="449" t="s">
        <v>28</v>
      </c>
      <c r="D11" s="24" t="s">
        <v>21</v>
      </c>
      <c r="E11" s="113">
        <v>11</v>
      </c>
      <c r="F11" s="114">
        <v>3</v>
      </c>
      <c r="G11" s="114">
        <v>1</v>
      </c>
      <c r="H11" s="114">
        <v>4</v>
      </c>
      <c r="I11" s="114">
        <v>1</v>
      </c>
      <c r="J11" s="230">
        <v>0</v>
      </c>
      <c r="K11" s="64">
        <f t="shared" si="0"/>
        <v>20</v>
      </c>
      <c r="L11" s="65">
        <v>9</v>
      </c>
      <c r="M11" s="62">
        <v>2</v>
      </c>
      <c r="N11" s="62">
        <v>0</v>
      </c>
      <c r="O11" s="62">
        <v>3</v>
      </c>
      <c r="P11" s="62">
        <v>0</v>
      </c>
      <c r="Q11" s="66">
        <v>0</v>
      </c>
      <c r="R11" s="64">
        <f t="shared" si="1"/>
        <v>14</v>
      </c>
      <c r="S11" s="68">
        <f t="shared" si="2"/>
        <v>2</v>
      </c>
      <c r="T11" s="69">
        <f t="shared" si="3"/>
        <v>1</v>
      </c>
      <c r="U11" s="69">
        <f t="shared" si="4"/>
        <v>1</v>
      </c>
      <c r="V11" s="69">
        <f t="shared" si="5"/>
        <v>1</v>
      </c>
      <c r="W11" s="69">
        <f t="shared" si="6"/>
        <v>1</v>
      </c>
      <c r="X11" s="100">
        <f t="shared" si="7"/>
        <v>0</v>
      </c>
      <c r="Y11" s="34">
        <f t="shared" si="8"/>
        <v>6</v>
      </c>
      <c r="Z11" s="35">
        <f>K11+K12+K13</f>
        <v>140</v>
      </c>
      <c r="AA11" s="475">
        <f>Z13/Z11*100</f>
        <v>14.285714285714285</v>
      </c>
    </row>
    <row r="12" spans="1:52" s="2" customFormat="1" ht="23.25" customHeight="1">
      <c r="A12" s="558"/>
      <c r="B12" s="571"/>
      <c r="C12" s="450"/>
      <c r="D12" s="36" t="s">
        <v>22</v>
      </c>
      <c r="E12" s="92">
        <v>24</v>
      </c>
      <c r="F12" s="93">
        <v>5</v>
      </c>
      <c r="G12" s="93">
        <v>3</v>
      </c>
      <c r="H12" s="93">
        <v>6</v>
      </c>
      <c r="I12" s="93">
        <v>2</v>
      </c>
      <c r="J12" s="214">
        <v>0</v>
      </c>
      <c r="K12" s="40">
        <f t="shared" si="0"/>
        <v>40</v>
      </c>
      <c r="L12" s="41">
        <v>23</v>
      </c>
      <c r="M12" s="38">
        <v>3</v>
      </c>
      <c r="N12" s="38">
        <v>1</v>
      </c>
      <c r="O12" s="38">
        <v>5</v>
      </c>
      <c r="P12" s="38">
        <v>0</v>
      </c>
      <c r="Q12" s="42">
        <v>0</v>
      </c>
      <c r="R12" s="40">
        <f t="shared" si="1"/>
        <v>32</v>
      </c>
      <c r="S12" s="43">
        <f t="shared" si="2"/>
        <v>1</v>
      </c>
      <c r="T12" s="44">
        <f t="shared" si="3"/>
        <v>2</v>
      </c>
      <c r="U12" s="44">
        <f t="shared" si="4"/>
        <v>2</v>
      </c>
      <c r="V12" s="44">
        <f t="shared" si="5"/>
        <v>1</v>
      </c>
      <c r="W12" s="44">
        <f t="shared" si="6"/>
        <v>2</v>
      </c>
      <c r="X12" s="45">
        <f t="shared" si="7"/>
        <v>0</v>
      </c>
      <c r="Y12" s="46">
        <f t="shared" si="8"/>
        <v>8</v>
      </c>
      <c r="Z12" s="47">
        <f>R11+R12+R13</f>
        <v>120</v>
      </c>
      <c r="AA12" s="476"/>
    </row>
    <row r="13" spans="1:52" s="2" customFormat="1" ht="23.25" customHeight="1" thickBot="1">
      <c r="A13" s="558"/>
      <c r="B13" s="572"/>
      <c r="C13" s="451"/>
      <c r="D13" s="48" t="s">
        <v>23</v>
      </c>
      <c r="E13" s="229">
        <v>40</v>
      </c>
      <c r="F13" s="228">
        <v>11</v>
      </c>
      <c r="G13" s="228">
        <v>6</v>
      </c>
      <c r="H13" s="228">
        <v>21</v>
      </c>
      <c r="I13" s="228">
        <v>2</v>
      </c>
      <c r="J13" s="227">
        <v>0</v>
      </c>
      <c r="K13" s="72">
        <f t="shared" si="0"/>
        <v>80</v>
      </c>
      <c r="L13" s="87">
        <v>38</v>
      </c>
      <c r="M13" s="85">
        <v>11</v>
      </c>
      <c r="N13" s="85">
        <v>5</v>
      </c>
      <c r="O13" s="85">
        <v>20</v>
      </c>
      <c r="P13" s="85">
        <v>0</v>
      </c>
      <c r="Q13" s="88">
        <v>0</v>
      </c>
      <c r="R13" s="72">
        <f t="shared" si="1"/>
        <v>74</v>
      </c>
      <c r="S13" s="76">
        <f t="shared" si="2"/>
        <v>2</v>
      </c>
      <c r="T13" s="77">
        <f t="shared" si="3"/>
        <v>0</v>
      </c>
      <c r="U13" s="77">
        <f t="shared" si="4"/>
        <v>1</v>
      </c>
      <c r="V13" s="77">
        <f t="shared" si="5"/>
        <v>1</v>
      </c>
      <c r="W13" s="77">
        <f t="shared" si="6"/>
        <v>2</v>
      </c>
      <c r="X13" s="103">
        <f t="shared" si="7"/>
        <v>0</v>
      </c>
      <c r="Y13" s="58">
        <f t="shared" si="8"/>
        <v>6</v>
      </c>
      <c r="Z13" s="59">
        <f>Y11+Y12+Y13</f>
        <v>20</v>
      </c>
      <c r="AA13" s="477"/>
    </row>
    <row r="14" spans="1:52" s="99" customFormat="1" ht="23.25" customHeight="1">
      <c r="A14" s="557">
        <v>3</v>
      </c>
      <c r="B14" s="573" t="s">
        <v>29</v>
      </c>
      <c r="C14" s="450" t="s">
        <v>30</v>
      </c>
      <c r="D14" s="60" t="s">
        <v>21</v>
      </c>
      <c r="E14" s="25">
        <v>25</v>
      </c>
      <c r="F14" s="26">
        <v>8</v>
      </c>
      <c r="G14" s="26">
        <v>4</v>
      </c>
      <c r="H14" s="26">
        <v>15</v>
      </c>
      <c r="I14" s="26">
        <v>5</v>
      </c>
      <c r="J14" s="30">
        <v>1</v>
      </c>
      <c r="K14" s="28">
        <f t="shared" si="0"/>
        <v>58</v>
      </c>
      <c r="L14" s="29">
        <v>9</v>
      </c>
      <c r="M14" s="26">
        <v>2</v>
      </c>
      <c r="N14" s="26">
        <v>1</v>
      </c>
      <c r="O14" s="26">
        <v>5</v>
      </c>
      <c r="P14" s="26">
        <v>2</v>
      </c>
      <c r="Q14" s="30">
        <v>0</v>
      </c>
      <c r="R14" s="28">
        <f t="shared" si="1"/>
        <v>19</v>
      </c>
      <c r="S14" s="31">
        <f t="shared" si="2"/>
        <v>16</v>
      </c>
      <c r="T14" s="32">
        <f t="shared" si="3"/>
        <v>6</v>
      </c>
      <c r="U14" s="32">
        <f t="shared" si="4"/>
        <v>3</v>
      </c>
      <c r="V14" s="32">
        <f t="shared" si="5"/>
        <v>10</v>
      </c>
      <c r="W14" s="32">
        <f t="shared" si="6"/>
        <v>3</v>
      </c>
      <c r="X14" s="33">
        <f t="shared" si="7"/>
        <v>1</v>
      </c>
      <c r="Y14" s="34">
        <f t="shared" si="8"/>
        <v>39</v>
      </c>
      <c r="Z14" s="35">
        <f>K14+K15+K16</f>
        <v>435</v>
      </c>
      <c r="AA14" s="475">
        <f>Z16/Z14*100</f>
        <v>27.586206896551722</v>
      </c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</row>
    <row r="15" spans="1:52" s="99" customFormat="1" ht="23.25" customHeight="1">
      <c r="A15" s="558"/>
      <c r="B15" s="573"/>
      <c r="C15" s="450"/>
      <c r="D15" s="36" t="s">
        <v>22</v>
      </c>
      <c r="E15" s="37">
        <v>42</v>
      </c>
      <c r="F15" s="38">
        <v>16</v>
      </c>
      <c r="G15" s="38">
        <v>8</v>
      </c>
      <c r="H15" s="38">
        <v>28</v>
      </c>
      <c r="I15" s="38">
        <v>10</v>
      </c>
      <c r="J15" s="42">
        <v>4</v>
      </c>
      <c r="K15" s="40">
        <f t="shared" si="0"/>
        <v>108</v>
      </c>
      <c r="L15" s="41">
        <v>28</v>
      </c>
      <c r="M15" s="38">
        <v>2</v>
      </c>
      <c r="N15" s="38">
        <v>0</v>
      </c>
      <c r="O15" s="38">
        <v>17</v>
      </c>
      <c r="P15" s="38">
        <v>3</v>
      </c>
      <c r="Q15" s="42">
        <v>0</v>
      </c>
      <c r="R15" s="40">
        <f t="shared" si="1"/>
        <v>50</v>
      </c>
      <c r="S15" s="43">
        <f t="shared" si="2"/>
        <v>14</v>
      </c>
      <c r="T15" s="44">
        <f t="shared" si="3"/>
        <v>14</v>
      </c>
      <c r="U15" s="44">
        <f t="shared" si="4"/>
        <v>8</v>
      </c>
      <c r="V15" s="44">
        <f t="shared" si="5"/>
        <v>11</v>
      </c>
      <c r="W15" s="44">
        <f t="shared" si="6"/>
        <v>7</v>
      </c>
      <c r="X15" s="45">
        <f t="shared" si="7"/>
        <v>4</v>
      </c>
      <c r="Y15" s="46">
        <f t="shared" si="8"/>
        <v>58</v>
      </c>
      <c r="Z15" s="47">
        <f>R14+R15+R16</f>
        <v>315</v>
      </c>
      <c r="AA15" s="476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</row>
    <row r="16" spans="1:52" s="99" customFormat="1" ht="23.25" customHeight="1" thickBot="1">
      <c r="A16" s="558"/>
      <c r="B16" s="573"/>
      <c r="C16" s="450"/>
      <c r="D16" s="75" t="s">
        <v>23</v>
      </c>
      <c r="E16" s="49">
        <v>100</v>
      </c>
      <c r="F16" s="50">
        <v>40</v>
      </c>
      <c r="G16" s="50">
        <v>20</v>
      </c>
      <c r="H16" s="50">
        <v>72</v>
      </c>
      <c r="I16" s="50">
        <v>26</v>
      </c>
      <c r="J16" s="54">
        <v>11</v>
      </c>
      <c r="K16" s="52">
        <f t="shared" si="0"/>
        <v>269</v>
      </c>
      <c r="L16" s="53">
        <v>115</v>
      </c>
      <c r="M16" s="50">
        <v>38</v>
      </c>
      <c r="N16" s="50">
        <v>18</v>
      </c>
      <c r="O16" s="50">
        <v>66</v>
      </c>
      <c r="P16" s="50">
        <v>6</v>
      </c>
      <c r="Q16" s="54">
        <v>3</v>
      </c>
      <c r="R16" s="52">
        <f t="shared" si="1"/>
        <v>246</v>
      </c>
      <c r="S16" s="55">
        <f t="shared" si="2"/>
        <v>-15</v>
      </c>
      <c r="T16" s="56">
        <f t="shared" si="3"/>
        <v>2</v>
      </c>
      <c r="U16" s="56">
        <f t="shared" si="4"/>
        <v>2</v>
      </c>
      <c r="V16" s="56">
        <f t="shared" si="5"/>
        <v>6</v>
      </c>
      <c r="W16" s="56">
        <f t="shared" si="6"/>
        <v>20</v>
      </c>
      <c r="X16" s="57">
        <f t="shared" si="7"/>
        <v>8</v>
      </c>
      <c r="Y16" s="58">
        <f t="shared" si="8"/>
        <v>23</v>
      </c>
      <c r="Z16" s="59">
        <f>Y14+Y15+Y16</f>
        <v>120</v>
      </c>
      <c r="AA16" s="477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</row>
    <row r="17" spans="1:52" s="102" customFormat="1" ht="23.25" customHeight="1">
      <c r="A17" s="557">
        <v>4</v>
      </c>
      <c r="B17" s="447" t="s">
        <v>31</v>
      </c>
      <c r="C17" s="449" t="s">
        <v>32</v>
      </c>
      <c r="D17" s="24" t="s">
        <v>21</v>
      </c>
      <c r="E17" s="61">
        <v>104</v>
      </c>
      <c r="F17" s="62">
        <v>39</v>
      </c>
      <c r="G17" s="62">
        <v>19</v>
      </c>
      <c r="H17" s="62">
        <v>67</v>
      </c>
      <c r="I17" s="62">
        <v>26</v>
      </c>
      <c r="J17" s="66">
        <v>9</v>
      </c>
      <c r="K17" s="64">
        <f t="shared" si="0"/>
        <v>264</v>
      </c>
      <c r="L17" s="65">
        <v>91</v>
      </c>
      <c r="M17" s="62">
        <v>3</v>
      </c>
      <c r="N17" s="62">
        <v>1</v>
      </c>
      <c r="O17" s="62">
        <v>0</v>
      </c>
      <c r="P17" s="62">
        <v>0</v>
      </c>
      <c r="Q17" s="66">
        <v>2</v>
      </c>
      <c r="R17" s="64">
        <f t="shared" si="1"/>
        <v>97</v>
      </c>
      <c r="S17" s="68">
        <f t="shared" si="2"/>
        <v>13</v>
      </c>
      <c r="T17" s="69">
        <f t="shared" si="3"/>
        <v>36</v>
      </c>
      <c r="U17" s="69">
        <f t="shared" si="4"/>
        <v>18</v>
      </c>
      <c r="V17" s="69">
        <f t="shared" si="5"/>
        <v>67</v>
      </c>
      <c r="W17" s="69">
        <f t="shared" si="6"/>
        <v>26</v>
      </c>
      <c r="X17" s="100">
        <f t="shared" si="7"/>
        <v>7</v>
      </c>
      <c r="Y17" s="116">
        <f t="shared" si="8"/>
        <v>167</v>
      </c>
      <c r="Z17" s="101">
        <f>K17+K18+K19</f>
        <v>1706</v>
      </c>
      <c r="AA17" s="476">
        <f>Z19/Z17*100</f>
        <v>50.76201641266119</v>
      </c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</row>
    <row r="18" spans="1:52" s="98" customFormat="1" ht="23.25" customHeight="1">
      <c r="A18" s="558"/>
      <c r="B18" s="447"/>
      <c r="C18" s="450"/>
      <c r="D18" s="36" t="s">
        <v>22</v>
      </c>
      <c r="E18" s="37">
        <v>245</v>
      </c>
      <c r="F18" s="38">
        <v>97</v>
      </c>
      <c r="G18" s="38">
        <v>48</v>
      </c>
      <c r="H18" s="38">
        <v>174</v>
      </c>
      <c r="I18" s="38">
        <v>64</v>
      </c>
      <c r="J18" s="42">
        <v>20</v>
      </c>
      <c r="K18" s="40">
        <f t="shared" si="0"/>
        <v>648</v>
      </c>
      <c r="L18" s="41">
        <v>208</v>
      </c>
      <c r="M18" s="38">
        <v>8</v>
      </c>
      <c r="N18" s="38">
        <v>1</v>
      </c>
      <c r="O18" s="38">
        <v>0</v>
      </c>
      <c r="P18" s="38">
        <v>0</v>
      </c>
      <c r="Q18" s="42">
        <v>1</v>
      </c>
      <c r="R18" s="40">
        <f t="shared" si="1"/>
        <v>218</v>
      </c>
      <c r="S18" s="43">
        <f t="shared" si="2"/>
        <v>37</v>
      </c>
      <c r="T18" s="44">
        <f t="shared" si="3"/>
        <v>89</v>
      </c>
      <c r="U18" s="44">
        <f t="shared" si="4"/>
        <v>47</v>
      </c>
      <c r="V18" s="44">
        <f t="shared" si="5"/>
        <v>174</v>
      </c>
      <c r="W18" s="44">
        <f t="shared" si="6"/>
        <v>64</v>
      </c>
      <c r="X18" s="45">
        <f t="shared" si="7"/>
        <v>19</v>
      </c>
      <c r="Y18" s="46">
        <f t="shared" si="8"/>
        <v>430</v>
      </c>
      <c r="Z18" s="47">
        <f>R17+R18+R19</f>
        <v>840</v>
      </c>
      <c r="AA18" s="476"/>
    </row>
    <row r="19" spans="1:52" s="105" customFormat="1" ht="23.25" customHeight="1" thickBot="1">
      <c r="A19" s="558"/>
      <c r="B19" s="447"/>
      <c r="C19" s="451"/>
      <c r="D19" s="48" t="s">
        <v>23</v>
      </c>
      <c r="E19" s="84">
        <v>300</v>
      </c>
      <c r="F19" s="85">
        <v>119</v>
      </c>
      <c r="G19" s="85">
        <v>59</v>
      </c>
      <c r="H19" s="85">
        <v>214</v>
      </c>
      <c r="I19" s="85">
        <v>79</v>
      </c>
      <c r="J19" s="88">
        <v>23</v>
      </c>
      <c r="K19" s="72">
        <f t="shared" si="0"/>
        <v>794</v>
      </c>
      <c r="L19" s="87">
        <v>325</v>
      </c>
      <c r="M19" s="85">
        <v>71</v>
      </c>
      <c r="N19" s="85">
        <v>33</v>
      </c>
      <c r="O19" s="85">
        <v>79</v>
      </c>
      <c r="P19" s="85">
        <v>0</v>
      </c>
      <c r="Q19" s="88">
        <v>17</v>
      </c>
      <c r="R19" s="72">
        <f t="shared" si="1"/>
        <v>525</v>
      </c>
      <c r="S19" s="76">
        <f t="shared" si="2"/>
        <v>-25</v>
      </c>
      <c r="T19" s="77">
        <f t="shared" si="3"/>
        <v>48</v>
      </c>
      <c r="U19" s="77">
        <f t="shared" si="4"/>
        <v>26</v>
      </c>
      <c r="V19" s="77">
        <f t="shared" si="5"/>
        <v>135</v>
      </c>
      <c r="W19" s="77">
        <f t="shared" si="6"/>
        <v>79</v>
      </c>
      <c r="X19" s="103">
        <f t="shared" si="7"/>
        <v>6</v>
      </c>
      <c r="Y19" s="73">
        <f t="shared" si="8"/>
        <v>269</v>
      </c>
      <c r="Z19" s="104">
        <f>Y17+Y18+Y19</f>
        <v>866</v>
      </c>
      <c r="AA19" s="476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</row>
    <row r="20" spans="1:52" ht="23.25" customHeight="1">
      <c r="A20" s="557">
        <v>5</v>
      </c>
      <c r="B20" s="447"/>
      <c r="C20" s="450" t="s">
        <v>33</v>
      </c>
      <c r="D20" s="60" t="s">
        <v>21</v>
      </c>
      <c r="E20" s="25">
        <v>125</v>
      </c>
      <c r="F20" s="26">
        <v>1</v>
      </c>
      <c r="G20" s="26">
        <v>0</v>
      </c>
      <c r="H20" s="26">
        <v>0</v>
      </c>
      <c r="I20" s="26">
        <v>0</v>
      </c>
      <c r="J20" s="30">
        <v>2</v>
      </c>
      <c r="K20" s="28">
        <f t="shared" si="0"/>
        <v>128</v>
      </c>
      <c r="L20" s="29">
        <v>67</v>
      </c>
      <c r="M20" s="26">
        <v>1</v>
      </c>
      <c r="N20" s="26">
        <v>0</v>
      </c>
      <c r="O20" s="26">
        <v>0</v>
      </c>
      <c r="P20" s="26">
        <v>0</v>
      </c>
      <c r="Q20" s="30">
        <v>1</v>
      </c>
      <c r="R20" s="28">
        <f t="shared" si="1"/>
        <v>69</v>
      </c>
      <c r="S20" s="31">
        <f t="shared" si="2"/>
        <v>58</v>
      </c>
      <c r="T20" s="32">
        <f t="shared" si="3"/>
        <v>0</v>
      </c>
      <c r="U20" s="32">
        <f t="shared" si="4"/>
        <v>0</v>
      </c>
      <c r="V20" s="32">
        <f t="shared" si="5"/>
        <v>0</v>
      </c>
      <c r="W20" s="32">
        <f t="shared" si="6"/>
        <v>0</v>
      </c>
      <c r="X20" s="33">
        <f t="shared" si="7"/>
        <v>1</v>
      </c>
      <c r="Y20" s="34">
        <f t="shared" si="8"/>
        <v>59</v>
      </c>
      <c r="Z20" s="35">
        <f>K20+K21+K22</f>
        <v>849</v>
      </c>
      <c r="AA20" s="475">
        <f>Z22/Z20*100</f>
        <v>17.432273262661955</v>
      </c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23.25" customHeight="1">
      <c r="A21" s="558"/>
      <c r="B21" s="447"/>
      <c r="C21" s="450"/>
      <c r="D21" s="36" t="s">
        <v>22</v>
      </c>
      <c r="E21" s="37">
        <v>201</v>
      </c>
      <c r="F21" s="38">
        <v>0</v>
      </c>
      <c r="G21" s="38">
        <v>0</v>
      </c>
      <c r="H21" s="38">
        <v>0</v>
      </c>
      <c r="I21" s="38">
        <v>0</v>
      </c>
      <c r="J21" s="42">
        <v>2</v>
      </c>
      <c r="K21" s="40">
        <f t="shared" si="0"/>
        <v>203</v>
      </c>
      <c r="L21" s="41">
        <v>174</v>
      </c>
      <c r="M21" s="38">
        <v>0</v>
      </c>
      <c r="N21" s="38">
        <v>0</v>
      </c>
      <c r="O21" s="38">
        <v>0</v>
      </c>
      <c r="P21" s="38">
        <v>0</v>
      </c>
      <c r="Q21" s="42">
        <v>0</v>
      </c>
      <c r="R21" s="40">
        <f t="shared" si="1"/>
        <v>174</v>
      </c>
      <c r="S21" s="43">
        <f t="shared" si="2"/>
        <v>27</v>
      </c>
      <c r="T21" s="44">
        <f t="shared" si="3"/>
        <v>0</v>
      </c>
      <c r="U21" s="44">
        <f t="shared" si="4"/>
        <v>0</v>
      </c>
      <c r="V21" s="44">
        <f t="shared" si="5"/>
        <v>0</v>
      </c>
      <c r="W21" s="44">
        <f t="shared" si="6"/>
        <v>0</v>
      </c>
      <c r="X21" s="45">
        <f t="shared" si="7"/>
        <v>2</v>
      </c>
      <c r="Y21" s="46">
        <f t="shared" si="8"/>
        <v>29</v>
      </c>
      <c r="Z21" s="47">
        <f>R20+R21+R22</f>
        <v>701</v>
      </c>
      <c r="AA21" s="476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23.25" customHeight="1" thickBot="1">
      <c r="A22" s="558"/>
      <c r="B22" s="447"/>
      <c r="C22" s="450"/>
      <c r="D22" s="75" t="s">
        <v>23</v>
      </c>
      <c r="E22" s="49">
        <v>417</v>
      </c>
      <c r="F22" s="50">
        <v>67</v>
      </c>
      <c r="G22" s="50">
        <v>20</v>
      </c>
      <c r="H22" s="50">
        <v>0</v>
      </c>
      <c r="I22" s="50">
        <v>0</v>
      </c>
      <c r="J22" s="54">
        <v>14</v>
      </c>
      <c r="K22" s="52">
        <f t="shared" si="0"/>
        <v>518</v>
      </c>
      <c r="L22" s="53">
        <v>362</v>
      </c>
      <c r="M22" s="50">
        <v>67</v>
      </c>
      <c r="N22" s="50">
        <v>20</v>
      </c>
      <c r="O22" s="50">
        <v>0</v>
      </c>
      <c r="P22" s="50">
        <v>0</v>
      </c>
      <c r="Q22" s="54">
        <v>9</v>
      </c>
      <c r="R22" s="52">
        <f t="shared" si="1"/>
        <v>458</v>
      </c>
      <c r="S22" s="55">
        <f t="shared" si="2"/>
        <v>55</v>
      </c>
      <c r="T22" s="56">
        <f t="shared" si="3"/>
        <v>0</v>
      </c>
      <c r="U22" s="56">
        <f t="shared" si="4"/>
        <v>0</v>
      </c>
      <c r="V22" s="56">
        <f t="shared" si="5"/>
        <v>0</v>
      </c>
      <c r="W22" s="56">
        <f t="shared" si="6"/>
        <v>0</v>
      </c>
      <c r="X22" s="57">
        <f t="shared" si="7"/>
        <v>5</v>
      </c>
      <c r="Y22" s="58">
        <f t="shared" si="8"/>
        <v>60</v>
      </c>
      <c r="Z22" s="59">
        <f>Y20+Y21+Y22</f>
        <v>148</v>
      </c>
      <c r="AA22" s="477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s="106" customFormat="1" ht="23.25" customHeight="1">
      <c r="A23" s="557">
        <v>6</v>
      </c>
      <c r="B23" s="447"/>
      <c r="C23" s="449" t="s">
        <v>34</v>
      </c>
      <c r="D23" s="24" t="s">
        <v>21</v>
      </c>
      <c r="E23" s="61">
        <v>109</v>
      </c>
      <c r="F23" s="62">
        <v>30</v>
      </c>
      <c r="G23" s="62">
        <v>15</v>
      </c>
      <c r="H23" s="62">
        <v>28</v>
      </c>
      <c r="I23" s="62">
        <v>10</v>
      </c>
      <c r="J23" s="66">
        <v>9</v>
      </c>
      <c r="K23" s="64">
        <f t="shared" si="0"/>
        <v>201</v>
      </c>
      <c r="L23" s="65">
        <v>76</v>
      </c>
      <c r="M23" s="62">
        <v>14</v>
      </c>
      <c r="N23" s="62">
        <v>0</v>
      </c>
      <c r="O23" s="62">
        <v>0</v>
      </c>
      <c r="P23" s="62">
        <v>0</v>
      </c>
      <c r="Q23" s="66">
        <v>3</v>
      </c>
      <c r="R23" s="64">
        <f t="shared" si="1"/>
        <v>93</v>
      </c>
      <c r="S23" s="68">
        <f t="shared" si="2"/>
        <v>33</v>
      </c>
      <c r="T23" s="69">
        <f t="shared" si="3"/>
        <v>16</v>
      </c>
      <c r="U23" s="69">
        <f t="shared" si="4"/>
        <v>15</v>
      </c>
      <c r="V23" s="69">
        <f t="shared" si="5"/>
        <v>28</v>
      </c>
      <c r="W23" s="69">
        <f t="shared" si="6"/>
        <v>10</v>
      </c>
      <c r="X23" s="100">
        <f t="shared" si="7"/>
        <v>6</v>
      </c>
      <c r="Y23" s="116">
        <f t="shared" si="8"/>
        <v>108</v>
      </c>
      <c r="Z23" s="101">
        <f>K23+K24+K25</f>
        <v>926</v>
      </c>
      <c r="AA23" s="476">
        <f>Z25/Z23*100</f>
        <v>36.177105831533481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s="2" customFormat="1" ht="23.25" customHeight="1">
      <c r="A24" s="558"/>
      <c r="B24" s="447"/>
      <c r="C24" s="450"/>
      <c r="D24" s="36" t="s">
        <v>22</v>
      </c>
      <c r="E24" s="37">
        <v>223</v>
      </c>
      <c r="F24" s="38">
        <v>55</v>
      </c>
      <c r="G24" s="38">
        <v>27</v>
      </c>
      <c r="H24" s="38">
        <v>40</v>
      </c>
      <c r="I24" s="38">
        <v>15</v>
      </c>
      <c r="J24" s="42">
        <v>12</v>
      </c>
      <c r="K24" s="40">
        <f t="shared" si="0"/>
        <v>372</v>
      </c>
      <c r="L24" s="41">
        <v>191</v>
      </c>
      <c r="M24" s="38">
        <v>17</v>
      </c>
      <c r="N24" s="38">
        <v>5</v>
      </c>
      <c r="O24" s="38">
        <v>0</v>
      </c>
      <c r="P24" s="38">
        <v>0</v>
      </c>
      <c r="Q24" s="42">
        <v>2</v>
      </c>
      <c r="R24" s="40">
        <f t="shared" si="1"/>
        <v>215</v>
      </c>
      <c r="S24" s="43">
        <f t="shared" si="2"/>
        <v>32</v>
      </c>
      <c r="T24" s="44">
        <f t="shared" si="3"/>
        <v>38</v>
      </c>
      <c r="U24" s="44">
        <f t="shared" si="4"/>
        <v>22</v>
      </c>
      <c r="V24" s="44">
        <f t="shared" si="5"/>
        <v>40</v>
      </c>
      <c r="W24" s="44">
        <f t="shared" si="6"/>
        <v>15</v>
      </c>
      <c r="X24" s="45">
        <f t="shared" si="7"/>
        <v>10</v>
      </c>
      <c r="Y24" s="46">
        <f t="shared" si="8"/>
        <v>157</v>
      </c>
      <c r="Z24" s="47">
        <f>R23+R24+R25</f>
        <v>591</v>
      </c>
      <c r="AA24" s="476"/>
    </row>
    <row r="25" spans="1:52" s="107" customFormat="1" ht="23.25" customHeight="1" thickBot="1">
      <c r="A25" s="558"/>
      <c r="B25" s="447"/>
      <c r="C25" s="451"/>
      <c r="D25" s="48" t="s">
        <v>23</v>
      </c>
      <c r="E25" s="84">
        <v>167</v>
      </c>
      <c r="F25" s="85">
        <v>53</v>
      </c>
      <c r="G25" s="85">
        <v>26</v>
      </c>
      <c r="H25" s="85">
        <v>94</v>
      </c>
      <c r="I25" s="85">
        <v>0</v>
      </c>
      <c r="J25" s="88">
        <v>13</v>
      </c>
      <c r="K25" s="72">
        <f t="shared" si="0"/>
        <v>353</v>
      </c>
      <c r="L25" s="87">
        <v>170</v>
      </c>
      <c r="M25" s="85">
        <v>41</v>
      </c>
      <c r="N25" s="85">
        <v>18</v>
      </c>
      <c r="O25" s="85">
        <v>43</v>
      </c>
      <c r="P25" s="85">
        <v>2</v>
      </c>
      <c r="Q25" s="88">
        <v>9</v>
      </c>
      <c r="R25" s="72">
        <f t="shared" si="1"/>
        <v>283</v>
      </c>
      <c r="S25" s="76">
        <f t="shared" si="2"/>
        <v>-3</v>
      </c>
      <c r="T25" s="77">
        <f t="shared" si="3"/>
        <v>12</v>
      </c>
      <c r="U25" s="77">
        <f t="shared" si="4"/>
        <v>8</v>
      </c>
      <c r="V25" s="77">
        <f t="shared" si="5"/>
        <v>51</v>
      </c>
      <c r="W25" s="77">
        <f t="shared" si="6"/>
        <v>-2</v>
      </c>
      <c r="X25" s="103">
        <f t="shared" si="7"/>
        <v>4</v>
      </c>
      <c r="Y25" s="73">
        <f t="shared" si="8"/>
        <v>70</v>
      </c>
      <c r="Z25" s="104">
        <f>Y23+Y24+Y25</f>
        <v>335</v>
      </c>
      <c r="AA25" s="476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s="2" customFormat="1" ht="23.25" customHeight="1">
      <c r="A26" s="557">
        <v>7</v>
      </c>
      <c r="B26" s="574" t="s">
        <v>37</v>
      </c>
      <c r="C26" s="450" t="s">
        <v>38</v>
      </c>
      <c r="D26" s="60" t="s">
        <v>21</v>
      </c>
      <c r="E26" s="89">
        <v>14</v>
      </c>
      <c r="F26" s="90">
        <v>3</v>
      </c>
      <c r="G26" s="90">
        <v>1</v>
      </c>
      <c r="H26" s="90">
        <v>4</v>
      </c>
      <c r="I26" s="90">
        <v>1</v>
      </c>
      <c r="J26" s="226">
        <v>1</v>
      </c>
      <c r="K26" s="28">
        <f t="shared" si="0"/>
        <v>24</v>
      </c>
      <c r="L26" s="29">
        <v>6</v>
      </c>
      <c r="M26" s="26">
        <v>0</v>
      </c>
      <c r="N26" s="26">
        <v>0</v>
      </c>
      <c r="O26" s="26">
        <v>0</v>
      </c>
      <c r="P26" s="26">
        <v>0</v>
      </c>
      <c r="Q26" s="30">
        <v>0</v>
      </c>
      <c r="R26" s="28">
        <f t="shared" si="1"/>
        <v>6</v>
      </c>
      <c r="S26" s="31">
        <f t="shared" si="2"/>
        <v>8</v>
      </c>
      <c r="T26" s="32">
        <f t="shared" si="3"/>
        <v>3</v>
      </c>
      <c r="U26" s="32">
        <f t="shared" si="4"/>
        <v>1</v>
      </c>
      <c r="V26" s="32">
        <f t="shared" si="5"/>
        <v>4</v>
      </c>
      <c r="W26" s="32">
        <f t="shared" si="6"/>
        <v>1</v>
      </c>
      <c r="X26" s="33">
        <f t="shared" si="7"/>
        <v>1</v>
      </c>
      <c r="Y26" s="34">
        <f t="shared" si="8"/>
        <v>18</v>
      </c>
      <c r="Z26" s="35">
        <f>K26+K27+K28</f>
        <v>162</v>
      </c>
      <c r="AA26" s="475">
        <f>Z28/Z26*100</f>
        <v>44.444444444444443</v>
      </c>
    </row>
    <row r="27" spans="1:52" s="2" customFormat="1" ht="23.25" customHeight="1">
      <c r="A27" s="558"/>
      <c r="B27" s="574"/>
      <c r="C27" s="450"/>
      <c r="D27" s="36" t="s">
        <v>22</v>
      </c>
      <c r="E27" s="92">
        <v>28</v>
      </c>
      <c r="F27" s="93">
        <v>6</v>
      </c>
      <c r="G27" s="93">
        <v>3</v>
      </c>
      <c r="H27" s="93">
        <v>6</v>
      </c>
      <c r="I27" s="93">
        <v>2</v>
      </c>
      <c r="J27" s="214">
        <v>1</v>
      </c>
      <c r="K27" s="40">
        <f t="shared" si="0"/>
        <v>46</v>
      </c>
      <c r="L27" s="41">
        <v>17</v>
      </c>
      <c r="M27" s="38">
        <v>1</v>
      </c>
      <c r="N27" s="38">
        <v>0</v>
      </c>
      <c r="O27" s="38">
        <v>0</v>
      </c>
      <c r="P27" s="38">
        <v>0</v>
      </c>
      <c r="Q27" s="42">
        <v>0</v>
      </c>
      <c r="R27" s="40">
        <f t="shared" si="1"/>
        <v>18</v>
      </c>
      <c r="S27" s="43">
        <f t="shared" si="2"/>
        <v>11</v>
      </c>
      <c r="T27" s="44">
        <f t="shared" si="3"/>
        <v>5</v>
      </c>
      <c r="U27" s="44">
        <f t="shared" si="4"/>
        <v>3</v>
      </c>
      <c r="V27" s="44">
        <f t="shared" si="5"/>
        <v>6</v>
      </c>
      <c r="W27" s="44">
        <f t="shared" si="6"/>
        <v>2</v>
      </c>
      <c r="X27" s="45">
        <f t="shared" si="7"/>
        <v>1</v>
      </c>
      <c r="Y27" s="46">
        <f t="shared" si="8"/>
        <v>28</v>
      </c>
      <c r="Z27" s="47">
        <f>R26+R27+R28</f>
        <v>90</v>
      </c>
      <c r="AA27" s="476"/>
    </row>
    <row r="28" spans="1:52" s="2" customFormat="1" ht="23.25" customHeight="1" thickBot="1">
      <c r="A28" s="558"/>
      <c r="B28" s="574"/>
      <c r="C28" s="450"/>
      <c r="D28" s="75" t="s">
        <v>23</v>
      </c>
      <c r="E28" s="95">
        <v>44</v>
      </c>
      <c r="F28" s="96">
        <v>13</v>
      </c>
      <c r="G28" s="96">
        <v>6</v>
      </c>
      <c r="H28" s="96">
        <v>24</v>
      </c>
      <c r="I28" s="96">
        <v>2</v>
      </c>
      <c r="J28" s="213">
        <v>3</v>
      </c>
      <c r="K28" s="52">
        <f t="shared" si="0"/>
        <v>92</v>
      </c>
      <c r="L28" s="53">
        <v>32</v>
      </c>
      <c r="M28" s="50">
        <v>9</v>
      </c>
      <c r="N28" s="50">
        <v>5</v>
      </c>
      <c r="O28" s="50">
        <v>18</v>
      </c>
      <c r="P28" s="50">
        <v>0</v>
      </c>
      <c r="Q28" s="54">
        <v>2</v>
      </c>
      <c r="R28" s="52">
        <f t="shared" si="1"/>
        <v>66</v>
      </c>
      <c r="S28" s="55">
        <f t="shared" si="2"/>
        <v>12</v>
      </c>
      <c r="T28" s="56">
        <f t="shared" si="3"/>
        <v>4</v>
      </c>
      <c r="U28" s="56">
        <f t="shared" si="4"/>
        <v>1</v>
      </c>
      <c r="V28" s="56">
        <f t="shared" si="5"/>
        <v>6</v>
      </c>
      <c r="W28" s="56">
        <f t="shared" si="6"/>
        <v>2</v>
      </c>
      <c r="X28" s="57">
        <f t="shared" si="7"/>
        <v>1</v>
      </c>
      <c r="Y28" s="58">
        <f t="shared" si="8"/>
        <v>26</v>
      </c>
      <c r="Z28" s="59">
        <f>Y26+Y27+Y28</f>
        <v>72</v>
      </c>
      <c r="AA28" s="477"/>
    </row>
    <row r="29" spans="1:52" s="2" customFormat="1" ht="23.25" customHeight="1">
      <c r="A29" s="557">
        <v>8</v>
      </c>
      <c r="B29" s="575" t="s">
        <v>39</v>
      </c>
      <c r="C29" s="449" t="s">
        <v>40</v>
      </c>
      <c r="D29" s="24" t="s">
        <v>21</v>
      </c>
      <c r="E29" s="61">
        <v>14</v>
      </c>
      <c r="F29" s="62">
        <v>4</v>
      </c>
      <c r="G29" s="62">
        <v>2</v>
      </c>
      <c r="H29" s="62">
        <v>8</v>
      </c>
      <c r="I29" s="62">
        <v>2</v>
      </c>
      <c r="J29" s="66">
        <v>2</v>
      </c>
      <c r="K29" s="64">
        <f t="shared" si="0"/>
        <v>32</v>
      </c>
      <c r="L29" s="65">
        <v>8</v>
      </c>
      <c r="M29" s="62">
        <v>0</v>
      </c>
      <c r="N29" s="62">
        <v>0</v>
      </c>
      <c r="O29" s="62">
        <v>0</v>
      </c>
      <c r="P29" s="62">
        <v>0</v>
      </c>
      <c r="Q29" s="66">
        <v>0</v>
      </c>
      <c r="R29" s="64">
        <f t="shared" si="1"/>
        <v>8</v>
      </c>
      <c r="S29" s="68">
        <f t="shared" si="2"/>
        <v>6</v>
      </c>
      <c r="T29" s="69">
        <f t="shared" si="3"/>
        <v>4</v>
      </c>
      <c r="U29" s="69">
        <f t="shared" si="4"/>
        <v>2</v>
      </c>
      <c r="V29" s="69">
        <f t="shared" si="5"/>
        <v>8</v>
      </c>
      <c r="W29" s="69">
        <f t="shared" si="6"/>
        <v>2</v>
      </c>
      <c r="X29" s="100">
        <f t="shared" si="7"/>
        <v>2</v>
      </c>
      <c r="Y29" s="116">
        <f t="shared" si="8"/>
        <v>24</v>
      </c>
      <c r="Z29" s="101">
        <f>K29+K30+K31</f>
        <v>253</v>
      </c>
      <c r="AA29" s="476">
        <f>Z31/Z29*100</f>
        <v>43.083003952569172</v>
      </c>
    </row>
    <row r="30" spans="1:52" s="2" customFormat="1" ht="23.25" customHeight="1">
      <c r="A30" s="558"/>
      <c r="B30" s="574"/>
      <c r="C30" s="450"/>
      <c r="D30" s="36" t="s">
        <v>22</v>
      </c>
      <c r="E30" s="37">
        <v>29</v>
      </c>
      <c r="F30" s="38">
        <v>10</v>
      </c>
      <c r="G30" s="38">
        <v>4</v>
      </c>
      <c r="H30" s="38">
        <v>18</v>
      </c>
      <c r="I30" s="38">
        <v>4</v>
      </c>
      <c r="J30" s="42">
        <v>3</v>
      </c>
      <c r="K30" s="40">
        <f t="shared" si="0"/>
        <v>68</v>
      </c>
      <c r="L30" s="41">
        <v>29</v>
      </c>
      <c r="M30" s="38">
        <v>1</v>
      </c>
      <c r="N30" s="38">
        <v>0</v>
      </c>
      <c r="O30" s="38">
        <v>4</v>
      </c>
      <c r="P30" s="38">
        <v>0</v>
      </c>
      <c r="Q30" s="42">
        <v>0</v>
      </c>
      <c r="R30" s="40">
        <f t="shared" si="1"/>
        <v>34</v>
      </c>
      <c r="S30" s="43">
        <f t="shared" si="2"/>
        <v>0</v>
      </c>
      <c r="T30" s="44">
        <f t="shared" si="3"/>
        <v>9</v>
      </c>
      <c r="U30" s="44">
        <f t="shared" si="4"/>
        <v>4</v>
      </c>
      <c r="V30" s="44">
        <f t="shared" si="5"/>
        <v>14</v>
      </c>
      <c r="W30" s="44">
        <f t="shared" si="6"/>
        <v>4</v>
      </c>
      <c r="X30" s="45">
        <f t="shared" si="7"/>
        <v>3</v>
      </c>
      <c r="Y30" s="46">
        <f t="shared" si="8"/>
        <v>34</v>
      </c>
      <c r="Z30" s="47">
        <f>R29+R30+R31</f>
        <v>144</v>
      </c>
      <c r="AA30" s="476"/>
    </row>
    <row r="31" spans="1:52" s="2" customFormat="1" ht="23.25" customHeight="1" thickBot="1">
      <c r="A31" s="558"/>
      <c r="B31" s="576"/>
      <c r="C31" s="451"/>
      <c r="D31" s="48" t="s">
        <v>23</v>
      </c>
      <c r="E31" s="84">
        <v>62</v>
      </c>
      <c r="F31" s="85">
        <v>22</v>
      </c>
      <c r="G31" s="85">
        <v>11</v>
      </c>
      <c r="H31" s="85">
        <v>41</v>
      </c>
      <c r="I31" s="85">
        <v>10</v>
      </c>
      <c r="J31" s="88">
        <v>7</v>
      </c>
      <c r="K31" s="72">
        <f t="shared" si="0"/>
        <v>153</v>
      </c>
      <c r="L31" s="87">
        <v>44</v>
      </c>
      <c r="M31" s="85">
        <v>17</v>
      </c>
      <c r="N31" s="85">
        <v>6</v>
      </c>
      <c r="O31" s="85">
        <v>28</v>
      </c>
      <c r="P31" s="85">
        <v>4</v>
      </c>
      <c r="Q31" s="88">
        <v>3</v>
      </c>
      <c r="R31" s="72">
        <f t="shared" si="1"/>
        <v>102</v>
      </c>
      <c r="S31" s="76">
        <f t="shared" si="2"/>
        <v>18</v>
      </c>
      <c r="T31" s="77">
        <f t="shared" si="3"/>
        <v>5</v>
      </c>
      <c r="U31" s="77">
        <f t="shared" si="4"/>
        <v>5</v>
      </c>
      <c r="V31" s="77">
        <f t="shared" si="5"/>
        <v>13</v>
      </c>
      <c r="W31" s="77">
        <f t="shared" si="6"/>
        <v>6</v>
      </c>
      <c r="X31" s="103">
        <f t="shared" si="7"/>
        <v>4</v>
      </c>
      <c r="Y31" s="73">
        <f t="shared" si="8"/>
        <v>51</v>
      </c>
      <c r="Z31" s="104">
        <f>Y29+Y30+Y31</f>
        <v>109</v>
      </c>
      <c r="AA31" s="476"/>
    </row>
    <row r="32" spans="1:52" s="2" customFormat="1" ht="23.25" customHeight="1">
      <c r="A32" s="557">
        <v>9</v>
      </c>
      <c r="B32" s="574" t="s">
        <v>41</v>
      </c>
      <c r="C32" s="450" t="s">
        <v>42</v>
      </c>
      <c r="D32" s="60" t="s">
        <v>21</v>
      </c>
      <c r="E32" s="25">
        <v>15</v>
      </c>
      <c r="F32" s="26">
        <v>5</v>
      </c>
      <c r="G32" s="26">
        <v>2</v>
      </c>
      <c r="H32" s="26">
        <v>7</v>
      </c>
      <c r="I32" s="26">
        <v>0</v>
      </c>
      <c r="J32" s="30">
        <v>0</v>
      </c>
      <c r="K32" s="28">
        <f t="shared" si="0"/>
        <v>29</v>
      </c>
      <c r="L32" s="29">
        <v>7</v>
      </c>
      <c r="M32" s="26">
        <v>2</v>
      </c>
      <c r="N32" s="26">
        <v>0</v>
      </c>
      <c r="O32" s="26">
        <v>0</v>
      </c>
      <c r="P32" s="26">
        <v>0</v>
      </c>
      <c r="Q32" s="30">
        <v>0</v>
      </c>
      <c r="R32" s="28">
        <f t="shared" si="1"/>
        <v>9</v>
      </c>
      <c r="S32" s="31">
        <f t="shared" si="2"/>
        <v>8</v>
      </c>
      <c r="T32" s="32">
        <f t="shared" si="3"/>
        <v>3</v>
      </c>
      <c r="U32" s="32">
        <f t="shared" si="4"/>
        <v>2</v>
      </c>
      <c r="V32" s="32">
        <f t="shared" si="5"/>
        <v>7</v>
      </c>
      <c r="W32" s="32">
        <f t="shared" si="6"/>
        <v>0</v>
      </c>
      <c r="X32" s="33">
        <f t="shared" si="7"/>
        <v>0</v>
      </c>
      <c r="Y32" s="34">
        <f t="shared" si="8"/>
        <v>20</v>
      </c>
      <c r="Z32" s="35">
        <f>K32+K33+K34</f>
        <v>205</v>
      </c>
      <c r="AA32" s="475">
        <f>Z34/Z32*100</f>
        <v>36.585365853658537</v>
      </c>
    </row>
    <row r="33" spans="1:27" s="2" customFormat="1" ht="23.25" customHeight="1">
      <c r="A33" s="558"/>
      <c r="B33" s="574"/>
      <c r="C33" s="450"/>
      <c r="D33" s="36" t="s">
        <v>22</v>
      </c>
      <c r="E33" s="37">
        <v>32</v>
      </c>
      <c r="F33" s="38">
        <v>8</v>
      </c>
      <c r="G33" s="38">
        <v>4</v>
      </c>
      <c r="H33" s="38">
        <v>13</v>
      </c>
      <c r="I33" s="38">
        <v>0</v>
      </c>
      <c r="J33" s="42">
        <v>0</v>
      </c>
      <c r="K33" s="40">
        <f t="shared" si="0"/>
        <v>57</v>
      </c>
      <c r="L33" s="41">
        <v>17</v>
      </c>
      <c r="M33" s="38">
        <v>0</v>
      </c>
      <c r="N33" s="38">
        <v>2</v>
      </c>
      <c r="O33" s="38">
        <v>0</v>
      </c>
      <c r="P33" s="38">
        <v>0</v>
      </c>
      <c r="Q33" s="42">
        <v>0</v>
      </c>
      <c r="R33" s="40">
        <f t="shared" si="1"/>
        <v>19</v>
      </c>
      <c r="S33" s="43">
        <f t="shared" si="2"/>
        <v>15</v>
      </c>
      <c r="T33" s="44">
        <f t="shared" si="3"/>
        <v>8</v>
      </c>
      <c r="U33" s="44">
        <f t="shared" si="4"/>
        <v>2</v>
      </c>
      <c r="V33" s="44">
        <f t="shared" si="5"/>
        <v>13</v>
      </c>
      <c r="W33" s="44">
        <f t="shared" si="6"/>
        <v>0</v>
      </c>
      <c r="X33" s="45">
        <f t="shared" si="7"/>
        <v>0</v>
      </c>
      <c r="Y33" s="46">
        <f t="shared" si="8"/>
        <v>38</v>
      </c>
      <c r="Z33" s="47">
        <f>R32+R33+R34</f>
        <v>130</v>
      </c>
      <c r="AA33" s="476"/>
    </row>
    <row r="34" spans="1:27" s="2" customFormat="1" ht="23.25" customHeight="1" thickBot="1">
      <c r="A34" s="558"/>
      <c r="B34" s="570"/>
      <c r="C34" s="577"/>
      <c r="D34" s="75" t="s">
        <v>23</v>
      </c>
      <c r="E34" s="49">
        <v>55</v>
      </c>
      <c r="F34" s="50">
        <v>17</v>
      </c>
      <c r="G34" s="50">
        <v>9</v>
      </c>
      <c r="H34" s="50">
        <v>29</v>
      </c>
      <c r="I34" s="50">
        <v>4</v>
      </c>
      <c r="J34" s="54">
        <v>5</v>
      </c>
      <c r="K34" s="52">
        <f t="shared" si="0"/>
        <v>119</v>
      </c>
      <c r="L34" s="53">
        <v>49</v>
      </c>
      <c r="M34" s="50">
        <v>15</v>
      </c>
      <c r="N34" s="50">
        <v>9</v>
      </c>
      <c r="O34" s="50">
        <v>22</v>
      </c>
      <c r="P34" s="50">
        <v>3</v>
      </c>
      <c r="Q34" s="54">
        <v>4</v>
      </c>
      <c r="R34" s="52">
        <f t="shared" si="1"/>
        <v>102</v>
      </c>
      <c r="S34" s="55">
        <f t="shared" si="2"/>
        <v>6</v>
      </c>
      <c r="T34" s="56">
        <f t="shared" si="3"/>
        <v>2</v>
      </c>
      <c r="U34" s="56">
        <f t="shared" si="4"/>
        <v>0</v>
      </c>
      <c r="V34" s="56">
        <f t="shared" si="5"/>
        <v>7</v>
      </c>
      <c r="W34" s="56">
        <f t="shared" si="6"/>
        <v>1</v>
      </c>
      <c r="X34" s="57">
        <f t="shared" si="7"/>
        <v>1</v>
      </c>
      <c r="Y34" s="58">
        <f t="shared" si="8"/>
        <v>17</v>
      </c>
      <c r="Z34" s="59">
        <f>Y32+Y33+Y34</f>
        <v>75</v>
      </c>
      <c r="AA34" s="477"/>
    </row>
    <row r="35" spans="1:27" s="2" customFormat="1" ht="23.25" customHeight="1">
      <c r="A35" s="557">
        <v>10</v>
      </c>
      <c r="B35" s="446" t="s">
        <v>43</v>
      </c>
      <c r="C35" s="449" t="s">
        <v>44</v>
      </c>
      <c r="D35" s="208" t="s">
        <v>21</v>
      </c>
      <c r="E35" s="61">
        <v>10</v>
      </c>
      <c r="F35" s="62">
        <v>3</v>
      </c>
      <c r="G35" s="62">
        <v>1</v>
      </c>
      <c r="H35" s="62">
        <v>5</v>
      </c>
      <c r="I35" s="62">
        <v>2</v>
      </c>
      <c r="J35" s="66">
        <v>1</v>
      </c>
      <c r="K35" s="64">
        <f t="shared" si="0"/>
        <v>22</v>
      </c>
      <c r="L35" s="65">
        <v>5</v>
      </c>
      <c r="M35" s="62">
        <v>0</v>
      </c>
      <c r="N35" s="62">
        <v>0</v>
      </c>
      <c r="O35" s="62">
        <v>0</v>
      </c>
      <c r="P35" s="62">
        <v>0</v>
      </c>
      <c r="Q35" s="66">
        <v>0</v>
      </c>
      <c r="R35" s="64">
        <f t="shared" si="1"/>
        <v>5</v>
      </c>
      <c r="S35" s="68">
        <f t="shared" si="2"/>
        <v>5</v>
      </c>
      <c r="T35" s="69">
        <f t="shared" si="3"/>
        <v>3</v>
      </c>
      <c r="U35" s="69">
        <f t="shared" si="4"/>
        <v>1</v>
      </c>
      <c r="V35" s="69">
        <f t="shared" si="5"/>
        <v>5</v>
      </c>
      <c r="W35" s="69">
        <f t="shared" si="6"/>
        <v>2</v>
      </c>
      <c r="X35" s="100">
        <f t="shared" si="7"/>
        <v>1</v>
      </c>
      <c r="Y35" s="116">
        <f t="shared" si="8"/>
        <v>17</v>
      </c>
      <c r="Z35" s="101">
        <f>K35+K36+K37</f>
        <v>157</v>
      </c>
      <c r="AA35" s="476">
        <f>Z37/Z35*100</f>
        <v>35.668789808917197</v>
      </c>
    </row>
    <row r="36" spans="1:27" s="2" customFormat="1" ht="23.25" customHeight="1">
      <c r="A36" s="558"/>
      <c r="B36" s="447"/>
      <c r="C36" s="450"/>
      <c r="D36" s="207" t="s">
        <v>22</v>
      </c>
      <c r="E36" s="37">
        <v>18</v>
      </c>
      <c r="F36" s="38">
        <v>6</v>
      </c>
      <c r="G36" s="38">
        <v>3</v>
      </c>
      <c r="H36" s="38">
        <v>11</v>
      </c>
      <c r="I36" s="38">
        <v>4</v>
      </c>
      <c r="J36" s="42">
        <v>2</v>
      </c>
      <c r="K36" s="40">
        <f t="shared" si="0"/>
        <v>44</v>
      </c>
      <c r="L36" s="41">
        <v>12</v>
      </c>
      <c r="M36" s="38">
        <v>0</v>
      </c>
      <c r="N36" s="38">
        <v>0</v>
      </c>
      <c r="O36" s="38">
        <v>0</v>
      </c>
      <c r="P36" s="38">
        <v>0</v>
      </c>
      <c r="Q36" s="42">
        <v>0</v>
      </c>
      <c r="R36" s="40">
        <f t="shared" si="1"/>
        <v>12</v>
      </c>
      <c r="S36" s="43">
        <f t="shared" si="2"/>
        <v>6</v>
      </c>
      <c r="T36" s="44">
        <f t="shared" si="3"/>
        <v>6</v>
      </c>
      <c r="U36" s="44">
        <f t="shared" si="4"/>
        <v>3</v>
      </c>
      <c r="V36" s="44">
        <f t="shared" si="5"/>
        <v>11</v>
      </c>
      <c r="W36" s="44">
        <f t="shared" si="6"/>
        <v>4</v>
      </c>
      <c r="X36" s="45">
        <f t="shared" si="7"/>
        <v>2</v>
      </c>
      <c r="Y36" s="46">
        <f t="shared" si="8"/>
        <v>32</v>
      </c>
      <c r="Z36" s="47">
        <f>R35+R36+R37</f>
        <v>101</v>
      </c>
      <c r="AA36" s="476"/>
    </row>
    <row r="37" spans="1:27" s="2" customFormat="1" ht="23.25" customHeight="1" thickBot="1">
      <c r="A37" s="558"/>
      <c r="B37" s="447"/>
      <c r="C37" s="451"/>
      <c r="D37" s="206" t="s">
        <v>23</v>
      </c>
      <c r="E37" s="84">
        <v>36</v>
      </c>
      <c r="F37" s="85">
        <v>13</v>
      </c>
      <c r="G37" s="85">
        <v>6</v>
      </c>
      <c r="H37" s="85">
        <v>24</v>
      </c>
      <c r="I37" s="85">
        <v>9</v>
      </c>
      <c r="J37" s="88">
        <v>3</v>
      </c>
      <c r="K37" s="72">
        <f t="shared" si="0"/>
        <v>91</v>
      </c>
      <c r="L37" s="87">
        <v>42</v>
      </c>
      <c r="M37" s="85">
        <v>12</v>
      </c>
      <c r="N37" s="85">
        <v>5</v>
      </c>
      <c r="O37" s="85">
        <v>23</v>
      </c>
      <c r="P37" s="85">
        <v>0</v>
      </c>
      <c r="Q37" s="88">
        <v>2</v>
      </c>
      <c r="R37" s="72">
        <f t="shared" si="1"/>
        <v>84</v>
      </c>
      <c r="S37" s="76">
        <f t="shared" si="2"/>
        <v>-6</v>
      </c>
      <c r="T37" s="77">
        <f t="shared" si="3"/>
        <v>1</v>
      </c>
      <c r="U37" s="77">
        <f t="shared" si="4"/>
        <v>1</v>
      </c>
      <c r="V37" s="77">
        <f t="shared" si="5"/>
        <v>1</v>
      </c>
      <c r="W37" s="77">
        <f t="shared" si="6"/>
        <v>9</v>
      </c>
      <c r="X37" s="103">
        <f t="shared" si="7"/>
        <v>1</v>
      </c>
      <c r="Y37" s="73">
        <f t="shared" si="8"/>
        <v>7</v>
      </c>
      <c r="Z37" s="104">
        <f>Y35+Y36+Y37</f>
        <v>56</v>
      </c>
      <c r="AA37" s="476"/>
    </row>
    <row r="38" spans="1:27" s="2" customFormat="1" ht="23.25" customHeight="1">
      <c r="A38" s="557">
        <v>11</v>
      </c>
      <c r="B38" s="447"/>
      <c r="C38" s="466" t="s">
        <v>45</v>
      </c>
      <c r="D38" s="212" t="s">
        <v>21</v>
      </c>
      <c r="E38" s="25">
        <v>18</v>
      </c>
      <c r="F38" s="26">
        <v>3</v>
      </c>
      <c r="G38" s="26">
        <v>1</v>
      </c>
      <c r="H38" s="26">
        <v>0</v>
      </c>
      <c r="I38" s="26">
        <v>2</v>
      </c>
      <c r="J38" s="27">
        <v>1</v>
      </c>
      <c r="K38" s="28">
        <f t="shared" si="0"/>
        <v>25</v>
      </c>
      <c r="L38" s="29">
        <v>5</v>
      </c>
      <c r="M38" s="26">
        <v>0</v>
      </c>
      <c r="N38" s="26">
        <v>0</v>
      </c>
      <c r="O38" s="26">
        <v>0</v>
      </c>
      <c r="P38" s="26">
        <v>0</v>
      </c>
      <c r="Q38" s="30">
        <v>0</v>
      </c>
      <c r="R38" s="28">
        <f t="shared" si="1"/>
        <v>5</v>
      </c>
      <c r="S38" s="31">
        <f t="shared" si="2"/>
        <v>13</v>
      </c>
      <c r="T38" s="32">
        <f t="shared" si="3"/>
        <v>3</v>
      </c>
      <c r="U38" s="32">
        <f t="shared" si="4"/>
        <v>1</v>
      </c>
      <c r="V38" s="32">
        <f t="shared" si="5"/>
        <v>0</v>
      </c>
      <c r="W38" s="32">
        <f t="shared" si="6"/>
        <v>2</v>
      </c>
      <c r="X38" s="33">
        <f t="shared" si="7"/>
        <v>1</v>
      </c>
      <c r="Y38" s="34">
        <f t="shared" si="8"/>
        <v>20</v>
      </c>
      <c r="Z38" s="35">
        <f>K38+K39+K40</f>
        <v>195</v>
      </c>
      <c r="AA38" s="475">
        <f>Z40/Z38*100</f>
        <v>65.128205128205124</v>
      </c>
    </row>
    <row r="39" spans="1:27" s="2" customFormat="1" ht="23.25" customHeight="1">
      <c r="A39" s="558"/>
      <c r="B39" s="447"/>
      <c r="C39" s="466"/>
      <c r="D39" s="207" t="s">
        <v>22</v>
      </c>
      <c r="E39" s="37">
        <v>34</v>
      </c>
      <c r="F39" s="38">
        <v>7</v>
      </c>
      <c r="G39" s="38">
        <v>3</v>
      </c>
      <c r="H39" s="38">
        <v>0</v>
      </c>
      <c r="I39" s="38">
        <v>5</v>
      </c>
      <c r="J39" s="39">
        <v>2</v>
      </c>
      <c r="K39" s="40">
        <f t="shared" si="0"/>
        <v>51</v>
      </c>
      <c r="L39" s="41">
        <v>4</v>
      </c>
      <c r="M39" s="38">
        <v>0</v>
      </c>
      <c r="N39" s="38">
        <v>0</v>
      </c>
      <c r="O39" s="38">
        <v>0</v>
      </c>
      <c r="P39" s="38">
        <v>0</v>
      </c>
      <c r="Q39" s="42">
        <v>0</v>
      </c>
      <c r="R39" s="40">
        <f t="shared" si="1"/>
        <v>4</v>
      </c>
      <c r="S39" s="43">
        <f t="shared" si="2"/>
        <v>30</v>
      </c>
      <c r="T39" s="44">
        <f t="shared" si="3"/>
        <v>7</v>
      </c>
      <c r="U39" s="44">
        <f t="shared" si="4"/>
        <v>3</v>
      </c>
      <c r="V39" s="44">
        <f t="shared" si="5"/>
        <v>0</v>
      </c>
      <c r="W39" s="44">
        <f t="shared" si="6"/>
        <v>5</v>
      </c>
      <c r="X39" s="45">
        <f t="shared" si="7"/>
        <v>2</v>
      </c>
      <c r="Y39" s="46">
        <f t="shared" si="8"/>
        <v>47</v>
      </c>
      <c r="Z39" s="47">
        <f>R38+R39+R40</f>
        <v>68</v>
      </c>
      <c r="AA39" s="476"/>
    </row>
    <row r="40" spans="1:27" s="2" customFormat="1" ht="23.25" customHeight="1" thickBot="1">
      <c r="A40" s="578"/>
      <c r="B40" s="448"/>
      <c r="C40" s="467"/>
      <c r="D40" s="206" t="s">
        <v>23</v>
      </c>
      <c r="E40" s="49">
        <v>48</v>
      </c>
      <c r="F40" s="50">
        <v>17</v>
      </c>
      <c r="G40" s="50">
        <v>8</v>
      </c>
      <c r="H40" s="50">
        <v>32</v>
      </c>
      <c r="I40" s="50">
        <v>11</v>
      </c>
      <c r="J40" s="51">
        <v>3</v>
      </c>
      <c r="K40" s="52">
        <f t="shared" ref="K40:K71" si="9">SUM(E40:J40)</f>
        <v>119</v>
      </c>
      <c r="L40" s="53">
        <v>33</v>
      </c>
      <c r="M40" s="50">
        <v>9</v>
      </c>
      <c r="N40" s="50">
        <v>4</v>
      </c>
      <c r="O40" s="50">
        <v>12</v>
      </c>
      <c r="P40" s="50">
        <v>0</v>
      </c>
      <c r="Q40" s="54">
        <v>1</v>
      </c>
      <c r="R40" s="52">
        <f t="shared" ref="R40:R71" si="10">SUM(L40:Q40)</f>
        <v>59</v>
      </c>
      <c r="S40" s="55">
        <f t="shared" ref="S40:S71" si="11">E40-L40</f>
        <v>15</v>
      </c>
      <c r="T40" s="56">
        <f t="shared" ref="T40:T71" si="12">F40-M40</f>
        <v>8</v>
      </c>
      <c r="U40" s="56">
        <f t="shared" ref="U40:U71" si="13">G40-N40</f>
        <v>4</v>
      </c>
      <c r="V40" s="56">
        <f t="shared" ref="V40:V71" si="14">H40-O40</f>
        <v>20</v>
      </c>
      <c r="W40" s="56">
        <f t="shared" ref="W40:W71" si="15">I40-P40</f>
        <v>11</v>
      </c>
      <c r="X40" s="57">
        <f t="shared" ref="X40:X71" si="16">J40-Q40</f>
        <v>2</v>
      </c>
      <c r="Y40" s="58">
        <f t="shared" ref="Y40:Y71" si="17">SUM(S40:X40)</f>
        <v>60</v>
      </c>
      <c r="Z40" s="59">
        <f>Y38+Y39+Y40</f>
        <v>127</v>
      </c>
      <c r="AA40" s="477"/>
    </row>
    <row r="41" spans="1:27" s="2" customFormat="1" ht="23.25" customHeight="1">
      <c r="A41" s="558">
        <v>12</v>
      </c>
      <c r="B41" s="572" t="s">
        <v>46</v>
      </c>
      <c r="C41" s="583" t="s">
        <v>47</v>
      </c>
      <c r="D41" s="60" t="s">
        <v>21</v>
      </c>
      <c r="E41" s="61">
        <v>17</v>
      </c>
      <c r="F41" s="62">
        <v>3</v>
      </c>
      <c r="G41" s="62">
        <v>2</v>
      </c>
      <c r="H41" s="62">
        <v>4</v>
      </c>
      <c r="I41" s="62">
        <v>1</v>
      </c>
      <c r="J41" s="66">
        <v>0</v>
      </c>
      <c r="K41" s="64">
        <f t="shared" si="9"/>
        <v>27</v>
      </c>
      <c r="L41" s="65">
        <v>10</v>
      </c>
      <c r="M41" s="62">
        <v>0</v>
      </c>
      <c r="N41" s="62">
        <v>0</v>
      </c>
      <c r="O41" s="62">
        <v>0</v>
      </c>
      <c r="P41" s="62">
        <v>0</v>
      </c>
      <c r="Q41" s="66">
        <v>0</v>
      </c>
      <c r="R41" s="64">
        <f t="shared" si="10"/>
        <v>10</v>
      </c>
      <c r="S41" s="68">
        <f t="shared" si="11"/>
        <v>7</v>
      </c>
      <c r="T41" s="69">
        <f t="shared" si="12"/>
        <v>3</v>
      </c>
      <c r="U41" s="69">
        <f t="shared" si="13"/>
        <v>2</v>
      </c>
      <c r="V41" s="69">
        <f t="shared" si="14"/>
        <v>4</v>
      </c>
      <c r="W41" s="69">
        <f t="shared" si="15"/>
        <v>1</v>
      </c>
      <c r="X41" s="100">
        <f t="shared" si="16"/>
        <v>0</v>
      </c>
      <c r="Y41" s="116">
        <f t="shared" si="17"/>
        <v>17</v>
      </c>
      <c r="Z41" s="101">
        <f>K41+K42+K43</f>
        <v>179</v>
      </c>
      <c r="AA41" s="476">
        <f>Z43/Z41*100</f>
        <v>32.402234636871505</v>
      </c>
    </row>
    <row r="42" spans="1:27" s="2" customFormat="1" ht="23.25" customHeight="1">
      <c r="A42" s="558"/>
      <c r="B42" s="574"/>
      <c r="C42" s="450"/>
      <c r="D42" s="36" t="s">
        <v>22</v>
      </c>
      <c r="E42" s="37">
        <v>25</v>
      </c>
      <c r="F42" s="38">
        <v>7</v>
      </c>
      <c r="G42" s="38">
        <v>4</v>
      </c>
      <c r="H42" s="38">
        <v>8</v>
      </c>
      <c r="I42" s="38">
        <v>2</v>
      </c>
      <c r="J42" s="42">
        <v>2</v>
      </c>
      <c r="K42" s="40">
        <f t="shared" si="9"/>
        <v>48</v>
      </c>
      <c r="L42" s="41">
        <v>19</v>
      </c>
      <c r="M42" s="38">
        <v>0</v>
      </c>
      <c r="N42" s="38">
        <v>0</v>
      </c>
      <c r="O42" s="38">
        <v>0</v>
      </c>
      <c r="P42" s="38">
        <v>0</v>
      </c>
      <c r="Q42" s="42">
        <v>0</v>
      </c>
      <c r="R42" s="40">
        <f t="shared" si="10"/>
        <v>19</v>
      </c>
      <c r="S42" s="43">
        <f t="shared" si="11"/>
        <v>6</v>
      </c>
      <c r="T42" s="44">
        <f t="shared" si="12"/>
        <v>7</v>
      </c>
      <c r="U42" s="44">
        <f t="shared" si="13"/>
        <v>4</v>
      </c>
      <c r="V42" s="44">
        <f t="shared" si="14"/>
        <v>8</v>
      </c>
      <c r="W42" s="44">
        <f t="shared" si="15"/>
        <v>2</v>
      </c>
      <c r="X42" s="45">
        <f t="shared" si="16"/>
        <v>2</v>
      </c>
      <c r="Y42" s="46">
        <f t="shared" si="17"/>
        <v>29</v>
      </c>
      <c r="Z42" s="47">
        <f>R41+R42+R43</f>
        <v>121</v>
      </c>
      <c r="AA42" s="476"/>
    </row>
    <row r="43" spans="1:27" s="2" customFormat="1" ht="23.25" customHeight="1" thickBot="1">
      <c r="A43" s="558"/>
      <c r="B43" s="576"/>
      <c r="C43" s="451"/>
      <c r="D43" s="48" t="s">
        <v>23</v>
      </c>
      <c r="E43" s="84">
        <v>47</v>
      </c>
      <c r="F43" s="85">
        <v>17</v>
      </c>
      <c r="G43" s="85">
        <v>8</v>
      </c>
      <c r="H43" s="85">
        <v>28</v>
      </c>
      <c r="I43" s="85">
        <v>2</v>
      </c>
      <c r="J43" s="88">
        <v>2</v>
      </c>
      <c r="K43" s="72">
        <f t="shared" si="9"/>
        <v>104</v>
      </c>
      <c r="L43" s="87">
        <v>44</v>
      </c>
      <c r="M43" s="85">
        <v>14</v>
      </c>
      <c r="N43" s="85">
        <v>7</v>
      </c>
      <c r="O43" s="85">
        <v>26</v>
      </c>
      <c r="P43" s="85">
        <v>0</v>
      </c>
      <c r="Q43" s="88">
        <v>1</v>
      </c>
      <c r="R43" s="72">
        <f t="shared" si="10"/>
        <v>92</v>
      </c>
      <c r="S43" s="76">
        <f t="shared" si="11"/>
        <v>3</v>
      </c>
      <c r="T43" s="77">
        <f t="shared" si="12"/>
        <v>3</v>
      </c>
      <c r="U43" s="77">
        <f t="shared" si="13"/>
        <v>1</v>
      </c>
      <c r="V43" s="77">
        <f t="shared" si="14"/>
        <v>2</v>
      </c>
      <c r="W43" s="77">
        <f t="shared" si="15"/>
        <v>2</v>
      </c>
      <c r="X43" s="103">
        <f t="shared" si="16"/>
        <v>1</v>
      </c>
      <c r="Y43" s="73">
        <f t="shared" si="17"/>
        <v>12</v>
      </c>
      <c r="Z43" s="104">
        <f>Y41+Y42+Y43</f>
        <v>58</v>
      </c>
      <c r="AA43" s="476"/>
    </row>
    <row r="44" spans="1:27" s="2" customFormat="1" ht="23.25" customHeight="1">
      <c r="A44" s="557">
        <v>13</v>
      </c>
      <c r="B44" s="575" t="s">
        <v>48</v>
      </c>
      <c r="C44" s="449" t="s">
        <v>49</v>
      </c>
      <c r="D44" s="24" t="s">
        <v>21</v>
      </c>
      <c r="E44" s="117">
        <v>13</v>
      </c>
      <c r="F44" s="32">
        <v>4</v>
      </c>
      <c r="G44" s="32">
        <v>2</v>
      </c>
      <c r="H44" s="32">
        <v>5</v>
      </c>
      <c r="I44" s="32">
        <v>2</v>
      </c>
      <c r="J44" s="33">
        <v>1</v>
      </c>
      <c r="K44" s="28">
        <f t="shared" si="9"/>
        <v>27</v>
      </c>
      <c r="L44" s="29">
        <v>7</v>
      </c>
      <c r="M44" s="26">
        <v>0</v>
      </c>
      <c r="N44" s="26">
        <v>0</v>
      </c>
      <c r="O44" s="26">
        <v>0</v>
      </c>
      <c r="P44" s="26">
        <v>0</v>
      </c>
      <c r="Q44" s="30">
        <v>0</v>
      </c>
      <c r="R44" s="28">
        <f t="shared" si="10"/>
        <v>7</v>
      </c>
      <c r="S44" s="31">
        <f t="shared" si="11"/>
        <v>6</v>
      </c>
      <c r="T44" s="32">
        <f t="shared" si="12"/>
        <v>4</v>
      </c>
      <c r="U44" s="32">
        <f t="shared" si="13"/>
        <v>2</v>
      </c>
      <c r="V44" s="32">
        <f t="shared" si="14"/>
        <v>5</v>
      </c>
      <c r="W44" s="32">
        <f t="shared" si="15"/>
        <v>2</v>
      </c>
      <c r="X44" s="33">
        <f t="shared" si="16"/>
        <v>1</v>
      </c>
      <c r="Y44" s="34">
        <f t="shared" si="17"/>
        <v>20</v>
      </c>
      <c r="Z44" s="35">
        <f>K44+K45+K46</f>
        <v>206</v>
      </c>
      <c r="AA44" s="475">
        <f>Z46/Z44*100</f>
        <v>43.203883495145625</v>
      </c>
    </row>
    <row r="45" spans="1:27" s="2" customFormat="1" ht="23.25" customHeight="1">
      <c r="A45" s="558"/>
      <c r="B45" s="574"/>
      <c r="C45" s="450"/>
      <c r="D45" s="36" t="s">
        <v>22</v>
      </c>
      <c r="E45" s="119">
        <v>23</v>
      </c>
      <c r="F45" s="44">
        <v>9</v>
      </c>
      <c r="G45" s="44">
        <v>4</v>
      </c>
      <c r="H45" s="44">
        <v>11</v>
      </c>
      <c r="I45" s="44">
        <v>4</v>
      </c>
      <c r="J45" s="45">
        <v>2</v>
      </c>
      <c r="K45" s="40">
        <f t="shared" si="9"/>
        <v>53</v>
      </c>
      <c r="L45" s="41">
        <v>9</v>
      </c>
      <c r="M45" s="38">
        <v>2</v>
      </c>
      <c r="N45" s="38">
        <v>1</v>
      </c>
      <c r="O45" s="38">
        <v>2</v>
      </c>
      <c r="P45" s="38">
        <v>0</v>
      </c>
      <c r="Q45" s="42">
        <v>0</v>
      </c>
      <c r="R45" s="40">
        <f t="shared" si="10"/>
        <v>14</v>
      </c>
      <c r="S45" s="43">
        <f t="shared" si="11"/>
        <v>14</v>
      </c>
      <c r="T45" s="44">
        <f t="shared" si="12"/>
        <v>7</v>
      </c>
      <c r="U45" s="44">
        <f t="shared" si="13"/>
        <v>3</v>
      </c>
      <c r="V45" s="44">
        <f t="shared" si="14"/>
        <v>9</v>
      </c>
      <c r="W45" s="44">
        <f t="shared" si="15"/>
        <v>4</v>
      </c>
      <c r="X45" s="45">
        <f t="shared" si="16"/>
        <v>2</v>
      </c>
      <c r="Y45" s="46">
        <f t="shared" si="17"/>
        <v>39</v>
      </c>
      <c r="Z45" s="47">
        <f>R44+R45+R46</f>
        <v>117</v>
      </c>
      <c r="AA45" s="476"/>
    </row>
    <row r="46" spans="1:27" s="2" customFormat="1" ht="23.25" customHeight="1" thickBot="1">
      <c r="A46" s="558"/>
      <c r="B46" s="576"/>
      <c r="C46" s="451"/>
      <c r="D46" s="48" t="s">
        <v>23</v>
      </c>
      <c r="E46" s="121">
        <v>53</v>
      </c>
      <c r="F46" s="56">
        <v>18</v>
      </c>
      <c r="G46" s="56">
        <v>9</v>
      </c>
      <c r="H46" s="56">
        <v>34</v>
      </c>
      <c r="I46" s="56">
        <v>7</v>
      </c>
      <c r="J46" s="57">
        <v>5</v>
      </c>
      <c r="K46" s="52">
        <f t="shared" si="9"/>
        <v>126</v>
      </c>
      <c r="L46" s="53">
        <v>42</v>
      </c>
      <c r="M46" s="50">
        <v>17</v>
      </c>
      <c r="N46" s="50">
        <v>6</v>
      </c>
      <c r="O46" s="50">
        <v>26</v>
      </c>
      <c r="P46" s="50">
        <v>2</v>
      </c>
      <c r="Q46" s="54">
        <v>3</v>
      </c>
      <c r="R46" s="52">
        <f t="shared" si="10"/>
        <v>96</v>
      </c>
      <c r="S46" s="55">
        <f t="shared" si="11"/>
        <v>11</v>
      </c>
      <c r="T46" s="56">
        <f t="shared" si="12"/>
        <v>1</v>
      </c>
      <c r="U46" s="56">
        <f t="shared" si="13"/>
        <v>3</v>
      </c>
      <c r="V46" s="56">
        <f t="shared" si="14"/>
        <v>8</v>
      </c>
      <c r="W46" s="56">
        <f t="shared" si="15"/>
        <v>5</v>
      </c>
      <c r="X46" s="57">
        <f t="shared" si="16"/>
        <v>2</v>
      </c>
      <c r="Y46" s="58">
        <f t="shared" si="17"/>
        <v>30</v>
      </c>
      <c r="Z46" s="59">
        <f>Y44+Y45+Y46</f>
        <v>89</v>
      </c>
      <c r="AA46" s="477"/>
    </row>
    <row r="47" spans="1:27" s="2" customFormat="1" ht="23.25" customHeight="1">
      <c r="A47" s="557">
        <v>14</v>
      </c>
      <c r="B47" s="579" t="s">
        <v>50</v>
      </c>
      <c r="C47" s="449" t="s">
        <v>51</v>
      </c>
      <c r="D47" s="24" t="s">
        <v>21</v>
      </c>
      <c r="E47" s="61">
        <v>16</v>
      </c>
      <c r="F47" s="62">
        <v>3</v>
      </c>
      <c r="G47" s="62">
        <v>1</v>
      </c>
      <c r="H47" s="62">
        <v>4</v>
      </c>
      <c r="I47" s="62">
        <v>1</v>
      </c>
      <c r="J47" s="66">
        <v>1</v>
      </c>
      <c r="K47" s="64">
        <f t="shared" si="9"/>
        <v>26</v>
      </c>
      <c r="L47" s="65">
        <v>10</v>
      </c>
      <c r="M47" s="62">
        <v>0</v>
      </c>
      <c r="N47" s="62">
        <v>0</v>
      </c>
      <c r="O47" s="62">
        <v>1</v>
      </c>
      <c r="P47" s="62">
        <v>0</v>
      </c>
      <c r="Q47" s="66">
        <v>0</v>
      </c>
      <c r="R47" s="64">
        <f t="shared" si="10"/>
        <v>11</v>
      </c>
      <c r="S47" s="68">
        <f t="shared" si="11"/>
        <v>6</v>
      </c>
      <c r="T47" s="69">
        <f t="shared" si="12"/>
        <v>3</v>
      </c>
      <c r="U47" s="69">
        <f t="shared" si="13"/>
        <v>1</v>
      </c>
      <c r="V47" s="69">
        <f t="shared" si="14"/>
        <v>3</v>
      </c>
      <c r="W47" s="69">
        <f t="shared" si="15"/>
        <v>1</v>
      </c>
      <c r="X47" s="100">
        <f t="shared" si="16"/>
        <v>1</v>
      </c>
      <c r="Y47" s="116">
        <f t="shared" si="17"/>
        <v>15</v>
      </c>
      <c r="Z47" s="101">
        <f>K47+K48+K49</f>
        <v>185</v>
      </c>
      <c r="AA47" s="476">
        <f>Z49/Z47*100</f>
        <v>37.837837837837839</v>
      </c>
    </row>
    <row r="48" spans="1:27" s="2" customFormat="1" ht="23.25" customHeight="1">
      <c r="A48" s="558"/>
      <c r="B48" s="580"/>
      <c r="C48" s="450"/>
      <c r="D48" s="36" t="s">
        <v>22</v>
      </c>
      <c r="E48" s="37">
        <v>31</v>
      </c>
      <c r="F48" s="38">
        <v>7</v>
      </c>
      <c r="G48" s="38">
        <v>3</v>
      </c>
      <c r="H48" s="38">
        <v>8</v>
      </c>
      <c r="I48" s="38">
        <v>2</v>
      </c>
      <c r="J48" s="42">
        <v>2</v>
      </c>
      <c r="K48" s="40">
        <f t="shared" si="9"/>
        <v>53</v>
      </c>
      <c r="L48" s="41">
        <v>21</v>
      </c>
      <c r="M48" s="38">
        <v>2</v>
      </c>
      <c r="N48" s="38">
        <v>0</v>
      </c>
      <c r="O48" s="38">
        <v>1</v>
      </c>
      <c r="P48" s="38">
        <v>0</v>
      </c>
      <c r="Q48" s="42">
        <v>0</v>
      </c>
      <c r="R48" s="40">
        <f t="shared" si="10"/>
        <v>24</v>
      </c>
      <c r="S48" s="43">
        <f t="shared" si="11"/>
        <v>10</v>
      </c>
      <c r="T48" s="44">
        <f t="shared" si="12"/>
        <v>5</v>
      </c>
      <c r="U48" s="44">
        <f t="shared" si="13"/>
        <v>3</v>
      </c>
      <c r="V48" s="44">
        <f t="shared" si="14"/>
        <v>7</v>
      </c>
      <c r="W48" s="44">
        <f t="shared" si="15"/>
        <v>2</v>
      </c>
      <c r="X48" s="45">
        <f t="shared" si="16"/>
        <v>2</v>
      </c>
      <c r="Y48" s="46">
        <f t="shared" si="17"/>
        <v>29</v>
      </c>
      <c r="Z48" s="47">
        <f>R47+R48+R49</f>
        <v>115</v>
      </c>
      <c r="AA48" s="476"/>
    </row>
    <row r="49" spans="1:52" s="2" customFormat="1" ht="23.25" customHeight="1" thickBot="1">
      <c r="A49" s="558"/>
      <c r="B49" s="581"/>
      <c r="C49" s="451"/>
      <c r="D49" s="75" t="s">
        <v>23</v>
      </c>
      <c r="E49" s="84">
        <v>52</v>
      </c>
      <c r="F49" s="85">
        <v>15</v>
      </c>
      <c r="G49" s="85">
        <v>7</v>
      </c>
      <c r="H49" s="85">
        <v>28</v>
      </c>
      <c r="I49" s="85">
        <v>0</v>
      </c>
      <c r="J49" s="88">
        <v>4</v>
      </c>
      <c r="K49" s="72">
        <f t="shared" si="9"/>
        <v>106</v>
      </c>
      <c r="L49" s="87">
        <v>38</v>
      </c>
      <c r="M49" s="85">
        <v>11</v>
      </c>
      <c r="N49" s="85">
        <v>6</v>
      </c>
      <c r="O49" s="85">
        <v>23</v>
      </c>
      <c r="P49" s="85">
        <v>0</v>
      </c>
      <c r="Q49" s="88">
        <v>2</v>
      </c>
      <c r="R49" s="72">
        <f t="shared" si="10"/>
        <v>80</v>
      </c>
      <c r="S49" s="76">
        <f t="shared" si="11"/>
        <v>14</v>
      </c>
      <c r="T49" s="77">
        <f t="shared" si="12"/>
        <v>4</v>
      </c>
      <c r="U49" s="77">
        <f t="shared" si="13"/>
        <v>1</v>
      </c>
      <c r="V49" s="77">
        <f t="shared" si="14"/>
        <v>5</v>
      </c>
      <c r="W49" s="77">
        <f t="shared" si="15"/>
        <v>0</v>
      </c>
      <c r="X49" s="103">
        <f t="shared" si="16"/>
        <v>2</v>
      </c>
      <c r="Y49" s="73">
        <f t="shared" si="17"/>
        <v>26</v>
      </c>
      <c r="Z49" s="104">
        <f>Y47+Y48+Y49</f>
        <v>70</v>
      </c>
      <c r="AA49" s="476"/>
    </row>
    <row r="50" spans="1:52" ht="23.25" customHeight="1">
      <c r="A50" s="557">
        <v>15</v>
      </c>
      <c r="B50" s="447" t="s">
        <v>52</v>
      </c>
      <c r="C50" s="466" t="s">
        <v>53</v>
      </c>
      <c r="D50" s="24" t="s">
        <v>21</v>
      </c>
      <c r="E50" s="25">
        <v>22</v>
      </c>
      <c r="F50" s="26">
        <v>8</v>
      </c>
      <c r="G50" s="26">
        <v>4</v>
      </c>
      <c r="H50" s="26">
        <v>15</v>
      </c>
      <c r="I50" s="26">
        <v>6</v>
      </c>
      <c r="J50" s="27">
        <v>1</v>
      </c>
      <c r="K50" s="28">
        <f t="shared" si="9"/>
        <v>56</v>
      </c>
      <c r="L50" s="29">
        <v>2</v>
      </c>
      <c r="M50" s="26">
        <v>1</v>
      </c>
      <c r="N50" s="26">
        <v>0</v>
      </c>
      <c r="O50" s="26">
        <v>0</v>
      </c>
      <c r="P50" s="26">
        <v>0</v>
      </c>
      <c r="Q50" s="30">
        <v>0</v>
      </c>
      <c r="R50" s="28">
        <f t="shared" si="10"/>
        <v>3</v>
      </c>
      <c r="S50" s="31">
        <f t="shared" si="11"/>
        <v>20</v>
      </c>
      <c r="T50" s="32">
        <f t="shared" si="12"/>
        <v>7</v>
      </c>
      <c r="U50" s="32">
        <f t="shared" si="13"/>
        <v>4</v>
      </c>
      <c r="V50" s="32">
        <f t="shared" si="14"/>
        <v>15</v>
      </c>
      <c r="W50" s="32">
        <f t="shared" si="15"/>
        <v>6</v>
      </c>
      <c r="X50" s="33">
        <f t="shared" si="16"/>
        <v>1</v>
      </c>
      <c r="Y50" s="34">
        <f t="shared" si="17"/>
        <v>53</v>
      </c>
      <c r="Z50" s="35">
        <f>K50+K51+K52</f>
        <v>413</v>
      </c>
      <c r="AA50" s="475">
        <f>Z52/Z50*100</f>
        <v>53.026634382566584</v>
      </c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</row>
    <row r="51" spans="1:52" ht="23.25" customHeight="1">
      <c r="A51" s="558"/>
      <c r="B51" s="447"/>
      <c r="C51" s="466"/>
      <c r="D51" s="36" t="s">
        <v>22</v>
      </c>
      <c r="E51" s="37">
        <v>42</v>
      </c>
      <c r="F51" s="38">
        <v>16</v>
      </c>
      <c r="G51" s="38">
        <v>8</v>
      </c>
      <c r="H51" s="38">
        <v>28</v>
      </c>
      <c r="I51" s="38">
        <v>10</v>
      </c>
      <c r="J51" s="39">
        <v>2</v>
      </c>
      <c r="K51" s="40">
        <f t="shared" si="9"/>
        <v>106</v>
      </c>
      <c r="L51" s="41">
        <v>16</v>
      </c>
      <c r="M51" s="38">
        <v>2</v>
      </c>
      <c r="N51" s="38">
        <v>0</v>
      </c>
      <c r="O51" s="38">
        <v>2</v>
      </c>
      <c r="P51" s="38">
        <v>0</v>
      </c>
      <c r="Q51" s="42">
        <v>0</v>
      </c>
      <c r="R51" s="40">
        <f t="shared" si="10"/>
        <v>20</v>
      </c>
      <c r="S51" s="43">
        <f t="shared" si="11"/>
        <v>26</v>
      </c>
      <c r="T51" s="44">
        <f t="shared" si="12"/>
        <v>14</v>
      </c>
      <c r="U51" s="44">
        <f t="shared" si="13"/>
        <v>8</v>
      </c>
      <c r="V51" s="44">
        <f t="shared" si="14"/>
        <v>26</v>
      </c>
      <c r="W51" s="44">
        <f t="shared" si="15"/>
        <v>10</v>
      </c>
      <c r="X51" s="45">
        <f t="shared" si="16"/>
        <v>2</v>
      </c>
      <c r="Y51" s="46">
        <f t="shared" si="17"/>
        <v>86</v>
      </c>
      <c r="Z51" s="47">
        <f>R50+R51+R52</f>
        <v>194</v>
      </c>
      <c r="AA51" s="476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</row>
    <row r="52" spans="1:52" ht="23.25" customHeight="1" thickBot="1">
      <c r="A52" s="558"/>
      <c r="B52" s="447"/>
      <c r="C52" s="466"/>
      <c r="D52" s="48" t="s">
        <v>23</v>
      </c>
      <c r="E52" s="49">
        <v>91</v>
      </c>
      <c r="F52" s="50">
        <v>37</v>
      </c>
      <c r="G52" s="50">
        <v>19</v>
      </c>
      <c r="H52" s="50">
        <v>68</v>
      </c>
      <c r="I52" s="50">
        <v>25</v>
      </c>
      <c r="J52" s="51">
        <v>11</v>
      </c>
      <c r="K52" s="52">
        <f t="shared" si="9"/>
        <v>251</v>
      </c>
      <c r="L52" s="53">
        <v>86</v>
      </c>
      <c r="M52" s="50">
        <v>39</v>
      </c>
      <c r="N52" s="50">
        <v>5</v>
      </c>
      <c r="O52" s="50">
        <v>39</v>
      </c>
      <c r="P52" s="50">
        <v>0</v>
      </c>
      <c r="Q52" s="54">
        <v>2</v>
      </c>
      <c r="R52" s="52">
        <f t="shared" si="10"/>
        <v>171</v>
      </c>
      <c r="S52" s="55">
        <f t="shared" si="11"/>
        <v>5</v>
      </c>
      <c r="T52" s="56">
        <f t="shared" si="12"/>
        <v>-2</v>
      </c>
      <c r="U52" s="56">
        <f t="shared" si="13"/>
        <v>14</v>
      </c>
      <c r="V52" s="56">
        <f t="shared" si="14"/>
        <v>29</v>
      </c>
      <c r="W52" s="56">
        <f t="shared" si="15"/>
        <v>25</v>
      </c>
      <c r="X52" s="57">
        <f t="shared" si="16"/>
        <v>9</v>
      </c>
      <c r="Y52" s="58">
        <f t="shared" si="17"/>
        <v>80</v>
      </c>
      <c r="Z52" s="59">
        <f>Y50+Y51+Y52</f>
        <v>219</v>
      </c>
      <c r="AA52" s="477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</row>
    <row r="53" spans="1:52" s="102" customFormat="1" ht="23.25" customHeight="1">
      <c r="A53" s="557">
        <v>16</v>
      </c>
      <c r="B53" s="447"/>
      <c r="C53" s="449" t="s">
        <v>54</v>
      </c>
      <c r="D53" s="60" t="s">
        <v>21</v>
      </c>
      <c r="E53" s="61">
        <v>18</v>
      </c>
      <c r="F53" s="62">
        <v>4</v>
      </c>
      <c r="G53" s="62">
        <v>2</v>
      </c>
      <c r="H53" s="62">
        <v>9</v>
      </c>
      <c r="I53" s="62">
        <v>2</v>
      </c>
      <c r="J53" s="66">
        <v>1</v>
      </c>
      <c r="K53" s="64">
        <f t="shared" si="9"/>
        <v>36</v>
      </c>
      <c r="L53" s="65">
        <v>14</v>
      </c>
      <c r="M53" s="62">
        <v>0</v>
      </c>
      <c r="N53" s="62">
        <v>0</v>
      </c>
      <c r="O53" s="62">
        <v>0</v>
      </c>
      <c r="P53" s="62">
        <v>0</v>
      </c>
      <c r="Q53" s="66">
        <v>0</v>
      </c>
      <c r="R53" s="64">
        <f t="shared" si="10"/>
        <v>14</v>
      </c>
      <c r="S53" s="68">
        <f t="shared" si="11"/>
        <v>4</v>
      </c>
      <c r="T53" s="69">
        <f t="shared" si="12"/>
        <v>4</v>
      </c>
      <c r="U53" s="69">
        <f t="shared" si="13"/>
        <v>2</v>
      </c>
      <c r="V53" s="69">
        <f t="shared" si="14"/>
        <v>9</v>
      </c>
      <c r="W53" s="69">
        <f t="shared" si="15"/>
        <v>2</v>
      </c>
      <c r="X53" s="100">
        <f t="shared" si="16"/>
        <v>1</v>
      </c>
      <c r="Y53" s="116">
        <f t="shared" si="17"/>
        <v>22</v>
      </c>
      <c r="Z53" s="101">
        <f>K53+K54+K55</f>
        <v>266</v>
      </c>
      <c r="AA53" s="476">
        <f>Z55/Z53*100</f>
        <v>36.84210526315789</v>
      </c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</row>
    <row r="54" spans="1:52" s="98" customFormat="1" ht="23.25" customHeight="1">
      <c r="A54" s="558"/>
      <c r="B54" s="447"/>
      <c r="C54" s="450"/>
      <c r="D54" s="36" t="s">
        <v>22</v>
      </c>
      <c r="E54" s="37">
        <v>31</v>
      </c>
      <c r="F54" s="38">
        <v>9</v>
      </c>
      <c r="G54" s="38">
        <v>5</v>
      </c>
      <c r="H54" s="38">
        <v>18</v>
      </c>
      <c r="I54" s="38">
        <v>4</v>
      </c>
      <c r="J54" s="42">
        <v>2</v>
      </c>
      <c r="K54" s="40">
        <f t="shared" si="9"/>
        <v>69</v>
      </c>
      <c r="L54" s="41">
        <v>28</v>
      </c>
      <c r="M54" s="38">
        <v>1</v>
      </c>
      <c r="N54" s="38">
        <v>0</v>
      </c>
      <c r="O54" s="38">
        <v>0</v>
      </c>
      <c r="P54" s="38">
        <v>0</v>
      </c>
      <c r="Q54" s="42">
        <v>0</v>
      </c>
      <c r="R54" s="40">
        <f t="shared" si="10"/>
        <v>29</v>
      </c>
      <c r="S54" s="43">
        <f t="shared" si="11"/>
        <v>3</v>
      </c>
      <c r="T54" s="44">
        <f t="shared" si="12"/>
        <v>8</v>
      </c>
      <c r="U54" s="44">
        <f t="shared" si="13"/>
        <v>5</v>
      </c>
      <c r="V54" s="44">
        <f t="shared" si="14"/>
        <v>18</v>
      </c>
      <c r="W54" s="44">
        <f t="shared" si="15"/>
        <v>4</v>
      </c>
      <c r="X54" s="45">
        <f t="shared" si="16"/>
        <v>2</v>
      </c>
      <c r="Y54" s="46">
        <f t="shared" si="17"/>
        <v>40</v>
      </c>
      <c r="Z54" s="47">
        <f>R53+R54+R55</f>
        <v>168</v>
      </c>
      <c r="AA54" s="476"/>
    </row>
    <row r="55" spans="1:52" s="105" customFormat="1" ht="23.25" customHeight="1" thickBot="1">
      <c r="A55" s="558"/>
      <c r="B55" s="447"/>
      <c r="C55" s="451"/>
      <c r="D55" s="48" t="s">
        <v>23</v>
      </c>
      <c r="E55" s="84">
        <v>75</v>
      </c>
      <c r="F55" s="85">
        <v>24</v>
      </c>
      <c r="G55" s="85">
        <v>12</v>
      </c>
      <c r="H55" s="85">
        <v>43</v>
      </c>
      <c r="I55" s="85">
        <v>3</v>
      </c>
      <c r="J55" s="88">
        <v>4</v>
      </c>
      <c r="K55" s="72">
        <f t="shared" si="9"/>
        <v>161</v>
      </c>
      <c r="L55" s="87">
        <v>60</v>
      </c>
      <c r="M55" s="85">
        <v>21</v>
      </c>
      <c r="N55" s="85">
        <v>9</v>
      </c>
      <c r="O55" s="85">
        <v>31</v>
      </c>
      <c r="P55" s="85">
        <v>0</v>
      </c>
      <c r="Q55" s="88">
        <v>4</v>
      </c>
      <c r="R55" s="72">
        <f t="shared" si="10"/>
        <v>125</v>
      </c>
      <c r="S55" s="76">
        <f t="shared" si="11"/>
        <v>15</v>
      </c>
      <c r="T55" s="77">
        <f t="shared" si="12"/>
        <v>3</v>
      </c>
      <c r="U55" s="77">
        <f t="shared" si="13"/>
        <v>3</v>
      </c>
      <c r="V55" s="77">
        <f t="shared" si="14"/>
        <v>12</v>
      </c>
      <c r="W55" s="77">
        <f t="shared" si="15"/>
        <v>3</v>
      </c>
      <c r="X55" s="103">
        <f t="shared" si="16"/>
        <v>0</v>
      </c>
      <c r="Y55" s="73">
        <f t="shared" si="17"/>
        <v>36</v>
      </c>
      <c r="Z55" s="104">
        <f>Y53+Y54+Y55</f>
        <v>98</v>
      </c>
      <c r="AA55" s="476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</row>
    <row r="56" spans="1:52" s="99" customFormat="1" ht="23.25" customHeight="1">
      <c r="A56" s="557">
        <v>17</v>
      </c>
      <c r="B56" s="582" t="s">
        <v>55</v>
      </c>
      <c r="C56" s="450" t="s">
        <v>56</v>
      </c>
      <c r="D56" s="24" t="s">
        <v>21</v>
      </c>
      <c r="E56" s="25">
        <v>16</v>
      </c>
      <c r="F56" s="26">
        <v>2</v>
      </c>
      <c r="G56" s="26">
        <v>1</v>
      </c>
      <c r="H56" s="26">
        <v>0</v>
      </c>
      <c r="I56" s="26">
        <v>0</v>
      </c>
      <c r="J56" s="30">
        <v>0</v>
      </c>
      <c r="K56" s="28">
        <f t="shared" si="9"/>
        <v>19</v>
      </c>
      <c r="L56" s="29">
        <v>8</v>
      </c>
      <c r="M56" s="26">
        <v>1</v>
      </c>
      <c r="N56" s="26">
        <v>0</v>
      </c>
      <c r="O56" s="26">
        <v>0</v>
      </c>
      <c r="P56" s="26">
        <v>0</v>
      </c>
      <c r="Q56" s="30">
        <v>0</v>
      </c>
      <c r="R56" s="28">
        <f t="shared" si="10"/>
        <v>9</v>
      </c>
      <c r="S56" s="31">
        <f t="shared" si="11"/>
        <v>8</v>
      </c>
      <c r="T56" s="32">
        <f t="shared" si="12"/>
        <v>1</v>
      </c>
      <c r="U56" s="32">
        <f t="shared" si="13"/>
        <v>1</v>
      </c>
      <c r="V56" s="32">
        <f t="shared" si="14"/>
        <v>0</v>
      </c>
      <c r="W56" s="32">
        <f t="shared" si="15"/>
        <v>0</v>
      </c>
      <c r="X56" s="33">
        <f t="shared" si="16"/>
        <v>0</v>
      </c>
      <c r="Y56" s="34">
        <f t="shared" si="17"/>
        <v>10</v>
      </c>
      <c r="Z56" s="35">
        <f>K56+K57+K58</f>
        <v>126</v>
      </c>
      <c r="AA56" s="475">
        <f>Z58/Z56*100</f>
        <v>30.158730158730158</v>
      </c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</row>
    <row r="57" spans="1:52" s="99" customFormat="1" ht="23.25" customHeight="1">
      <c r="A57" s="558"/>
      <c r="B57" s="582"/>
      <c r="C57" s="450"/>
      <c r="D57" s="36" t="s">
        <v>22</v>
      </c>
      <c r="E57" s="37">
        <v>13</v>
      </c>
      <c r="F57" s="38">
        <v>3</v>
      </c>
      <c r="G57" s="38">
        <v>2</v>
      </c>
      <c r="H57" s="38">
        <v>1</v>
      </c>
      <c r="I57" s="38">
        <v>0</v>
      </c>
      <c r="J57" s="42">
        <v>0</v>
      </c>
      <c r="K57" s="40">
        <f t="shared" si="9"/>
        <v>19</v>
      </c>
      <c r="L57" s="41">
        <v>7</v>
      </c>
      <c r="M57" s="38">
        <v>2</v>
      </c>
      <c r="N57" s="38">
        <v>0</v>
      </c>
      <c r="O57" s="38">
        <v>1</v>
      </c>
      <c r="P57" s="38">
        <v>0</v>
      </c>
      <c r="Q57" s="42">
        <v>0</v>
      </c>
      <c r="R57" s="40">
        <f t="shared" si="10"/>
        <v>10</v>
      </c>
      <c r="S57" s="43">
        <f t="shared" si="11"/>
        <v>6</v>
      </c>
      <c r="T57" s="44">
        <f t="shared" si="12"/>
        <v>1</v>
      </c>
      <c r="U57" s="44">
        <f t="shared" si="13"/>
        <v>2</v>
      </c>
      <c r="V57" s="44">
        <f t="shared" si="14"/>
        <v>0</v>
      </c>
      <c r="W57" s="44">
        <f t="shared" si="15"/>
        <v>0</v>
      </c>
      <c r="X57" s="45">
        <f t="shared" si="16"/>
        <v>0</v>
      </c>
      <c r="Y57" s="46">
        <f t="shared" si="17"/>
        <v>9</v>
      </c>
      <c r="Z57" s="47">
        <f>R56+R57+R58</f>
        <v>88</v>
      </c>
      <c r="AA57" s="476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</row>
    <row r="58" spans="1:52" s="99" customFormat="1" ht="23.25" customHeight="1" thickBot="1">
      <c r="A58" s="558"/>
      <c r="B58" s="582"/>
      <c r="C58" s="450"/>
      <c r="D58" s="48" t="s">
        <v>23</v>
      </c>
      <c r="E58" s="49">
        <v>41</v>
      </c>
      <c r="F58" s="50">
        <v>14</v>
      </c>
      <c r="G58" s="50">
        <v>6</v>
      </c>
      <c r="H58" s="50">
        <v>24</v>
      </c>
      <c r="I58" s="50">
        <v>3</v>
      </c>
      <c r="J58" s="54">
        <v>0</v>
      </c>
      <c r="K58" s="52">
        <f t="shared" si="9"/>
        <v>88</v>
      </c>
      <c r="L58" s="53">
        <v>35</v>
      </c>
      <c r="M58" s="50">
        <v>11</v>
      </c>
      <c r="N58" s="50">
        <v>5</v>
      </c>
      <c r="O58" s="50">
        <v>16</v>
      </c>
      <c r="P58" s="50">
        <v>2</v>
      </c>
      <c r="Q58" s="54">
        <v>0</v>
      </c>
      <c r="R58" s="52">
        <f t="shared" si="10"/>
        <v>69</v>
      </c>
      <c r="S58" s="55">
        <f t="shared" si="11"/>
        <v>6</v>
      </c>
      <c r="T58" s="56">
        <f t="shared" si="12"/>
        <v>3</v>
      </c>
      <c r="U58" s="56">
        <f t="shared" si="13"/>
        <v>1</v>
      </c>
      <c r="V58" s="56">
        <f t="shared" si="14"/>
        <v>8</v>
      </c>
      <c r="W58" s="56">
        <f t="shared" si="15"/>
        <v>1</v>
      </c>
      <c r="X58" s="57">
        <f t="shared" si="16"/>
        <v>0</v>
      </c>
      <c r="Y58" s="58">
        <f t="shared" si="17"/>
        <v>19</v>
      </c>
      <c r="Z58" s="59">
        <f>Y56+Y57+Y58</f>
        <v>38</v>
      </c>
      <c r="AA58" s="477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</row>
    <row r="59" spans="1:52" s="99" customFormat="1" ht="23.25" customHeight="1">
      <c r="A59" s="557">
        <v>18</v>
      </c>
      <c r="B59" s="580" t="s">
        <v>57</v>
      </c>
      <c r="C59" s="450" t="s">
        <v>58</v>
      </c>
      <c r="D59" s="60" t="s">
        <v>21</v>
      </c>
      <c r="E59" s="61">
        <v>18</v>
      </c>
      <c r="F59" s="62">
        <v>3</v>
      </c>
      <c r="G59" s="62">
        <v>1</v>
      </c>
      <c r="H59" s="62">
        <v>0</v>
      </c>
      <c r="I59" s="62">
        <v>0</v>
      </c>
      <c r="J59" s="66">
        <v>1</v>
      </c>
      <c r="K59" s="64">
        <f t="shared" si="9"/>
        <v>23</v>
      </c>
      <c r="L59" s="65">
        <v>0</v>
      </c>
      <c r="M59" s="62">
        <v>0</v>
      </c>
      <c r="N59" s="62">
        <v>0</v>
      </c>
      <c r="O59" s="62">
        <v>0</v>
      </c>
      <c r="P59" s="62">
        <v>0</v>
      </c>
      <c r="Q59" s="66">
        <v>0</v>
      </c>
      <c r="R59" s="64">
        <f t="shared" si="10"/>
        <v>0</v>
      </c>
      <c r="S59" s="68">
        <f t="shared" si="11"/>
        <v>18</v>
      </c>
      <c r="T59" s="69">
        <f t="shared" si="12"/>
        <v>3</v>
      </c>
      <c r="U59" s="69">
        <f t="shared" si="13"/>
        <v>1</v>
      </c>
      <c r="V59" s="69">
        <f t="shared" si="14"/>
        <v>0</v>
      </c>
      <c r="W59" s="69">
        <f t="shared" si="15"/>
        <v>0</v>
      </c>
      <c r="X59" s="100">
        <f t="shared" si="16"/>
        <v>1</v>
      </c>
      <c r="Y59" s="116">
        <f t="shared" si="17"/>
        <v>23</v>
      </c>
      <c r="Z59" s="101">
        <f>K59+K60+K61</f>
        <v>154</v>
      </c>
      <c r="AA59" s="476">
        <f>Z61/Z59*100</f>
        <v>88.961038961038966</v>
      </c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</row>
    <row r="60" spans="1:52" s="99" customFormat="1" ht="23.25" customHeight="1">
      <c r="A60" s="558"/>
      <c r="B60" s="580"/>
      <c r="C60" s="450"/>
      <c r="D60" s="36" t="s">
        <v>22</v>
      </c>
      <c r="E60" s="37">
        <v>32</v>
      </c>
      <c r="F60" s="38">
        <v>6</v>
      </c>
      <c r="G60" s="38">
        <v>3</v>
      </c>
      <c r="H60" s="38">
        <v>0</v>
      </c>
      <c r="I60" s="38">
        <v>0</v>
      </c>
      <c r="J60" s="42">
        <v>2</v>
      </c>
      <c r="K60" s="40">
        <f t="shared" si="9"/>
        <v>43</v>
      </c>
      <c r="L60" s="41">
        <v>1</v>
      </c>
      <c r="M60" s="38">
        <v>0</v>
      </c>
      <c r="N60" s="38">
        <v>0</v>
      </c>
      <c r="O60" s="38">
        <v>0</v>
      </c>
      <c r="P60" s="38">
        <v>0</v>
      </c>
      <c r="Q60" s="42">
        <v>0</v>
      </c>
      <c r="R60" s="40">
        <f t="shared" si="10"/>
        <v>1</v>
      </c>
      <c r="S60" s="43">
        <f t="shared" si="11"/>
        <v>31</v>
      </c>
      <c r="T60" s="44">
        <f t="shared" si="12"/>
        <v>6</v>
      </c>
      <c r="U60" s="44">
        <f t="shared" si="13"/>
        <v>3</v>
      </c>
      <c r="V60" s="44">
        <f t="shared" si="14"/>
        <v>0</v>
      </c>
      <c r="W60" s="44">
        <f t="shared" si="15"/>
        <v>0</v>
      </c>
      <c r="X60" s="45">
        <f t="shared" si="16"/>
        <v>2</v>
      </c>
      <c r="Y60" s="46">
        <f t="shared" si="17"/>
        <v>42</v>
      </c>
      <c r="Z60" s="47">
        <f>R59+R60+R61</f>
        <v>17</v>
      </c>
      <c r="AA60" s="476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</row>
    <row r="61" spans="1:52" s="99" customFormat="1" ht="23.25" customHeight="1" thickBot="1">
      <c r="A61" s="558"/>
      <c r="B61" s="580"/>
      <c r="C61" s="450"/>
      <c r="D61" s="75" t="s">
        <v>23</v>
      </c>
      <c r="E61" s="84">
        <v>45</v>
      </c>
      <c r="F61" s="85">
        <v>13</v>
      </c>
      <c r="G61" s="85">
        <v>6</v>
      </c>
      <c r="H61" s="85">
        <v>21</v>
      </c>
      <c r="I61" s="85">
        <v>0</v>
      </c>
      <c r="J61" s="88">
        <v>3</v>
      </c>
      <c r="K61" s="72">
        <f t="shared" si="9"/>
        <v>88</v>
      </c>
      <c r="L61" s="87">
        <v>10</v>
      </c>
      <c r="M61" s="85">
        <v>2</v>
      </c>
      <c r="N61" s="85">
        <v>1</v>
      </c>
      <c r="O61" s="85">
        <v>2</v>
      </c>
      <c r="P61" s="85">
        <v>0</v>
      </c>
      <c r="Q61" s="88">
        <v>1</v>
      </c>
      <c r="R61" s="72">
        <f t="shared" si="10"/>
        <v>16</v>
      </c>
      <c r="S61" s="76">
        <f t="shared" si="11"/>
        <v>35</v>
      </c>
      <c r="T61" s="77">
        <f t="shared" si="12"/>
        <v>11</v>
      </c>
      <c r="U61" s="77">
        <f t="shared" si="13"/>
        <v>5</v>
      </c>
      <c r="V61" s="77">
        <f t="shared" si="14"/>
        <v>19</v>
      </c>
      <c r="W61" s="77">
        <f t="shared" si="15"/>
        <v>0</v>
      </c>
      <c r="X61" s="103">
        <f t="shared" si="16"/>
        <v>2</v>
      </c>
      <c r="Y61" s="73">
        <f t="shared" si="17"/>
        <v>72</v>
      </c>
      <c r="Z61" s="104">
        <f>Y59+Y60+Y61</f>
        <v>137</v>
      </c>
      <c r="AA61" s="476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</row>
    <row r="62" spans="1:52" s="99" customFormat="1" ht="23.25" customHeight="1">
      <c r="A62" s="557">
        <v>19</v>
      </c>
      <c r="B62" s="579" t="s">
        <v>59</v>
      </c>
      <c r="C62" s="449" t="s">
        <v>60</v>
      </c>
      <c r="D62" s="24" t="s">
        <v>21</v>
      </c>
      <c r="E62" s="25">
        <v>14</v>
      </c>
      <c r="F62" s="26">
        <v>4</v>
      </c>
      <c r="G62" s="26">
        <v>2</v>
      </c>
      <c r="H62" s="26">
        <v>7</v>
      </c>
      <c r="I62" s="26">
        <v>2</v>
      </c>
      <c r="J62" s="30">
        <v>2</v>
      </c>
      <c r="K62" s="28">
        <f t="shared" si="9"/>
        <v>31</v>
      </c>
      <c r="L62" s="29">
        <v>12</v>
      </c>
      <c r="M62" s="26">
        <v>0</v>
      </c>
      <c r="N62" s="26">
        <v>0</v>
      </c>
      <c r="O62" s="26">
        <v>0</v>
      </c>
      <c r="P62" s="26">
        <v>0</v>
      </c>
      <c r="Q62" s="30">
        <v>0</v>
      </c>
      <c r="R62" s="28">
        <f t="shared" si="10"/>
        <v>12</v>
      </c>
      <c r="S62" s="31">
        <f t="shared" si="11"/>
        <v>2</v>
      </c>
      <c r="T62" s="32">
        <f t="shared" si="12"/>
        <v>4</v>
      </c>
      <c r="U62" s="32">
        <f t="shared" si="13"/>
        <v>2</v>
      </c>
      <c r="V62" s="32">
        <f t="shared" si="14"/>
        <v>7</v>
      </c>
      <c r="W62" s="32">
        <f t="shared" si="15"/>
        <v>2</v>
      </c>
      <c r="X62" s="33">
        <f t="shared" si="16"/>
        <v>2</v>
      </c>
      <c r="Y62" s="34">
        <f t="shared" si="17"/>
        <v>19</v>
      </c>
      <c r="Z62" s="35">
        <f>K62+K63+K64</f>
        <v>217</v>
      </c>
      <c r="AA62" s="475">
        <f>Z64/Z62*100</f>
        <v>33.640552995391701</v>
      </c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</row>
    <row r="63" spans="1:52" s="99" customFormat="1" ht="23.25" customHeight="1">
      <c r="A63" s="558"/>
      <c r="B63" s="580"/>
      <c r="C63" s="450"/>
      <c r="D63" s="36" t="s">
        <v>22</v>
      </c>
      <c r="E63" s="37">
        <v>32</v>
      </c>
      <c r="F63" s="38">
        <v>9</v>
      </c>
      <c r="G63" s="38">
        <v>4</v>
      </c>
      <c r="H63" s="38">
        <v>12</v>
      </c>
      <c r="I63" s="38">
        <v>4</v>
      </c>
      <c r="J63" s="42">
        <v>1</v>
      </c>
      <c r="K63" s="40">
        <f t="shared" si="9"/>
        <v>62</v>
      </c>
      <c r="L63" s="41">
        <v>26</v>
      </c>
      <c r="M63" s="38">
        <v>4</v>
      </c>
      <c r="N63" s="38">
        <v>1</v>
      </c>
      <c r="O63" s="38">
        <v>0</v>
      </c>
      <c r="P63" s="38">
        <v>0</v>
      </c>
      <c r="Q63" s="42">
        <v>0</v>
      </c>
      <c r="R63" s="40">
        <f t="shared" si="10"/>
        <v>31</v>
      </c>
      <c r="S63" s="43">
        <f t="shared" si="11"/>
        <v>6</v>
      </c>
      <c r="T63" s="44">
        <f t="shared" si="12"/>
        <v>5</v>
      </c>
      <c r="U63" s="44">
        <f t="shared" si="13"/>
        <v>3</v>
      </c>
      <c r="V63" s="44">
        <f t="shared" si="14"/>
        <v>12</v>
      </c>
      <c r="W63" s="44">
        <f t="shared" si="15"/>
        <v>4</v>
      </c>
      <c r="X63" s="45">
        <f t="shared" si="16"/>
        <v>1</v>
      </c>
      <c r="Y63" s="46">
        <f t="shared" si="17"/>
        <v>31</v>
      </c>
      <c r="Z63" s="47">
        <f>R62+R63+R64</f>
        <v>144</v>
      </c>
      <c r="AA63" s="476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</row>
    <row r="64" spans="1:52" s="99" customFormat="1" ht="23.25" customHeight="1" thickBot="1">
      <c r="A64" s="558"/>
      <c r="B64" s="581"/>
      <c r="C64" s="451"/>
      <c r="D64" s="48" t="s">
        <v>23</v>
      </c>
      <c r="E64" s="49">
        <v>54</v>
      </c>
      <c r="F64" s="50">
        <v>18</v>
      </c>
      <c r="G64" s="50">
        <v>9</v>
      </c>
      <c r="H64" s="50">
        <v>33</v>
      </c>
      <c r="I64" s="50">
        <v>4</v>
      </c>
      <c r="J64" s="54">
        <v>6</v>
      </c>
      <c r="K64" s="52">
        <f t="shared" si="9"/>
        <v>124</v>
      </c>
      <c r="L64" s="53">
        <v>46</v>
      </c>
      <c r="M64" s="50">
        <v>15</v>
      </c>
      <c r="N64" s="50">
        <v>6</v>
      </c>
      <c r="O64" s="50">
        <v>29</v>
      </c>
      <c r="P64" s="50">
        <v>2</v>
      </c>
      <c r="Q64" s="54">
        <v>3</v>
      </c>
      <c r="R64" s="52">
        <f t="shared" si="10"/>
        <v>101</v>
      </c>
      <c r="S64" s="55">
        <f t="shared" si="11"/>
        <v>8</v>
      </c>
      <c r="T64" s="56">
        <f t="shared" si="12"/>
        <v>3</v>
      </c>
      <c r="U64" s="56">
        <f t="shared" si="13"/>
        <v>3</v>
      </c>
      <c r="V64" s="56">
        <f t="shared" si="14"/>
        <v>4</v>
      </c>
      <c r="W64" s="56">
        <f t="shared" si="15"/>
        <v>2</v>
      </c>
      <c r="X64" s="57">
        <f t="shared" si="16"/>
        <v>3</v>
      </c>
      <c r="Y64" s="58">
        <f t="shared" si="17"/>
        <v>23</v>
      </c>
      <c r="Z64" s="59">
        <f>Y62+Y63+Y64</f>
        <v>73</v>
      </c>
      <c r="AA64" s="477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</row>
    <row r="65" spans="1:52" s="106" customFormat="1" ht="23.25" customHeight="1">
      <c r="A65" s="557">
        <v>20</v>
      </c>
      <c r="B65" s="584" t="s">
        <v>61</v>
      </c>
      <c r="C65" s="449" t="s">
        <v>62</v>
      </c>
      <c r="D65" s="24" t="s">
        <v>21</v>
      </c>
      <c r="E65" s="61">
        <v>36</v>
      </c>
      <c r="F65" s="62">
        <v>9</v>
      </c>
      <c r="G65" s="62">
        <v>4</v>
      </c>
      <c r="H65" s="62">
        <v>12</v>
      </c>
      <c r="I65" s="62">
        <v>4</v>
      </c>
      <c r="J65" s="66">
        <v>2</v>
      </c>
      <c r="K65" s="64">
        <f t="shared" si="9"/>
        <v>67</v>
      </c>
      <c r="L65" s="65">
        <v>19</v>
      </c>
      <c r="M65" s="62">
        <v>1</v>
      </c>
      <c r="N65" s="62">
        <v>0</v>
      </c>
      <c r="O65" s="62">
        <v>0</v>
      </c>
      <c r="P65" s="62">
        <v>0</v>
      </c>
      <c r="Q65" s="66">
        <v>1</v>
      </c>
      <c r="R65" s="64">
        <f t="shared" si="10"/>
        <v>21</v>
      </c>
      <c r="S65" s="68">
        <f t="shared" si="11"/>
        <v>17</v>
      </c>
      <c r="T65" s="69">
        <f t="shared" si="12"/>
        <v>8</v>
      </c>
      <c r="U65" s="69">
        <f t="shared" si="13"/>
        <v>4</v>
      </c>
      <c r="V65" s="69">
        <f t="shared" si="14"/>
        <v>12</v>
      </c>
      <c r="W65" s="69">
        <f t="shared" si="15"/>
        <v>4</v>
      </c>
      <c r="X65" s="100">
        <f t="shared" si="16"/>
        <v>1</v>
      </c>
      <c r="Y65" s="116">
        <f t="shared" si="17"/>
        <v>46</v>
      </c>
      <c r="Z65" s="101">
        <f>K65+K66+K67</f>
        <v>502</v>
      </c>
      <c r="AA65" s="476">
        <f>Z67/Z65*100</f>
        <v>35.856573705179287</v>
      </c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s="2" customFormat="1" ht="23.25" customHeight="1">
      <c r="A66" s="558"/>
      <c r="B66" s="585"/>
      <c r="C66" s="450"/>
      <c r="D66" s="36" t="s">
        <v>22</v>
      </c>
      <c r="E66" s="37">
        <v>84</v>
      </c>
      <c r="F66" s="38">
        <v>22</v>
      </c>
      <c r="G66" s="38">
        <v>10</v>
      </c>
      <c r="H66" s="38">
        <v>18</v>
      </c>
      <c r="I66" s="38">
        <v>6</v>
      </c>
      <c r="J66" s="42">
        <v>7</v>
      </c>
      <c r="K66" s="40">
        <f t="shared" si="9"/>
        <v>147</v>
      </c>
      <c r="L66" s="41">
        <v>61</v>
      </c>
      <c r="M66" s="38">
        <v>14</v>
      </c>
      <c r="N66" s="38">
        <v>0</v>
      </c>
      <c r="O66" s="38">
        <v>0</v>
      </c>
      <c r="P66" s="38">
        <v>0</v>
      </c>
      <c r="Q66" s="42">
        <v>3</v>
      </c>
      <c r="R66" s="40">
        <f t="shared" si="10"/>
        <v>78</v>
      </c>
      <c r="S66" s="43">
        <f t="shared" si="11"/>
        <v>23</v>
      </c>
      <c r="T66" s="44">
        <f t="shared" si="12"/>
        <v>8</v>
      </c>
      <c r="U66" s="44">
        <f t="shared" si="13"/>
        <v>10</v>
      </c>
      <c r="V66" s="44">
        <f t="shared" si="14"/>
        <v>18</v>
      </c>
      <c r="W66" s="44">
        <f t="shared" si="15"/>
        <v>6</v>
      </c>
      <c r="X66" s="45">
        <f t="shared" si="16"/>
        <v>4</v>
      </c>
      <c r="Y66" s="46">
        <f t="shared" si="17"/>
        <v>69</v>
      </c>
      <c r="Z66" s="47">
        <f>R65+R66+R67</f>
        <v>322</v>
      </c>
      <c r="AA66" s="476"/>
    </row>
    <row r="67" spans="1:52" s="107" customFormat="1" ht="23.25" customHeight="1" thickBot="1">
      <c r="A67" s="558"/>
      <c r="B67" s="586"/>
      <c r="C67" s="451"/>
      <c r="D67" s="48" t="s">
        <v>23</v>
      </c>
      <c r="E67" s="84">
        <v>150</v>
      </c>
      <c r="F67" s="85">
        <v>43</v>
      </c>
      <c r="G67" s="85">
        <v>21</v>
      </c>
      <c r="H67" s="85">
        <v>58</v>
      </c>
      <c r="I67" s="85">
        <v>6</v>
      </c>
      <c r="J67" s="88">
        <v>10</v>
      </c>
      <c r="K67" s="72">
        <f t="shared" si="9"/>
        <v>288</v>
      </c>
      <c r="L67" s="87">
        <v>133</v>
      </c>
      <c r="M67" s="85">
        <v>32</v>
      </c>
      <c r="N67" s="85">
        <v>16</v>
      </c>
      <c r="O67" s="85">
        <v>33</v>
      </c>
      <c r="P67" s="85">
        <v>0</v>
      </c>
      <c r="Q67" s="88">
        <v>9</v>
      </c>
      <c r="R67" s="72">
        <f t="shared" si="10"/>
        <v>223</v>
      </c>
      <c r="S67" s="76">
        <f t="shared" si="11"/>
        <v>17</v>
      </c>
      <c r="T67" s="77">
        <f t="shared" si="12"/>
        <v>11</v>
      </c>
      <c r="U67" s="77">
        <f t="shared" si="13"/>
        <v>5</v>
      </c>
      <c r="V67" s="77">
        <f t="shared" si="14"/>
        <v>25</v>
      </c>
      <c r="W67" s="77">
        <f t="shared" si="15"/>
        <v>6</v>
      </c>
      <c r="X67" s="103">
        <f t="shared" si="16"/>
        <v>1</v>
      </c>
      <c r="Y67" s="73">
        <f t="shared" si="17"/>
        <v>65</v>
      </c>
      <c r="Z67" s="104">
        <f>Y65+Y66+Y67</f>
        <v>180</v>
      </c>
      <c r="AA67" s="476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s="2" customFormat="1" ht="23.25" customHeight="1">
      <c r="A68" s="557">
        <v>21</v>
      </c>
      <c r="B68" s="574" t="s">
        <v>63</v>
      </c>
      <c r="C68" s="450" t="s">
        <v>64</v>
      </c>
      <c r="D68" s="60" t="s">
        <v>21</v>
      </c>
      <c r="E68" s="25">
        <v>18</v>
      </c>
      <c r="F68" s="26">
        <v>5</v>
      </c>
      <c r="G68" s="26">
        <v>1</v>
      </c>
      <c r="H68" s="26">
        <v>5</v>
      </c>
      <c r="I68" s="26">
        <v>2</v>
      </c>
      <c r="J68" s="30">
        <v>1</v>
      </c>
      <c r="K68" s="28">
        <f t="shared" si="9"/>
        <v>32</v>
      </c>
      <c r="L68" s="29">
        <v>8</v>
      </c>
      <c r="M68" s="26">
        <v>0</v>
      </c>
      <c r="N68" s="26">
        <v>0</v>
      </c>
      <c r="O68" s="26">
        <v>0</v>
      </c>
      <c r="P68" s="26">
        <v>0</v>
      </c>
      <c r="Q68" s="30">
        <v>0</v>
      </c>
      <c r="R68" s="28">
        <f t="shared" si="10"/>
        <v>8</v>
      </c>
      <c r="S68" s="31">
        <f t="shared" si="11"/>
        <v>10</v>
      </c>
      <c r="T68" s="32">
        <f t="shared" si="12"/>
        <v>5</v>
      </c>
      <c r="U68" s="32">
        <f t="shared" si="13"/>
        <v>1</v>
      </c>
      <c r="V68" s="32">
        <f t="shared" si="14"/>
        <v>5</v>
      </c>
      <c r="W68" s="32">
        <f t="shared" si="15"/>
        <v>2</v>
      </c>
      <c r="X68" s="33">
        <f t="shared" si="16"/>
        <v>1</v>
      </c>
      <c r="Y68" s="34">
        <f t="shared" si="17"/>
        <v>24</v>
      </c>
      <c r="Z68" s="35">
        <f>K68+K69+K70</f>
        <v>248</v>
      </c>
      <c r="AA68" s="475">
        <f>Z70/Z68*100</f>
        <v>39.112903225806448</v>
      </c>
    </row>
    <row r="69" spans="1:52" s="2" customFormat="1" ht="23.25" customHeight="1">
      <c r="A69" s="558"/>
      <c r="B69" s="574"/>
      <c r="C69" s="450"/>
      <c r="D69" s="36" t="s">
        <v>22</v>
      </c>
      <c r="E69" s="37">
        <v>39</v>
      </c>
      <c r="F69" s="38">
        <v>9</v>
      </c>
      <c r="G69" s="38">
        <v>4</v>
      </c>
      <c r="H69" s="38">
        <v>6</v>
      </c>
      <c r="I69" s="38">
        <v>2</v>
      </c>
      <c r="J69" s="42">
        <v>2</v>
      </c>
      <c r="K69" s="40">
        <f t="shared" si="9"/>
        <v>62</v>
      </c>
      <c r="L69" s="41">
        <v>26</v>
      </c>
      <c r="M69" s="38">
        <v>0</v>
      </c>
      <c r="N69" s="38">
        <v>0</v>
      </c>
      <c r="O69" s="38">
        <v>0</v>
      </c>
      <c r="P69" s="38">
        <v>0</v>
      </c>
      <c r="Q69" s="42">
        <v>0</v>
      </c>
      <c r="R69" s="40">
        <f t="shared" si="10"/>
        <v>26</v>
      </c>
      <c r="S69" s="43">
        <f t="shared" si="11"/>
        <v>13</v>
      </c>
      <c r="T69" s="44">
        <f t="shared" si="12"/>
        <v>9</v>
      </c>
      <c r="U69" s="44">
        <f t="shared" si="13"/>
        <v>4</v>
      </c>
      <c r="V69" s="44">
        <f t="shared" si="14"/>
        <v>6</v>
      </c>
      <c r="W69" s="44">
        <f t="shared" si="15"/>
        <v>2</v>
      </c>
      <c r="X69" s="45">
        <f t="shared" si="16"/>
        <v>2</v>
      </c>
      <c r="Y69" s="46">
        <f t="shared" si="17"/>
        <v>36</v>
      </c>
      <c r="Z69" s="47">
        <f>R68+R69+R70</f>
        <v>151</v>
      </c>
      <c r="AA69" s="476"/>
    </row>
    <row r="70" spans="1:52" s="2" customFormat="1" ht="23.25" customHeight="1" thickBot="1">
      <c r="A70" s="558"/>
      <c r="B70" s="574"/>
      <c r="C70" s="450"/>
      <c r="D70" s="75" t="s">
        <v>23</v>
      </c>
      <c r="E70" s="49">
        <v>74</v>
      </c>
      <c r="F70" s="50">
        <v>23</v>
      </c>
      <c r="G70" s="50">
        <v>12</v>
      </c>
      <c r="H70" s="50">
        <v>37</v>
      </c>
      <c r="I70" s="50">
        <v>4</v>
      </c>
      <c r="J70" s="54">
        <v>4</v>
      </c>
      <c r="K70" s="52">
        <f t="shared" si="9"/>
        <v>154</v>
      </c>
      <c r="L70" s="53">
        <v>66</v>
      </c>
      <c r="M70" s="50">
        <v>17</v>
      </c>
      <c r="N70" s="50">
        <v>8</v>
      </c>
      <c r="O70" s="50">
        <v>25</v>
      </c>
      <c r="P70" s="50">
        <v>0</v>
      </c>
      <c r="Q70" s="54">
        <v>1</v>
      </c>
      <c r="R70" s="52">
        <f t="shared" si="10"/>
        <v>117</v>
      </c>
      <c r="S70" s="55">
        <f t="shared" si="11"/>
        <v>8</v>
      </c>
      <c r="T70" s="56">
        <f t="shared" si="12"/>
        <v>6</v>
      </c>
      <c r="U70" s="56">
        <f t="shared" si="13"/>
        <v>4</v>
      </c>
      <c r="V70" s="56">
        <f t="shared" si="14"/>
        <v>12</v>
      </c>
      <c r="W70" s="56">
        <f t="shared" si="15"/>
        <v>4</v>
      </c>
      <c r="X70" s="57">
        <f t="shared" si="16"/>
        <v>3</v>
      </c>
      <c r="Y70" s="58">
        <f t="shared" si="17"/>
        <v>37</v>
      </c>
      <c r="Z70" s="59">
        <f>Y68+Y69+Y70</f>
        <v>97</v>
      </c>
      <c r="AA70" s="477"/>
    </row>
    <row r="71" spans="1:52" s="2" customFormat="1" ht="23.25" customHeight="1">
      <c r="A71" s="557">
        <v>22</v>
      </c>
      <c r="B71" s="575" t="s">
        <v>65</v>
      </c>
      <c r="C71" s="449" t="s">
        <v>66</v>
      </c>
      <c r="D71" s="24" t="s">
        <v>21</v>
      </c>
      <c r="E71" s="61">
        <v>14</v>
      </c>
      <c r="F71" s="62">
        <v>4</v>
      </c>
      <c r="G71" s="62">
        <v>2</v>
      </c>
      <c r="H71" s="62">
        <v>7</v>
      </c>
      <c r="I71" s="62">
        <v>1</v>
      </c>
      <c r="J71" s="66">
        <v>0</v>
      </c>
      <c r="K71" s="64">
        <f t="shared" si="9"/>
        <v>28</v>
      </c>
      <c r="L71" s="65">
        <v>12</v>
      </c>
      <c r="M71" s="62">
        <v>1</v>
      </c>
      <c r="N71" s="62">
        <v>0</v>
      </c>
      <c r="O71" s="62">
        <v>0</v>
      </c>
      <c r="P71" s="62">
        <v>0</v>
      </c>
      <c r="Q71" s="66">
        <v>0</v>
      </c>
      <c r="R71" s="64">
        <f t="shared" si="10"/>
        <v>13</v>
      </c>
      <c r="S71" s="68">
        <f t="shared" si="11"/>
        <v>2</v>
      </c>
      <c r="T71" s="69">
        <f t="shared" si="12"/>
        <v>3</v>
      </c>
      <c r="U71" s="69">
        <f t="shared" si="13"/>
        <v>2</v>
      </c>
      <c r="V71" s="69">
        <f t="shared" si="14"/>
        <v>7</v>
      </c>
      <c r="W71" s="69">
        <f t="shared" si="15"/>
        <v>1</v>
      </c>
      <c r="X71" s="100">
        <f t="shared" si="16"/>
        <v>0</v>
      </c>
      <c r="Y71" s="116">
        <f t="shared" si="17"/>
        <v>15</v>
      </c>
      <c r="Z71" s="101">
        <f>K71+K72+K73</f>
        <v>208</v>
      </c>
      <c r="AA71" s="476">
        <f>Z73/Z71*100</f>
        <v>32.211538461538467</v>
      </c>
    </row>
    <row r="72" spans="1:52" s="2" customFormat="1" ht="23.25" customHeight="1">
      <c r="A72" s="558"/>
      <c r="B72" s="574"/>
      <c r="C72" s="450"/>
      <c r="D72" s="36" t="s">
        <v>22</v>
      </c>
      <c r="E72" s="37">
        <v>30</v>
      </c>
      <c r="F72" s="38">
        <v>9</v>
      </c>
      <c r="G72" s="38">
        <v>4</v>
      </c>
      <c r="H72" s="38">
        <v>16</v>
      </c>
      <c r="I72" s="38">
        <v>1</v>
      </c>
      <c r="J72" s="42">
        <v>0</v>
      </c>
      <c r="K72" s="40">
        <f t="shared" ref="K72:K103" si="18">SUM(E72:J72)</f>
        <v>60</v>
      </c>
      <c r="L72" s="41">
        <v>26</v>
      </c>
      <c r="M72" s="38">
        <v>2</v>
      </c>
      <c r="N72" s="38">
        <v>0</v>
      </c>
      <c r="O72" s="38">
        <v>0</v>
      </c>
      <c r="P72" s="38">
        <v>0</v>
      </c>
      <c r="Q72" s="42">
        <v>0</v>
      </c>
      <c r="R72" s="40">
        <f t="shared" ref="R72:R103" si="19">SUM(L72:Q72)</f>
        <v>28</v>
      </c>
      <c r="S72" s="43">
        <f t="shared" ref="S72:S103" si="20">E72-L72</f>
        <v>4</v>
      </c>
      <c r="T72" s="44">
        <f t="shared" ref="T72:T103" si="21">F72-M72</f>
        <v>7</v>
      </c>
      <c r="U72" s="44">
        <f t="shared" ref="U72:U103" si="22">G72-N72</f>
        <v>4</v>
      </c>
      <c r="V72" s="44">
        <f t="shared" ref="V72:V103" si="23">H72-O72</f>
        <v>16</v>
      </c>
      <c r="W72" s="44">
        <f t="shared" ref="W72:W103" si="24">I72-P72</f>
        <v>1</v>
      </c>
      <c r="X72" s="45">
        <f t="shared" ref="X72:X103" si="25">J72-Q72</f>
        <v>0</v>
      </c>
      <c r="Y72" s="46">
        <f t="shared" ref="Y72:Y103" si="26">SUM(S72:X72)</f>
        <v>32</v>
      </c>
      <c r="Z72" s="47">
        <f>R71+R72+R73</f>
        <v>141</v>
      </c>
      <c r="AA72" s="476"/>
    </row>
    <row r="73" spans="1:52" s="2" customFormat="1" ht="23.25" customHeight="1" thickBot="1">
      <c r="A73" s="558"/>
      <c r="B73" s="576"/>
      <c r="C73" s="451"/>
      <c r="D73" s="48" t="s">
        <v>23</v>
      </c>
      <c r="E73" s="49">
        <v>49</v>
      </c>
      <c r="F73" s="50">
        <v>18</v>
      </c>
      <c r="G73" s="50">
        <v>9</v>
      </c>
      <c r="H73" s="50">
        <v>32</v>
      </c>
      <c r="I73" s="50">
        <v>12</v>
      </c>
      <c r="J73" s="54">
        <v>0</v>
      </c>
      <c r="K73" s="52">
        <f t="shared" si="18"/>
        <v>120</v>
      </c>
      <c r="L73" s="53">
        <v>49</v>
      </c>
      <c r="M73" s="50">
        <v>15</v>
      </c>
      <c r="N73" s="50">
        <v>4</v>
      </c>
      <c r="O73" s="50">
        <v>27</v>
      </c>
      <c r="P73" s="50">
        <v>0</v>
      </c>
      <c r="Q73" s="54">
        <v>5</v>
      </c>
      <c r="R73" s="52">
        <f t="shared" si="19"/>
        <v>100</v>
      </c>
      <c r="S73" s="55">
        <f t="shared" si="20"/>
        <v>0</v>
      </c>
      <c r="T73" s="56">
        <f t="shared" si="21"/>
        <v>3</v>
      </c>
      <c r="U73" s="56">
        <f t="shared" si="22"/>
        <v>5</v>
      </c>
      <c r="V73" s="56">
        <f t="shared" si="23"/>
        <v>5</v>
      </c>
      <c r="W73" s="56">
        <f t="shared" si="24"/>
        <v>12</v>
      </c>
      <c r="X73" s="57">
        <f t="shared" si="25"/>
        <v>-5</v>
      </c>
      <c r="Y73" s="58">
        <f t="shared" si="26"/>
        <v>20</v>
      </c>
      <c r="Z73" s="59">
        <f>Y71+Y72+Y73</f>
        <v>67</v>
      </c>
      <c r="AA73" s="477"/>
    </row>
    <row r="74" spans="1:52" s="2" customFormat="1" ht="23.25" customHeight="1">
      <c r="A74" s="557">
        <v>23</v>
      </c>
      <c r="B74" s="587" t="s">
        <v>67</v>
      </c>
      <c r="C74" s="449" t="s">
        <v>68</v>
      </c>
      <c r="D74" s="60" t="s">
        <v>21</v>
      </c>
      <c r="E74" s="61">
        <v>32</v>
      </c>
      <c r="F74" s="62">
        <v>6</v>
      </c>
      <c r="G74" s="62">
        <v>3</v>
      </c>
      <c r="H74" s="62">
        <v>2</v>
      </c>
      <c r="I74" s="62">
        <v>0</v>
      </c>
      <c r="J74" s="66">
        <v>1</v>
      </c>
      <c r="K74" s="64">
        <f t="shared" si="18"/>
        <v>44</v>
      </c>
      <c r="L74" s="65">
        <v>23</v>
      </c>
      <c r="M74" s="62">
        <v>1</v>
      </c>
      <c r="N74" s="62">
        <v>1</v>
      </c>
      <c r="O74" s="62">
        <v>0</v>
      </c>
      <c r="P74" s="62">
        <v>0</v>
      </c>
      <c r="Q74" s="66">
        <v>0</v>
      </c>
      <c r="R74" s="64">
        <f t="shared" si="19"/>
        <v>25</v>
      </c>
      <c r="S74" s="68">
        <f t="shared" si="20"/>
        <v>9</v>
      </c>
      <c r="T74" s="69">
        <f t="shared" si="21"/>
        <v>5</v>
      </c>
      <c r="U74" s="69">
        <f t="shared" si="22"/>
        <v>2</v>
      </c>
      <c r="V74" s="69">
        <f t="shared" si="23"/>
        <v>2</v>
      </c>
      <c r="W74" s="69">
        <f t="shared" si="24"/>
        <v>0</v>
      </c>
      <c r="X74" s="100">
        <f t="shared" si="25"/>
        <v>1</v>
      </c>
      <c r="Y74" s="116">
        <f t="shared" si="26"/>
        <v>19</v>
      </c>
      <c r="Z74" s="101">
        <f>K74+K75+K76</f>
        <v>432</v>
      </c>
      <c r="AA74" s="476">
        <f>Z76/Z74*100</f>
        <v>18.287037037037038</v>
      </c>
    </row>
    <row r="75" spans="1:52" s="2" customFormat="1" ht="23.25" customHeight="1">
      <c r="A75" s="558"/>
      <c r="B75" s="587"/>
      <c r="C75" s="450"/>
      <c r="D75" s="36" t="s">
        <v>22</v>
      </c>
      <c r="E75" s="37">
        <v>61</v>
      </c>
      <c r="F75" s="38">
        <v>13</v>
      </c>
      <c r="G75" s="38">
        <v>6</v>
      </c>
      <c r="H75" s="38">
        <v>11</v>
      </c>
      <c r="I75" s="38">
        <v>0</v>
      </c>
      <c r="J75" s="42">
        <v>2</v>
      </c>
      <c r="K75" s="40">
        <f t="shared" si="18"/>
        <v>93</v>
      </c>
      <c r="L75" s="41">
        <v>57</v>
      </c>
      <c r="M75" s="38">
        <v>2</v>
      </c>
      <c r="N75" s="38">
        <v>0</v>
      </c>
      <c r="O75" s="38">
        <v>2</v>
      </c>
      <c r="P75" s="38">
        <v>0</v>
      </c>
      <c r="Q75" s="42">
        <v>1</v>
      </c>
      <c r="R75" s="40">
        <f t="shared" si="19"/>
        <v>62</v>
      </c>
      <c r="S75" s="43">
        <f t="shared" si="20"/>
        <v>4</v>
      </c>
      <c r="T75" s="44">
        <f t="shared" si="21"/>
        <v>11</v>
      </c>
      <c r="U75" s="44">
        <f t="shared" si="22"/>
        <v>6</v>
      </c>
      <c r="V75" s="44">
        <f t="shared" si="23"/>
        <v>9</v>
      </c>
      <c r="W75" s="44">
        <f t="shared" si="24"/>
        <v>0</v>
      </c>
      <c r="X75" s="45">
        <f t="shared" si="25"/>
        <v>1</v>
      </c>
      <c r="Y75" s="46">
        <f t="shared" si="26"/>
        <v>31</v>
      </c>
      <c r="Z75" s="47">
        <f>R74+R75+R76</f>
        <v>353</v>
      </c>
      <c r="AA75" s="476"/>
    </row>
    <row r="76" spans="1:52" s="2" customFormat="1" ht="23.25" customHeight="1" thickBot="1">
      <c r="A76" s="558"/>
      <c r="B76" s="587"/>
      <c r="C76" s="451"/>
      <c r="D76" s="48" t="s">
        <v>23</v>
      </c>
      <c r="E76" s="49">
        <v>144</v>
      </c>
      <c r="F76" s="50">
        <v>44</v>
      </c>
      <c r="G76" s="50">
        <v>22</v>
      </c>
      <c r="H76" s="50">
        <v>71</v>
      </c>
      <c r="I76" s="50">
        <v>6</v>
      </c>
      <c r="J76" s="54">
        <v>8</v>
      </c>
      <c r="K76" s="52">
        <f t="shared" si="18"/>
        <v>295</v>
      </c>
      <c r="L76" s="53">
        <v>148</v>
      </c>
      <c r="M76" s="50">
        <v>25</v>
      </c>
      <c r="N76" s="50">
        <v>19</v>
      </c>
      <c r="O76" s="50">
        <v>62</v>
      </c>
      <c r="P76" s="50">
        <v>4</v>
      </c>
      <c r="Q76" s="54">
        <v>8</v>
      </c>
      <c r="R76" s="52">
        <f t="shared" si="19"/>
        <v>266</v>
      </c>
      <c r="S76" s="55">
        <f t="shared" si="20"/>
        <v>-4</v>
      </c>
      <c r="T76" s="56">
        <f t="shared" si="21"/>
        <v>19</v>
      </c>
      <c r="U76" s="56">
        <f t="shared" si="22"/>
        <v>3</v>
      </c>
      <c r="V76" s="56">
        <f t="shared" si="23"/>
        <v>9</v>
      </c>
      <c r="W76" s="56">
        <f t="shared" si="24"/>
        <v>2</v>
      </c>
      <c r="X76" s="57">
        <f t="shared" si="25"/>
        <v>0</v>
      </c>
      <c r="Y76" s="58">
        <f t="shared" si="26"/>
        <v>29</v>
      </c>
      <c r="Z76" s="59">
        <f>Y74+Y75+Y76</f>
        <v>79</v>
      </c>
      <c r="AA76" s="477"/>
    </row>
    <row r="77" spans="1:52" s="2" customFormat="1" ht="23.25" customHeight="1">
      <c r="A77" s="557">
        <v>24</v>
      </c>
      <c r="B77" s="587"/>
      <c r="C77" s="583" t="s">
        <v>69</v>
      </c>
      <c r="D77" s="60" t="s">
        <v>21</v>
      </c>
      <c r="E77" s="61">
        <v>89</v>
      </c>
      <c r="F77" s="62">
        <v>12</v>
      </c>
      <c r="G77" s="62">
        <v>6</v>
      </c>
      <c r="H77" s="62">
        <v>0</v>
      </c>
      <c r="I77" s="62">
        <v>1</v>
      </c>
      <c r="J77" s="66">
        <v>2</v>
      </c>
      <c r="K77" s="64">
        <f t="shared" si="18"/>
        <v>110</v>
      </c>
      <c r="L77" s="65">
        <v>69</v>
      </c>
      <c r="M77" s="62">
        <v>6</v>
      </c>
      <c r="N77" s="62">
        <v>1</v>
      </c>
      <c r="O77" s="62">
        <v>0</v>
      </c>
      <c r="P77" s="62">
        <v>0</v>
      </c>
      <c r="Q77" s="66">
        <v>0</v>
      </c>
      <c r="R77" s="64">
        <f t="shared" si="19"/>
        <v>76</v>
      </c>
      <c r="S77" s="68">
        <f t="shared" si="20"/>
        <v>20</v>
      </c>
      <c r="T77" s="69">
        <f t="shared" si="21"/>
        <v>6</v>
      </c>
      <c r="U77" s="69">
        <f t="shared" si="22"/>
        <v>5</v>
      </c>
      <c r="V77" s="69">
        <f t="shared" si="23"/>
        <v>0</v>
      </c>
      <c r="W77" s="69">
        <f t="shared" si="24"/>
        <v>1</v>
      </c>
      <c r="X77" s="100">
        <f t="shared" si="25"/>
        <v>2</v>
      </c>
      <c r="Y77" s="116">
        <f t="shared" si="26"/>
        <v>34</v>
      </c>
      <c r="Z77" s="101">
        <f>K77+K78+K79</f>
        <v>572</v>
      </c>
      <c r="AA77" s="476">
        <f>Z79/Z77*100</f>
        <v>22.727272727272727</v>
      </c>
    </row>
    <row r="78" spans="1:52" s="2" customFormat="1" ht="23.25" customHeight="1">
      <c r="A78" s="558"/>
      <c r="B78" s="587"/>
      <c r="C78" s="450"/>
      <c r="D78" s="36" t="s">
        <v>22</v>
      </c>
      <c r="E78" s="37">
        <v>190</v>
      </c>
      <c r="F78" s="38">
        <v>25</v>
      </c>
      <c r="G78" s="38">
        <v>13</v>
      </c>
      <c r="H78" s="38">
        <v>0</v>
      </c>
      <c r="I78" s="38">
        <v>1</v>
      </c>
      <c r="J78" s="42">
        <v>5</v>
      </c>
      <c r="K78" s="40">
        <f t="shared" si="18"/>
        <v>234</v>
      </c>
      <c r="L78" s="41">
        <v>165</v>
      </c>
      <c r="M78" s="38">
        <v>14</v>
      </c>
      <c r="N78" s="38">
        <v>3</v>
      </c>
      <c r="O78" s="38">
        <v>0</v>
      </c>
      <c r="P78" s="38">
        <v>0</v>
      </c>
      <c r="Q78" s="42">
        <v>0</v>
      </c>
      <c r="R78" s="40">
        <f t="shared" si="19"/>
        <v>182</v>
      </c>
      <c r="S78" s="43">
        <f t="shared" si="20"/>
        <v>25</v>
      </c>
      <c r="T78" s="44">
        <f t="shared" si="21"/>
        <v>11</v>
      </c>
      <c r="U78" s="44">
        <f t="shared" si="22"/>
        <v>10</v>
      </c>
      <c r="V78" s="44">
        <f t="shared" si="23"/>
        <v>0</v>
      </c>
      <c r="W78" s="44">
        <f t="shared" si="24"/>
        <v>1</v>
      </c>
      <c r="X78" s="45">
        <f t="shared" si="25"/>
        <v>5</v>
      </c>
      <c r="Y78" s="46">
        <f t="shared" si="26"/>
        <v>52</v>
      </c>
      <c r="Z78" s="47">
        <f>R77+R78+R79</f>
        <v>442</v>
      </c>
      <c r="AA78" s="476"/>
    </row>
    <row r="79" spans="1:52" s="2" customFormat="1" ht="23.25" customHeight="1" thickBot="1">
      <c r="A79" s="558"/>
      <c r="B79" s="587"/>
      <c r="C79" s="450"/>
      <c r="D79" s="75" t="s">
        <v>23</v>
      </c>
      <c r="E79" s="84">
        <v>131</v>
      </c>
      <c r="F79" s="85">
        <v>26</v>
      </c>
      <c r="G79" s="85">
        <v>18</v>
      </c>
      <c r="H79" s="85">
        <v>44</v>
      </c>
      <c r="I79" s="85">
        <v>1</v>
      </c>
      <c r="J79" s="88">
        <v>8</v>
      </c>
      <c r="K79" s="72">
        <f t="shared" si="18"/>
        <v>228</v>
      </c>
      <c r="L79" s="87">
        <v>92</v>
      </c>
      <c r="M79" s="85">
        <v>26</v>
      </c>
      <c r="N79" s="85">
        <v>16</v>
      </c>
      <c r="O79" s="85">
        <v>44</v>
      </c>
      <c r="P79" s="85">
        <v>0</v>
      </c>
      <c r="Q79" s="88">
        <v>6</v>
      </c>
      <c r="R79" s="72">
        <f t="shared" si="19"/>
        <v>184</v>
      </c>
      <c r="S79" s="76">
        <f t="shared" si="20"/>
        <v>39</v>
      </c>
      <c r="T79" s="77">
        <f t="shared" si="21"/>
        <v>0</v>
      </c>
      <c r="U79" s="77">
        <f t="shared" si="22"/>
        <v>2</v>
      </c>
      <c r="V79" s="77">
        <f t="shared" si="23"/>
        <v>0</v>
      </c>
      <c r="W79" s="77">
        <f t="shared" si="24"/>
        <v>1</v>
      </c>
      <c r="X79" s="103">
        <f t="shared" si="25"/>
        <v>2</v>
      </c>
      <c r="Y79" s="73">
        <f t="shared" si="26"/>
        <v>44</v>
      </c>
      <c r="Z79" s="104">
        <f>Y77+Y78+Y79</f>
        <v>130</v>
      </c>
      <c r="AA79" s="476"/>
    </row>
    <row r="80" spans="1:52" s="2" customFormat="1" ht="23.25" customHeight="1">
      <c r="A80" s="557">
        <v>25</v>
      </c>
      <c r="B80" s="587"/>
      <c r="C80" s="449" t="s">
        <v>70</v>
      </c>
      <c r="D80" s="24" t="s">
        <v>21</v>
      </c>
      <c r="E80" s="25">
        <v>26</v>
      </c>
      <c r="F80" s="26">
        <v>4</v>
      </c>
      <c r="G80" s="26">
        <v>2</v>
      </c>
      <c r="H80" s="26">
        <v>0</v>
      </c>
      <c r="I80" s="26">
        <v>0</v>
      </c>
      <c r="J80" s="30">
        <v>0</v>
      </c>
      <c r="K80" s="28">
        <f t="shared" si="18"/>
        <v>32</v>
      </c>
      <c r="L80" s="29">
        <v>13</v>
      </c>
      <c r="M80" s="26">
        <v>2</v>
      </c>
      <c r="N80" s="26">
        <v>0</v>
      </c>
      <c r="O80" s="26">
        <v>0</v>
      </c>
      <c r="P80" s="26">
        <v>0</v>
      </c>
      <c r="Q80" s="30">
        <v>0</v>
      </c>
      <c r="R80" s="28">
        <f t="shared" si="19"/>
        <v>15</v>
      </c>
      <c r="S80" s="31">
        <f t="shared" si="20"/>
        <v>13</v>
      </c>
      <c r="T80" s="32">
        <f t="shared" si="21"/>
        <v>2</v>
      </c>
      <c r="U80" s="32">
        <f t="shared" si="22"/>
        <v>2</v>
      </c>
      <c r="V80" s="32">
        <f t="shared" si="23"/>
        <v>0</v>
      </c>
      <c r="W80" s="32">
        <f t="shared" si="24"/>
        <v>0</v>
      </c>
      <c r="X80" s="33">
        <f t="shared" si="25"/>
        <v>0</v>
      </c>
      <c r="Y80" s="34">
        <f t="shared" si="26"/>
        <v>17</v>
      </c>
      <c r="Z80" s="35">
        <f>K80+K81+K82</f>
        <v>238</v>
      </c>
      <c r="AA80" s="475">
        <f>Z82/Z80*100</f>
        <v>23.109243697478991</v>
      </c>
    </row>
    <row r="81" spans="1:52" s="2" customFormat="1" ht="23.25" customHeight="1">
      <c r="A81" s="558"/>
      <c r="B81" s="587"/>
      <c r="C81" s="450"/>
      <c r="D81" s="36" t="s">
        <v>22</v>
      </c>
      <c r="E81" s="37">
        <v>47</v>
      </c>
      <c r="F81" s="38">
        <v>8</v>
      </c>
      <c r="G81" s="38">
        <v>4</v>
      </c>
      <c r="H81" s="38">
        <v>0</v>
      </c>
      <c r="I81" s="38">
        <v>0</v>
      </c>
      <c r="J81" s="42">
        <v>1</v>
      </c>
      <c r="K81" s="40">
        <f t="shared" si="18"/>
        <v>60</v>
      </c>
      <c r="L81" s="41">
        <v>29</v>
      </c>
      <c r="M81" s="38">
        <v>5</v>
      </c>
      <c r="N81" s="38">
        <v>0</v>
      </c>
      <c r="O81" s="38">
        <v>0</v>
      </c>
      <c r="P81" s="38">
        <v>0</v>
      </c>
      <c r="Q81" s="42">
        <v>1</v>
      </c>
      <c r="R81" s="40">
        <f t="shared" si="19"/>
        <v>35</v>
      </c>
      <c r="S81" s="43">
        <f t="shared" si="20"/>
        <v>18</v>
      </c>
      <c r="T81" s="44">
        <f t="shared" si="21"/>
        <v>3</v>
      </c>
      <c r="U81" s="44">
        <f t="shared" si="22"/>
        <v>4</v>
      </c>
      <c r="V81" s="44">
        <f t="shared" si="23"/>
        <v>0</v>
      </c>
      <c r="W81" s="44">
        <f t="shared" si="24"/>
        <v>0</v>
      </c>
      <c r="X81" s="45">
        <f t="shared" si="25"/>
        <v>0</v>
      </c>
      <c r="Y81" s="46">
        <f t="shared" si="26"/>
        <v>25</v>
      </c>
      <c r="Z81" s="47">
        <f>R80+R81+R82</f>
        <v>183</v>
      </c>
      <c r="AA81" s="476"/>
    </row>
    <row r="82" spans="1:52" s="2" customFormat="1" ht="23.25" customHeight="1" thickBot="1">
      <c r="A82" s="558"/>
      <c r="B82" s="588"/>
      <c r="C82" s="451"/>
      <c r="D82" s="48" t="s">
        <v>23</v>
      </c>
      <c r="E82" s="49">
        <v>60</v>
      </c>
      <c r="F82" s="50">
        <v>21</v>
      </c>
      <c r="G82" s="50">
        <v>10</v>
      </c>
      <c r="H82" s="50">
        <v>39</v>
      </c>
      <c r="I82" s="50">
        <v>14</v>
      </c>
      <c r="J82" s="54">
        <v>2</v>
      </c>
      <c r="K82" s="52">
        <f t="shared" si="18"/>
        <v>146</v>
      </c>
      <c r="L82" s="53">
        <v>75</v>
      </c>
      <c r="M82" s="50">
        <v>20</v>
      </c>
      <c r="N82" s="50">
        <v>12</v>
      </c>
      <c r="O82" s="50">
        <v>24</v>
      </c>
      <c r="P82" s="50">
        <v>0</v>
      </c>
      <c r="Q82" s="54">
        <v>2</v>
      </c>
      <c r="R82" s="52">
        <f t="shared" si="19"/>
        <v>133</v>
      </c>
      <c r="S82" s="55">
        <f t="shared" si="20"/>
        <v>-15</v>
      </c>
      <c r="T82" s="56">
        <f t="shared" si="21"/>
        <v>1</v>
      </c>
      <c r="U82" s="56">
        <f t="shared" si="22"/>
        <v>-2</v>
      </c>
      <c r="V82" s="56">
        <f t="shared" si="23"/>
        <v>15</v>
      </c>
      <c r="W82" s="56">
        <f t="shared" si="24"/>
        <v>14</v>
      </c>
      <c r="X82" s="57">
        <f t="shared" si="25"/>
        <v>0</v>
      </c>
      <c r="Y82" s="58">
        <f t="shared" si="26"/>
        <v>13</v>
      </c>
      <c r="Z82" s="59">
        <f>Y80+Y81+Y82</f>
        <v>55</v>
      </c>
      <c r="AA82" s="477"/>
    </row>
    <row r="83" spans="1:52" ht="23.25" customHeight="1">
      <c r="A83" s="557">
        <v>26</v>
      </c>
      <c r="B83" s="573" t="s">
        <v>71</v>
      </c>
      <c r="C83" s="450" t="s">
        <v>72</v>
      </c>
      <c r="D83" s="60" t="s">
        <v>21</v>
      </c>
      <c r="E83" s="61">
        <v>22</v>
      </c>
      <c r="F83" s="62">
        <v>6</v>
      </c>
      <c r="G83" s="62">
        <v>3</v>
      </c>
      <c r="H83" s="62">
        <v>9</v>
      </c>
      <c r="I83" s="62">
        <v>2</v>
      </c>
      <c r="J83" s="66">
        <v>1</v>
      </c>
      <c r="K83" s="64">
        <f t="shared" si="18"/>
        <v>43</v>
      </c>
      <c r="L83" s="65">
        <v>9</v>
      </c>
      <c r="M83" s="62">
        <v>0</v>
      </c>
      <c r="N83" s="62">
        <v>0</v>
      </c>
      <c r="O83" s="62">
        <v>0</v>
      </c>
      <c r="P83" s="62">
        <v>0</v>
      </c>
      <c r="Q83" s="66">
        <v>0</v>
      </c>
      <c r="R83" s="64">
        <f t="shared" si="19"/>
        <v>9</v>
      </c>
      <c r="S83" s="68">
        <f t="shared" si="20"/>
        <v>13</v>
      </c>
      <c r="T83" s="69">
        <f t="shared" si="21"/>
        <v>6</v>
      </c>
      <c r="U83" s="69">
        <f t="shared" si="22"/>
        <v>3</v>
      </c>
      <c r="V83" s="69">
        <f t="shared" si="23"/>
        <v>9</v>
      </c>
      <c r="W83" s="69">
        <f t="shared" si="24"/>
        <v>2</v>
      </c>
      <c r="X83" s="100">
        <f t="shared" si="25"/>
        <v>1</v>
      </c>
      <c r="Y83" s="116">
        <f t="shared" si="26"/>
        <v>34</v>
      </c>
      <c r="Z83" s="101">
        <f>K83+K84+K85</f>
        <v>478</v>
      </c>
      <c r="AA83" s="476">
        <f>Z85/Z83*100</f>
        <v>42.887029288702927</v>
      </c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2" ht="23.25" customHeight="1">
      <c r="A84" s="558"/>
      <c r="B84" s="573"/>
      <c r="C84" s="450"/>
      <c r="D84" s="36" t="s">
        <v>22</v>
      </c>
      <c r="E84" s="37">
        <v>43</v>
      </c>
      <c r="F84" s="38">
        <v>16</v>
      </c>
      <c r="G84" s="38">
        <v>6</v>
      </c>
      <c r="H84" s="38">
        <v>16</v>
      </c>
      <c r="I84" s="38">
        <v>4</v>
      </c>
      <c r="J84" s="42">
        <v>3</v>
      </c>
      <c r="K84" s="40">
        <f t="shared" si="18"/>
        <v>88</v>
      </c>
      <c r="L84" s="41">
        <v>25</v>
      </c>
      <c r="M84" s="38">
        <v>2</v>
      </c>
      <c r="N84" s="38">
        <v>0</v>
      </c>
      <c r="O84" s="38">
        <v>0</v>
      </c>
      <c r="P84" s="38">
        <v>0</v>
      </c>
      <c r="Q84" s="42">
        <v>1</v>
      </c>
      <c r="R84" s="40">
        <f t="shared" si="19"/>
        <v>28</v>
      </c>
      <c r="S84" s="43">
        <f t="shared" si="20"/>
        <v>18</v>
      </c>
      <c r="T84" s="44">
        <f t="shared" si="21"/>
        <v>14</v>
      </c>
      <c r="U84" s="44">
        <f t="shared" si="22"/>
        <v>6</v>
      </c>
      <c r="V84" s="44">
        <f t="shared" si="23"/>
        <v>16</v>
      </c>
      <c r="W84" s="44">
        <f t="shared" si="24"/>
        <v>4</v>
      </c>
      <c r="X84" s="45">
        <f t="shared" si="25"/>
        <v>2</v>
      </c>
      <c r="Y84" s="46">
        <f t="shared" si="26"/>
        <v>60</v>
      </c>
      <c r="Z84" s="47">
        <f>R83+R84+R85</f>
        <v>273</v>
      </c>
      <c r="AA84" s="476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2" ht="23.25" customHeight="1" thickBot="1">
      <c r="A85" s="558"/>
      <c r="B85" s="573"/>
      <c r="C85" s="450"/>
      <c r="D85" s="75" t="s">
        <v>23</v>
      </c>
      <c r="E85" s="84">
        <v>156</v>
      </c>
      <c r="F85" s="85">
        <v>57</v>
      </c>
      <c r="G85" s="85">
        <v>25</v>
      </c>
      <c r="H85" s="85">
        <v>92</v>
      </c>
      <c r="I85" s="85">
        <v>6</v>
      </c>
      <c r="J85" s="88">
        <v>11</v>
      </c>
      <c r="K85" s="72">
        <f t="shared" si="18"/>
        <v>347</v>
      </c>
      <c r="L85" s="87">
        <v>177</v>
      </c>
      <c r="M85" s="85">
        <v>21</v>
      </c>
      <c r="N85" s="85">
        <v>8</v>
      </c>
      <c r="O85" s="85">
        <v>25</v>
      </c>
      <c r="P85" s="85">
        <v>3</v>
      </c>
      <c r="Q85" s="88">
        <v>2</v>
      </c>
      <c r="R85" s="72">
        <f t="shared" si="19"/>
        <v>236</v>
      </c>
      <c r="S85" s="76">
        <f t="shared" si="20"/>
        <v>-21</v>
      </c>
      <c r="T85" s="77">
        <f t="shared" si="21"/>
        <v>36</v>
      </c>
      <c r="U85" s="77">
        <f t="shared" si="22"/>
        <v>17</v>
      </c>
      <c r="V85" s="77">
        <f t="shared" si="23"/>
        <v>67</v>
      </c>
      <c r="W85" s="77">
        <f t="shared" si="24"/>
        <v>3</v>
      </c>
      <c r="X85" s="103">
        <f t="shared" si="25"/>
        <v>9</v>
      </c>
      <c r="Y85" s="73">
        <f t="shared" si="26"/>
        <v>111</v>
      </c>
      <c r="Z85" s="104">
        <f>Y83+Y84+Y85</f>
        <v>205</v>
      </c>
      <c r="AA85" s="476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2" s="106" customFormat="1" ht="23.25" customHeight="1">
      <c r="A86" s="557">
        <v>27</v>
      </c>
      <c r="B86" s="575" t="s">
        <v>73</v>
      </c>
      <c r="C86" s="449" t="s">
        <v>74</v>
      </c>
      <c r="D86" s="24" t="s">
        <v>21</v>
      </c>
      <c r="E86" s="25">
        <v>196</v>
      </c>
      <c r="F86" s="26">
        <v>0</v>
      </c>
      <c r="G86" s="26">
        <v>0</v>
      </c>
      <c r="H86" s="26">
        <v>0</v>
      </c>
      <c r="I86" s="26">
        <v>0</v>
      </c>
      <c r="J86" s="30">
        <v>7</v>
      </c>
      <c r="K86" s="28">
        <f t="shared" si="18"/>
        <v>203</v>
      </c>
      <c r="L86" s="29">
        <v>119</v>
      </c>
      <c r="M86" s="26">
        <v>0</v>
      </c>
      <c r="N86" s="26">
        <v>0</v>
      </c>
      <c r="O86" s="26">
        <v>0</v>
      </c>
      <c r="P86" s="26">
        <v>0</v>
      </c>
      <c r="Q86" s="30">
        <v>1</v>
      </c>
      <c r="R86" s="28">
        <f t="shared" si="19"/>
        <v>120</v>
      </c>
      <c r="S86" s="31">
        <f t="shared" si="20"/>
        <v>77</v>
      </c>
      <c r="T86" s="32">
        <f t="shared" si="21"/>
        <v>0</v>
      </c>
      <c r="U86" s="32">
        <f t="shared" si="22"/>
        <v>0</v>
      </c>
      <c r="V86" s="32">
        <f t="shared" si="23"/>
        <v>0</v>
      </c>
      <c r="W86" s="32">
        <f t="shared" si="24"/>
        <v>0</v>
      </c>
      <c r="X86" s="33">
        <f t="shared" si="25"/>
        <v>6</v>
      </c>
      <c r="Y86" s="34">
        <f t="shared" si="26"/>
        <v>83</v>
      </c>
      <c r="Z86" s="35">
        <f>K86+K87+K88</f>
        <v>1716</v>
      </c>
      <c r="AA86" s="475">
        <f>Z88/Z86*100</f>
        <v>18.53146853146853</v>
      </c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2" s="2" customFormat="1" ht="23.25" customHeight="1">
      <c r="A87" s="558"/>
      <c r="B87" s="574"/>
      <c r="C87" s="450"/>
      <c r="D87" s="36" t="s">
        <v>22</v>
      </c>
      <c r="E87" s="37">
        <v>394</v>
      </c>
      <c r="F87" s="38">
        <v>0</v>
      </c>
      <c r="G87" s="38">
        <v>0</v>
      </c>
      <c r="H87" s="38">
        <v>0</v>
      </c>
      <c r="I87" s="38">
        <v>0</v>
      </c>
      <c r="J87" s="42">
        <v>16</v>
      </c>
      <c r="K87" s="40">
        <f t="shared" si="18"/>
        <v>410</v>
      </c>
      <c r="L87" s="41">
        <v>299</v>
      </c>
      <c r="M87" s="38">
        <v>0</v>
      </c>
      <c r="N87" s="38">
        <v>0</v>
      </c>
      <c r="O87" s="38">
        <v>0</v>
      </c>
      <c r="P87" s="38">
        <v>0</v>
      </c>
      <c r="Q87" s="42">
        <v>1</v>
      </c>
      <c r="R87" s="40">
        <f t="shared" si="19"/>
        <v>300</v>
      </c>
      <c r="S87" s="43">
        <f t="shared" si="20"/>
        <v>95</v>
      </c>
      <c r="T87" s="44">
        <f t="shared" si="21"/>
        <v>0</v>
      </c>
      <c r="U87" s="44">
        <f t="shared" si="22"/>
        <v>0</v>
      </c>
      <c r="V87" s="44">
        <f t="shared" si="23"/>
        <v>0</v>
      </c>
      <c r="W87" s="44">
        <f t="shared" si="24"/>
        <v>0</v>
      </c>
      <c r="X87" s="45">
        <f t="shared" si="25"/>
        <v>15</v>
      </c>
      <c r="Y87" s="46">
        <f t="shared" si="26"/>
        <v>110</v>
      </c>
      <c r="Z87" s="47">
        <f>R86+R87+R88</f>
        <v>1398</v>
      </c>
      <c r="AA87" s="476"/>
    </row>
    <row r="88" spans="1:52" s="107" customFormat="1" ht="23.25" customHeight="1" thickBot="1">
      <c r="A88" s="558"/>
      <c r="B88" s="576"/>
      <c r="C88" s="451"/>
      <c r="D88" s="48" t="s">
        <v>23</v>
      </c>
      <c r="E88" s="49">
        <v>1074</v>
      </c>
      <c r="F88" s="50">
        <v>0</v>
      </c>
      <c r="G88" s="50">
        <v>0</v>
      </c>
      <c r="H88" s="50">
        <v>0</v>
      </c>
      <c r="I88" s="50">
        <v>0</v>
      </c>
      <c r="J88" s="54">
        <v>29</v>
      </c>
      <c r="K88" s="52">
        <f t="shared" si="18"/>
        <v>1103</v>
      </c>
      <c r="L88" s="53">
        <v>963</v>
      </c>
      <c r="M88" s="50">
        <v>0</v>
      </c>
      <c r="N88" s="50">
        <v>0</v>
      </c>
      <c r="O88" s="50">
        <v>0</v>
      </c>
      <c r="P88" s="50">
        <v>0</v>
      </c>
      <c r="Q88" s="54">
        <v>15</v>
      </c>
      <c r="R88" s="52">
        <f t="shared" si="19"/>
        <v>978</v>
      </c>
      <c r="S88" s="55">
        <f t="shared" si="20"/>
        <v>111</v>
      </c>
      <c r="T88" s="56">
        <f t="shared" si="21"/>
        <v>0</v>
      </c>
      <c r="U88" s="56">
        <f t="shared" si="22"/>
        <v>0</v>
      </c>
      <c r="V88" s="56">
        <f t="shared" si="23"/>
        <v>0</v>
      </c>
      <c r="W88" s="56">
        <f t="shared" si="24"/>
        <v>0</v>
      </c>
      <c r="X88" s="57">
        <f t="shared" si="25"/>
        <v>14</v>
      </c>
      <c r="Y88" s="58">
        <f t="shared" si="26"/>
        <v>125</v>
      </c>
      <c r="Z88" s="59">
        <f>Y86+Y87+Y88</f>
        <v>318</v>
      </c>
      <c r="AA88" s="477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52" s="99" customFormat="1" ht="23.25" customHeight="1">
      <c r="A89" s="557">
        <v>28</v>
      </c>
      <c r="B89" s="574" t="s">
        <v>73</v>
      </c>
      <c r="C89" s="450" t="s">
        <v>75</v>
      </c>
      <c r="D89" s="60" t="s">
        <v>21</v>
      </c>
      <c r="E89" s="61">
        <v>88</v>
      </c>
      <c r="F89" s="62">
        <v>22</v>
      </c>
      <c r="G89" s="62">
        <v>34</v>
      </c>
      <c r="H89" s="62">
        <v>17</v>
      </c>
      <c r="I89" s="62">
        <v>61</v>
      </c>
      <c r="J89" s="66">
        <v>7</v>
      </c>
      <c r="K89" s="64">
        <f t="shared" si="18"/>
        <v>229</v>
      </c>
      <c r="L89" s="65">
        <v>131</v>
      </c>
      <c r="M89" s="62">
        <v>3</v>
      </c>
      <c r="N89" s="62">
        <v>0</v>
      </c>
      <c r="O89" s="62">
        <v>0</v>
      </c>
      <c r="P89" s="62">
        <v>0</v>
      </c>
      <c r="Q89" s="66">
        <v>0</v>
      </c>
      <c r="R89" s="64">
        <f t="shared" si="19"/>
        <v>134</v>
      </c>
      <c r="S89" s="68">
        <f t="shared" si="20"/>
        <v>-43</v>
      </c>
      <c r="T89" s="69">
        <f t="shared" si="21"/>
        <v>19</v>
      </c>
      <c r="U89" s="69">
        <f t="shared" si="22"/>
        <v>34</v>
      </c>
      <c r="V89" s="69">
        <f t="shared" si="23"/>
        <v>17</v>
      </c>
      <c r="W89" s="69">
        <f t="shared" si="24"/>
        <v>61</v>
      </c>
      <c r="X89" s="100">
        <f t="shared" si="25"/>
        <v>7</v>
      </c>
      <c r="Y89" s="116">
        <f t="shared" si="26"/>
        <v>95</v>
      </c>
      <c r="Z89" s="101">
        <f>K89+K90+K91</f>
        <v>2110</v>
      </c>
      <c r="AA89" s="476">
        <f>Z91/Z89*100</f>
        <v>32.322274881516591</v>
      </c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</row>
    <row r="90" spans="1:52" s="99" customFormat="1" ht="23.25" customHeight="1">
      <c r="A90" s="558"/>
      <c r="B90" s="574"/>
      <c r="C90" s="450"/>
      <c r="D90" s="36" t="s">
        <v>22</v>
      </c>
      <c r="E90" s="37">
        <v>195</v>
      </c>
      <c r="F90" s="38">
        <v>75</v>
      </c>
      <c r="G90" s="38">
        <v>37</v>
      </c>
      <c r="H90" s="38">
        <v>135</v>
      </c>
      <c r="I90" s="38">
        <v>50</v>
      </c>
      <c r="J90" s="42">
        <v>9</v>
      </c>
      <c r="K90" s="40">
        <f t="shared" si="18"/>
        <v>501</v>
      </c>
      <c r="L90" s="41">
        <v>319</v>
      </c>
      <c r="M90" s="38">
        <v>19</v>
      </c>
      <c r="N90" s="38">
        <v>4</v>
      </c>
      <c r="O90" s="38">
        <v>0</v>
      </c>
      <c r="P90" s="38">
        <v>0</v>
      </c>
      <c r="Q90" s="42">
        <v>0</v>
      </c>
      <c r="R90" s="40">
        <f t="shared" si="19"/>
        <v>342</v>
      </c>
      <c r="S90" s="43">
        <f t="shared" si="20"/>
        <v>-124</v>
      </c>
      <c r="T90" s="44">
        <f t="shared" si="21"/>
        <v>56</v>
      </c>
      <c r="U90" s="44">
        <f t="shared" si="22"/>
        <v>33</v>
      </c>
      <c r="V90" s="44">
        <f t="shared" si="23"/>
        <v>135</v>
      </c>
      <c r="W90" s="44">
        <f t="shared" si="24"/>
        <v>50</v>
      </c>
      <c r="X90" s="45">
        <f t="shared" si="25"/>
        <v>9</v>
      </c>
      <c r="Y90" s="46">
        <f t="shared" si="26"/>
        <v>159</v>
      </c>
      <c r="Z90" s="47">
        <f>R89+R90+R91</f>
        <v>1428</v>
      </c>
      <c r="AA90" s="476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</row>
    <row r="91" spans="1:52" s="99" customFormat="1" ht="23.25" customHeight="1" thickBot="1">
      <c r="A91" s="558"/>
      <c r="B91" s="574"/>
      <c r="C91" s="450"/>
      <c r="D91" s="75" t="s">
        <v>23</v>
      </c>
      <c r="E91" s="84">
        <v>540</v>
      </c>
      <c r="F91" s="85">
        <v>207</v>
      </c>
      <c r="G91" s="85">
        <v>103</v>
      </c>
      <c r="H91" s="85">
        <v>372</v>
      </c>
      <c r="I91" s="85">
        <v>137</v>
      </c>
      <c r="J91" s="88">
        <v>21</v>
      </c>
      <c r="K91" s="72">
        <f t="shared" si="18"/>
        <v>1380</v>
      </c>
      <c r="L91" s="87">
        <v>569</v>
      </c>
      <c r="M91" s="85">
        <v>146</v>
      </c>
      <c r="N91" s="85">
        <v>53</v>
      </c>
      <c r="O91" s="85">
        <v>177</v>
      </c>
      <c r="P91" s="85">
        <v>0</v>
      </c>
      <c r="Q91" s="88">
        <v>7</v>
      </c>
      <c r="R91" s="72">
        <f t="shared" si="19"/>
        <v>952</v>
      </c>
      <c r="S91" s="76">
        <f t="shared" si="20"/>
        <v>-29</v>
      </c>
      <c r="T91" s="77">
        <f t="shared" si="21"/>
        <v>61</v>
      </c>
      <c r="U91" s="77">
        <f t="shared" si="22"/>
        <v>50</v>
      </c>
      <c r="V91" s="77">
        <f t="shared" si="23"/>
        <v>195</v>
      </c>
      <c r="W91" s="77">
        <f t="shared" si="24"/>
        <v>137</v>
      </c>
      <c r="X91" s="103">
        <f t="shared" si="25"/>
        <v>14</v>
      </c>
      <c r="Y91" s="73">
        <f t="shared" si="26"/>
        <v>428</v>
      </c>
      <c r="Z91" s="104">
        <f>Y89+Y90+Y91</f>
        <v>682</v>
      </c>
      <c r="AA91" s="476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</row>
    <row r="92" spans="1:52" s="106" customFormat="1" ht="23.25" customHeight="1">
      <c r="A92" s="557">
        <v>29</v>
      </c>
      <c r="B92" s="574"/>
      <c r="C92" s="449" t="s">
        <v>76</v>
      </c>
      <c r="D92" s="24" t="s">
        <v>21</v>
      </c>
      <c r="E92" s="25">
        <v>18</v>
      </c>
      <c r="F92" s="26">
        <v>4</v>
      </c>
      <c r="G92" s="26">
        <v>2</v>
      </c>
      <c r="H92" s="26">
        <v>2</v>
      </c>
      <c r="I92" s="26">
        <v>0</v>
      </c>
      <c r="J92" s="30">
        <v>1</v>
      </c>
      <c r="K92" s="28">
        <f t="shared" si="18"/>
        <v>27</v>
      </c>
      <c r="L92" s="29">
        <v>14</v>
      </c>
      <c r="M92" s="26">
        <v>1</v>
      </c>
      <c r="N92" s="26">
        <v>0</v>
      </c>
      <c r="O92" s="26">
        <v>0</v>
      </c>
      <c r="P92" s="26">
        <v>0</v>
      </c>
      <c r="Q92" s="30">
        <v>0</v>
      </c>
      <c r="R92" s="28">
        <f t="shared" si="19"/>
        <v>15</v>
      </c>
      <c r="S92" s="31">
        <f t="shared" si="20"/>
        <v>4</v>
      </c>
      <c r="T92" s="32">
        <f t="shared" si="21"/>
        <v>3</v>
      </c>
      <c r="U92" s="32">
        <f t="shared" si="22"/>
        <v>2</v>
      </c>
      <c r="V92" s="32">
        <f t="shared" si="23"/>
        <v>2</v>
      </c>
      <c r="W92" s="32">
        <f t="shared" si="24"/>
        <v>0</v>
      </c>
      <c r="X92" s="33">
        <f t="shared" si="25"/>
        <v>1</v>
      </c>
      <c r="Y92" s="34">
        <f t="shared" si="26"/>
        <v>12</v>
      </c>
      <c r="Z92" s="35">
        <f>K92+K93+K94</f>
        <v>205</v>
      </c>
      <c r="AA92" s="475">
        <f>Z94/Z92*100</f>
        <v>20.975609756097562</v>
      </c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 s="2" customFormat="1" ht="23.25" customHeight="1">
      <c r="A93" s="558"/>
      <c r="B93" s="574"/>
      <c r="C93" s="450"/>
      <c r="D93" s="36" t="s">
        <v>22</v>
      </c>
      <c r="E93" s="37">
        <v>39</v>
      </c>
      <c r="F93" s="38">
        <v>9</v>
      </c>
      <c r="G93" s="38">
        <v>2</v>
      </c>
      <c r="H93" s="38">
        <v>5</v>
      </c>
      <c r="I93" s="38">
        <v>1</v>
      </c>
      <c r="J93" s="42">
        <v>1</v>
      </c>
      <c r="K93" s="40">
        <f t="shared" si="18"/>
        <v>57</v>
      </c>
      <c r="L93" s="41">
        <v>34</v>
      </c>
      <c r="M93" s="38">
        <v>5</v>
      </c>
      <c r="N93" s="38">
        <v>1</v>
      </c>
      <c r="O93" s="38">
        <v>0</v>
      </c>
      <c r="P93" s="38">
        <v>0</v>
      </c>
      <c r="Q93" s="42">
        <v>0</v>
      </c>
      <c r="R93" s="40">
        <f t="shared" si="19"/>
        <v>40</v>
      </c>
      <c r="S93" s="43">
        <f t="shared" si="20"/>
        <v>5</v>
      </c>
      <c r="T93" s="44">
        <f t="shared" si="21"/>
        <v>4</v>
      </c>
      <c r="U93" s="44">
        <f t="shared" si="22"/>
        <v>1</v>
      </c>
      <c r="V93" s="44">
        <f t="shared" si="23"/>
        <v>5</v>
      </c>
      <c r="W93" s="44">
        <f t="shared" si="24"/>
        <v>1</v>
      </c>
      <c r="X93" s="45">
        <f t="shared" si="25"/>
        <v>1</v>
      </c>
      <c r="Y93" s="46">
        <f t="shared" si="26"/>
        <v>17</v>
      </c>
      <c r="Z93" s="47">
        <f>R92+R93+R94</f>
        <v>162</v>
      </c>
      <c r="AA93" s="476"/>
    </row>
    <row r="94" spans="1:52" s="107" customFormat="1" ht="23.25" customHeight="1" thickBot="1">
      <c r="A94" s="558"/>
      <c r="B94" s="574"/>
      <c r="C94" s="451"/>
      <c r="D94" s="48" t="s">
        <v>23</v>
      </c>
      <c r="E94" s="49">
        <v>56</v>
      </c>
      <c r="F94" s="50">
        <v>19</v>
      </c>
      <c r="G94" s="50">
        <v>9</v>
      </c>
      <c r="H94" s="50">
        <v>33</v>
      </c>
      <c r="I94" s="50">
        <v>1</v>
      </c>
      <c r="J94" s="54">
        <v>3</v>
      </c>
      <c r="K94" s="52">
        <f t="shared" si="18"/>
        <v>121</v>
      </c>
      <c r="L94" s="53">
        <v>52</v>
      </c>
      <c r="M94" s="50">
        <v>15</v>
      </c>
      <c r="N94" s="50">
        <v>7</v>
      </c>
      <c r="O94" s="50">
        <v>30</v>
      </c>
      <c r="P94" s="50">
        <v>0</v>
      </c>
      <c r="Q94" s="54">
        <v>3</v>
      </c>
      <c r="R94" s="52">
        <f t="shared" si="19"/>
        <v>107</v>
      </c>
      <c r="S94" s="55">
        <f t="shared" si="20"/>
        <v>4</v>
      </c>
      <c r="T94" s="56">
        <f t="shared" si="21"/>
        <v>4</v>
      </c>
      <c r="U94" s="56">
        <f t="shared" si="22"/>
        <v>2</v>
      </c>
      <c r="V94" s="56">
        <f t="shared" si="23"/>
        <v>3</v>
      </c>
      <c r="W94" s="56">
        <f t="shared" si="24"/>
        <v>1</v>
      </c>
      <c r="X94" s="57">
        <f t="shared" si="25"/>
        <v>0</v>
      </c>
      <c r="Y94" s="58">
        <f t="shared" si="26"/>
        <v>14</v>
      </c>
      <c r="Z94" s="59">
        <f>Y92+Y93+Y94</f>
        <v>43</v>
      </c>
      <c r="AA94" s="477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</row>
    <row r="95" spans="1:52" ht="23.25" customHeight="1">
      <c r="A95" s="557">
        <v>30</v>
      </c>
      <c r="B95" s="574"/>
      <c r="C95" s="450" t="s">
        <v>77</v>
      </c>
      <c r="D95" s="60" t="s">
        <v>21</v>
      </c>
      <c r="E95" s="61">
        <v>38</v>
      </c>
      <c r="F95" s="62">
        <v>11</v>
      </c>
      <c r="G95" s="62">
        <v>5</v>
      </c>
      <c r="H95" s="62">
        <v>21</v>
      </c>
      <c r="I95" s="62">
        <v>0</v>
      </c>
      <c r="J95" s="66">
        <v>4</v>
      </c>
      <c r="K95" s="64">
        <f t="shared" si="18"/>
        <v>79</v>
      </c>
      <c r="L95" s="65">
        <v>12</v>
      </c>
      <c r="M95" s="62">
        <v>0</v>
      </c>
      <c r="N95" s="62">
        <v>0</v>
      </c>
      <c r="O95" s="62">
        <v>0</v>
      </c>
      <c r="P95" s="62">
        <v>0</v>
      </c>
      <c r="Q95" s="66">
        <v>0</v>
      </c>
      <c r="R95" s="64">
        <f t="shared" si="19"/>
        <v>12</v>
      </c>
      <c r="S95" s="68">
        <f t="shared" si="20"/>
        <v>26</v>
      </c>
      <c r="T95" s="69">
        <f t="shared" si="21"/>
        <v>11</v>
      </c>
      <c r="U95" s="69">
        <f t="shared" si="22"/>
        <v>5</v>
      </c>
      <c r="V95" s="69">
        <f t="shared" si="23"/>
        <v>21</v>
      </c>
      <c r="W95" s="69">
        <f t="shared" si="24"/>
        <v>0</v>
      </c>
      <c r="X95" s="100">
        <f t="shared" si="25"/>
        <v>4</v>
      </c>
      <c r="Y95" s="116">
        <f t="shared" si="26"/>
        <v>67</v>
      </c>
      <c r="Z95" s="101">
        <f>K95+K96+K97</f>
        <v>863</v>
      </c>
      <c r="AA95" s="476">
        <f>Z97/Z95*100</f>
        <v>66.74391657010429</v>
      </c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</row>
    <row r="96" spans="1:52" ht="23.25" customHeight="1">
      <c r="A96" s="558"/>
      <c r="B96" s="574"/>
      <c r="C96" s="450"/>
      <c r="D96" s="36" t="s">
        <v>22</v>
      </c>
      <c r="E96" s="37">
        <v>97</v>
      </c>
      <c r="F96" s="38">
        <v>30</v>
      </c>
      <c r="G96" s="38">
        <v>15</v>
      </c>
      <c r="H96" s="38">
        <v>54</v>
      </c>
      <c r="I96" s="38">
        <v>0</v>
      </c>
      <c r="J96" s="42">
        <v>9</v>
      </c>
      <c r="K96" s="40">
        <f t="shared" si="18"/>
        <v>205</v>
      </c>
      <c r="L96" s="41">
        <v>43</v>
      </c>
      <c r="M96" s="38">
        <v>0</v>
      </c>
      <c r="N96" s="38">
        <v>0</v>
      </c>
      <c r="O96" s="38">
        <v>0</v>
      </c>
      <c r="P96" s="38">
        <v>0</v>
      </c>
      <c r="Q96" s="42">
        <v>0</v>
      </c>
      <c r="R96" s="40">
        <f t="shared" si="19"/>
        <v>43</v>
      </c>
      <c r="S96" s="43">
        <f t="shared" si="20"/>
        <v>54</v>
      </c>
      <c r="T96" s="44">
        <f t="shared" si="21"/>
        <v>30</v>
      </c>
      <c r="U96" s="44">
        <f t="shared" si="22"/>
        <v>15</v>
      </c>
      <c r="V96" s="44">
        <f t="shared" si="23"/>
        <v>54</v>
      </c>
      <c r="W96" s="44">
        <f t="shared" si="24"/>
        <v>0</v>
      </c>
      <c r="X96" s="45">
        <f t="shared" si="25"/>
        <v>9</v>
      </c>
      <c r="Y96" s="46">
        <f t="shared" si="26"/>
        <v>162</v>
      </c>
      <c r="Z96" s="47">
        <f>R95+R96+R97</f>
        <v>287</v>
      </c>
      <c r="AA96" s="476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</row>
    <row r="97" spans="1:52" ht="23.25" customHeight="1" thickBot="1">
      <c r="A97" s="558"/>
      <c r="B97" s="574"/>
      <c r="C97" s="450"/>
      <c r="D97" s="75" t="s">
        <v>23</v>
      </c>
      <c r="E97" s="84">
        <v>211</v>
      </c>
      <c r="F97" s="85">
        <v>86</v>
      </c>
      <c r="G97" s="85">
        <v>43</v>
      </c>
      <c r="H97" s="85">
        <v>155</v>
      </c>
      <c r="I97" s="85">
        <v>57</v>
      </c>
      <c r="J97" s="88">
        <v>27</v>
      </c>
      <c r="K97" s="72">
        <f t="shared" si="18"/>
        <v>579</v>
      </c>
      <c r="L97" s="87">
        <v>147</v>
      </c>
      <c r="M97" s="85">
        <v>29</v>
      </c>
      <c r="N97" s="85">
        <v>9</v>
      </c>
      <c r="O97" s="85">
        <v>43</v>
      </c>
      <c r="P97" s="85">
        <v>0</v>
      </c>
      <c r="Q97" s="88">
        <v>4</v>
      </c>
      <c r="R97" s="72">
        <f t="shared" si="19"/>
        <v>232</v>
      </c>
      <c r="S97" s="76">
        <f t="shared" si="20"/>
        <v>64</v>
      </c>
      <c r="T97" s="77">
        <f t="shared" si="21"/>
        <v>57</v>
      </c>
      <c r="U97" s="77">
        <f t="shared" si="22"/>
        <v>34</v>
      </c>
      <c r="V97" s="77">
        <f t="shared" si="23"/>
        <v>112</v>
      </c>
      <c r="W97" s="77">
        <f t="shared" si="24"/>
        <v>57</v>
      </c>
      <c r="X97" s="103">
        <f t="shared" si="25"/>
        <v>23</v>
      </c>
      <c r="Y97" s="73">
        <f t="shared" si="26"/>
        <v>347</v>
      </c>
      <c r="Z97" s="104">
        <f>Y95+Y96+Y97</f>
        <v>576</v>
      </c>
      <c r="AA97" s="476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</row>
    <row r="98" spans="1:52" s="106" customFormat="1" ht="23.25" customHeight="1">
      <c r="A98" s="557">
        <v>31</v>
      </c>
      <c r="B98" s="589" t="s">
        <v>78</v>
      </c>
      <c r="C98" s="449" t="s">
        <v>79</v>
      </c>
      <c r="D98" s="24" t="s">
        <v>21</v>
      </c>
      <c r="E98" s="25">
        <v>30</v>
      </c>
      <c r="F98" s="26">
        <v>11</v>
      </c>
      <c r="G98" s="26">
        <v>5</v>
      </c>
      <c r="H98" s="26">
        <v>20</v>
      </c>
      <c r="I98" s="26">
        <v>7</v>
      </c>
      <c r="J98" s="30">
        <v>3</v>
      </c>
      <c r="K98" s="28">
        <f t="shared" si="18"/>
        <v>76</v>
      </c>
      <c r="L98" s="29">
        <v>32</v>
      </c>
      <c r="M98" s="26">
        <v>4</v>
      </c>
      <c r="N98" s="26">
        <v>0</v>
      </c>
      <c r="O98" s="26">
        <v>0</v>
      </c>
      <c r="P98" s="26">
        <v>0</v>
      </c>
      <c r="Q98" s="30">
        <v>0</v>
      </c>
      <c r="R98" s="28">
        <f t="shared" si="19"/>
        <v>36</v>
      </c>
      <c r="S98" s="31">
        <f t="shared" si="20"/>
        <v>-2</v>
      </c>
      <c r="T98" s="32">
        <f t="shared" si="21"/>
        <v>7</v>
      </c>
      <c r="U98" s="32">
        <f t="shared" si="22"/>
        <v>5</v>
      </c>
      <c r="V98" s="32">
        <f t="shared" si="23"/>
        <v>20</v>
      </c>
      <c r="W98" s="32">
        <f t="shared" si="24"/>
        <v>7</v>
      </c>
      <c r="X98" s="33">
        <f t="shared" si="25"/>
        <v>3</v>
      </c>
      <c r="Y98" s="34">
        <f t="shared" si="26"/>
        <v>40</v>
      </c>
      <c r="Z98" s="35">
        <f>K98+K99+K100</f>
        <v>665</v>
      </c>
      <c r="AA98" s="475">
        <f>Z100/Z98*100</f>
        <v>30.977443609022558</v>
      </c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 s="2" customFormat="1" ht="23.25" customHeight="1">
      <c r="A99" s="558"/>
      <c r="B99" s="590"/>
      <c r="C99" s="450"/>
      <c r="D99" s="36" t="s">
        <v>22</v>
      </c>
      <c r="E99" s="37">
        <v>62</v>
      </c>
      <c r="F99" s="38">
        <v>23</v>
      </c>
      <c r="G99" s="38">
        <v>11</v>
      </c>
      <c r="H99" s="38">
        <v>42</v>
      </c>
      <c r="I99" s="38">
        <v>15</v>
      </c>
      <c r="J99" s="42">
        <v>6</v>
      </c>
      <c r="K99" s="40">
        <f t="shared" si="18"/>
        <v>159</v>
      </c>
      <c r="L99" s="41">
        <v>86</v>
      </c>
      <c r="M99" s="38">
        <v>8</v>
      </c>
      <c r="N99" s="38">
        <v>2</v>
      </c>
      <c r="O99" s="38">
        <v>0</v>
      </c>
      <c r="P99" s="38">
        <v>0</v>
      </c>
      <c r="Q99" s="42">
        <v>0</v>
      </c>
      <c r="R99" s="40">
        <f t="shared" si="19"/>
        <v>96</v>
      </c>
      <c r="S99" s="43">
        <f t="shared" si="20"/>
        <v>-24</v>
      </c>
      <c r="T99" s="44">
        <f t="shared" si="21"/>
        <v>15</v>
      </c>
      <c r="U99" s="44">
        <f t="shared" si="22"/>
        <v>9</v>
      </c>
      <c r="V99" s="44">
        <f t="shared" si="23"/>
        <v>42</v>
      </c>
      <c r="W99" s="44">
        <f t="shared" si="24"/>
        <v>15</v>
      </c>
      <c r="X99" s="45">
        <f t="shared" si="25"/>
        <v>6</v>
      </c>
      <c r="Y99" s="46">
        <f t="shared" si="26"/>
        <v>63</v>
      </c>
      <c r="Z99" s="47">
        <f>R98+R99+R100</f>
        <v>459</v>
      </c>
      <c r="AA99" s="476"/>
    </row>
    <row r="100" spans="1:52" s="107" customFormat="1" ht="23.25" customHeight="1" thickBot="1">
      <c r="A100" s="558"/>
      <c r="B100" s="591"/>
      <c r="C100" s="451"/>
      <c r="D100" s="48" t="s">
        <v>23</v>
      </c>
      <c r="E100" s="84">
        <v>158</v>
      </c>
      <c r="F100" s="85">
        <v>64</v>
      </c>
      <c r="G100" s="85">
        <v>32</v>
      </c>
      <c r="H100" s="85">
        <v>116</v>
      </c>
      <c r="I100" s="85">
        <v>43</v>
      </c>
      <c r="J100" s="88">
        <v>17</v>
      </c>
      <c r="K100" s="72">
        <f t="shared" si="18"/>
        <v>430</v>
      </c>
      <c r="L100" s="87">
        <v>195</v>
      </c>
      <c r="M100" s="85">
        <v>52</v>
      </c>
      <c r="N100" s="85">
        <v>25</v>
      </c>
      <c r="O100" s="85">
        <v>51</v>
      </c>
      <c r="P100" s="85">
        <v>0</v>
      </c>
      <c r="Q100" s="88">
        <v>4</v>
      </c>
      <c r="R100" s="72">
        <f t="shared" si="19"/>
        <v>327</v>
      </c>
      <c r="S100" s="76">
        <f t="shared" si="20"/>
        <v>-37</v>
      </c>
      <c r="T100" s="77">
        <f t="shared" si="21"/>
        <v>12</v>
      </c>
      <c r="U100" s="77">
        <f t="shared" si="22"/>
        <v>7</v>
      </c>
      <c r="V100" s="77">
        <f t="shared" si="23"/>
        <v>65</v>
      </c>
      <c r="W100" s="77">
        <f t="shared" si="24"/>
        <v>43</v>
      </c>
      <c r="X100" s="103">
        <f t="shared" si="25"/>
        <v>13</v>
      </c>
      <c r="Y100" s="58">
        <f t="shared" si="26"/>
        <v>103</v>
      </c>
      <c r="Z100" s="59">
        <f>Y98+Y99+Y100</f>
        <v>206</v>
      </c>
      <c r="AA100" s="477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 s="2" customFormat="1" ht="23.25" customHeight="1">
      <c r="A101" s="557"/>
      <c r="B101" s="478" t="s">
        <v>80</v>
      </c>
      <c r="C101" s="478"/>
      <c r="D101" s="60" t="s">
        <v>21</v>
      </c>
      <c r="E101" s="123">
        <f t="shared" ref="E101:Q101" si="27">E8+E11+E14+E17+E20+E23+E26+E29+E32+E35+E38+E41+E44+E47+E50+E53+E56+E59+E62+E65+E68+E71+E74+E77+E80+E83+E86+E89+E92+E95+E98</f>
        <v>1198</v>
      </c>
      <c r="F101" s="111">
        <f t="shared" si="27"/>
        <v>228</v>
      </c>
      <c r="G101" s="111">
        <f t="shared" si="27"/>
        <v>129</v>
      </c>
      <c r="H101" s="111">
        <f t="shared" si="27"/>
        <v>284</v>
      </c>
      <c r="I101" s="111">
        <f t="shared" si="27"/>
        <v>143</v>
      </c>
      <c r="J101" s="126">
        <f t="shared" si="27"/>
        <v>63</v>
      </c>
      <c r="K101" s="28">
        <f t="shared" si="27"/>
        <v>2045</v>
      </c>
      <c r="L101" s="124">
        <f t="shared" si="27"/>
        <v>820</v>
      </c>
      <c r="M101" s="111">
        <f t="shared" si="27"/>
        <v>46</v>
      </c>
      <c r="N101" s="111">
        <f t="shared" si="27"/>
        <v>4</v>
      </c>
      <c r="O101" s="111">
        <f t="shared" si="27"/>
        <v>9</v>
      </c>
      <c r="P101" s="111">
        <f t="shared" si="27"/>
        <v>2</v>
      </c>
      <c r="Q101" s="126">
        <f t="shared" si="27"/>
        <v>8</v>
      </c>
      <c r="R101" s="28">
        <f t="shared" si="19"/>
        <v>889</v>
      </c>
      <c r="S101" s="124">
        <f t="shared" si="20"/>
        <v>378</v>
      </c>
      <c r="T101" s="111">
        <f t="shared" si="21"/>
        <v>182</v>
      </c>
      <c r="U101" s="111">
        <f t="shared" si="22"/>
        <v>125</v>
      </c>
      <c r="V101" s="111">
        <f t="shared" si="23"/>
        <v>275</v>
      </c>
      <c r="W101" s="111">
        <f t="shared" si="24"/>
        <v>141</v>
      </c>
      <c r="X101" s="126">
        <f t="shared" si="25"/>
        <v>55</v>
      </c>
      <c r="Y101" s="28">
        <f t="shared" si="26"/>
        <v>1156</v>
      </c>
      <c r="Z101" s="127">
        <f>K101+K102+K103</f>
        <v>15225</v>
      </c>
      <c r="AA101" s="441">
        <f>Z103/Z101*100</f>
        <v>35.658456486042695</v>
      </c>
    </row>
    <row r="102" spans="1:52" s="2" customFormat="1" ht="23.25" customHeight="1">
      <c r="A102" s="558"/>
      <c r="B102" s="478"/>
      <c r="C102" s="478"/>
      <c r="D102" s="36" t="s">
        <v>22</v>
      </c>
      <c r="E102" s="128">
        <f t="shared" ref="E102:Q102" si="28">E9+E12+E15+E18+E21+E24+E27+E30+E33+E36+E39+E42+E45+E48+E51+E54+E57+E60+E63+E66+E69+E72+E75+E78+E81+E84+E87+E90+E93+E96+E99</f>
        <v>2408</v>
      </c>
      <c r="F102" s="109">
        <f t="shared" si="28"/>
        <v>522</v>
      </c>
      <c r="G102" s="109">
        <f t="shared" si="28"/>
        <v>251</v>
      </c>
      <c r="H102" s="109">
        <f t="shared" si="28"/>
        <v>699</v>
      </c>
      <c r="I102" s="109">
        <f t="shared" si="28"/>
        <v>217</v>
      </c>
      <c r="J102" s="131">
        <f t="shared" si="28"/>
        <v>122</v>
      </c>
      <c r="K102" s="40">
        <f t="shared" si="28"/>
        <v>4219</v>
      </c>
      <c r="L102" s="129">
        <f t="shared" si="28"/>
        <v>2026</v>
      </c>
      <c r="M102" s="109">
        <f t="shared" si="28"/>
        <v>119</v>
      </c>
      <c r="N102" s="109">
        <f t="shared" si="28"/>
        <v>21</v>
      </c>
      <c r="O102" s="109">
        <f t="shared" si="28"/>
        <v>34</v>
      </c>
      <c r="P102" s="109">
        <f t="shared" si="28"/>
        <v>3</v>
      </c>
      <c r="Q102" s="131">
        <f t="shared" si="28"/>
        <v>10</v>
      </c>
      <c r="R102" s="40">
        <f t="shared" si="19"/>
        <v>2213</v>
      </c>
      <c r="S102" s="129">
        <f t="shared" si="20"/>
        <v>382</v>
      </c>
      <c r="T102" s="109">
        <f t="shared" si="21"/>
        <v>403</v>
      </c>
      <c r="U102" s="109">
        <f t="shared" si="22"/>
        <v>230</v>
      </c>
      <c r="V102" s="109">
        <f t="shared" si="23"/>
        <v>665</v>
      </c>
      <c r="W102" s="109">
        <f t="shared" si="24"/>
        <v>214</v>
      </c>
      <c r="X102" s="131">
        <f t="shared" si="25"/>
        <v>112</v>
      </c>
      <c r="Y102" s="40">
        <f t="shared" si="26"/>
        <v>2006</v>
      </c>
      <c r="Z102" s="132">
        <f>R101+R102+R103</f>
        <v>9796</v>
      </c>
      <c r="AA102" s="441"/>
    </row>
    <row r="103" spans="1:52" s="2" customFormat="1" ht="23.25" customHeight="1" thickBot="1">
      <c r="A103" s="558"/>
      <c r="B103" s="478"/>
      <c r="C103" s="478"/>
      <c r="D103" s="75" t="s">
        <v>23</v>
      </c>
      <c r="E103" s="133">
        <f t="shared" ref="E103:Q103" si="29">E10+E13+E16+E19+E22+E25+E28+E31+E34+E37+E40+E43+E46+E49+E52+E55+E58+E61+E64+E67+E70+E73+E76+E79+E82+E85+E88+E91+E94+E97+E100</f>
        <v>4582</v>
      </c>
      <c r="F103" s="112">
        <f t="shared" si="29"/>
        <v>1155</v>
      </c>
      <c r="G103" s="112">
        <f t="shared" si="29"/>
        <v>560</v>
      </c>
      <c r="H103" s="112">
        <f t="shared" si="29"/>
        <v>1915</v>
      </c>
      <c r="I103" s="112">
        <f t="shared" si="29"/>
        <v>487</v>
      </c>
      <c r="J103" s="136">
        <f t="shared" si="29"/>
        <v>262</v>
      </c>
      <c r="K103" s="52">
        <f t="shared" si="29"/>
        <v>8961</v>
      </c>
      <c r="L103" s="134">
        <f t="shared" si="29"/>
        <v>4276</v>
      </c>
      <c r="M103" s="112">
        <f t="shared" si="29"/>
        <v>832</v>
      </c>
      <c r="N103" s="112">
        <f t="shared" si="29"/>
        <v>350</v>
      </c>
      <c r="O103" s="112">
        <f t="shared" si="29"/>
        <v>1072</v>
      </c>
      <c r="P103" s="112">
        <f t="shared" si="29"/>
        <v>28</v>
      </c>
      <c r="Q103" s="136">
        <f t="shared" si="29"/>
        <v>136</v>
      </c>
      <c r="R103" s="52">
        <f t="shared" si="19"/>
        <v>6694</v>
      </c>
      <c r="S103" s="134">
        <f t="shared" si="20"/>
        <v>306</v>
      </c>
      <c r="T103" s="112">
        <f t="shared" si="21"/>
        <v>323</v>
      </c>
      <c r="U103" s="112">
        <f t="shared" si="22"/>
        <v>210</v>
      </c>
      <c r="V103" s="112">
        <f t="shared" si="23"/>
        <v>843</v>
      </c>
      <c r="W103" s="112">
        <f t="shared" si="24"/>
        <v>459</v>
      </c>
      <c r="X103" s="136">
        <f t="shared" si="25"/>
        <v>126</v>
      </c>
      <c r="Y103" s="72">
        <f t="shared" si="26"/>
        <v>2267</v>
      </c>
      <c r="Z103" s="137">
        <f>Y101+Y102+Y103</f>
        <v>5429</v>
      </c>
      <c r="AA103" s="442"/>
    </row>
    <row r="104" spans="1:52" ht="23.25" customHeight="1" thickBot="1">
      <c r="A104" s="222"/>
      <c r="B104" s="458" t="s">
        <v>81</v>
      </c>
      <c r="C104" s="458"/>
      <c r="D104" s="459"/>
      <c r="E104" s="139"/>
      <c r="F104" s="140"/>
      <c r="G104" s="140"/>
      <c r="H104" s="140"/>
      <c r="I104" s="140"/>
      <c r="J104" s="144"/>
      <c r="K104" s="142"/>
      <c r="L104" s="143"/>
      <c r="M104" s="140"/>
      <c r="N104" s="140" t="s">
        <v>82</v>
      </c>
      <c r="O104" s="140"/>
      <c r="P104" s="140"/>
      <c r="Q104" s="144"/>
      <c r="R104" s="142"/>
      <c r="S104" s="145"/>
      <c r="T104" s="146"/>
      <c r="U104" s="146"/>
      <c r="V104" s="146"/>
      <c r="W104" s="146"/>
      <c r="X104" s="147"/>
      <c r="Y104" s="148"/>
      <c r="Z104" s="149"/>
      <c r="AA104" s="150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1:52" s="106" customFormat="1" ht="23.25" customHeight="1">
      <c r="A105" s="552">
        <v>32</v>
      </c>
      <c r="B105" s="462" t="s">
        <v>83</v>
      </c>
      <c r="C105" s="465" t="s">
        <v>84</v>
      </c>
      <c r="D105" s="208" t="s">
        <v>21</v>
      </c>
      <c r="E105" s="61">
        <v>32</v>
      </c>
      <c r="F105" s="62">
        <v>5</v>
      </c>
      <c r="G105" s="62">
        <v>2</v>
      </c>
      <c r="H105" s="62">
        <v>5</v>
      </c>
      <c r="I105" s="62">
        <v>2</v>
      </c>
      <c r="J105" s="66">
        <v>2</v>
      </c>
      <c r="K105" s="28">
        <f t="shared" ref="K105:K138" si="30">SUM(E105:J105)</f>
        <v>48</v>
      </c>
      <c r="L105" s="65">
        <v>20</v>
      </c>
      <c r="M105" s="62">
        <v>2</v>
      </c>
      <c r="N105" s="62">
        <v>0</v>
      </c>
      <c r="O105" s="62">
        <v>0</v>
      </c>
      <c r="P105" s="62">
        <v>0</v>
      </c>
      <c r="Q105" s="66">
        <v>1</v>
      </c>
      <c r="R105" s="28">
        <f t="shared" ref="R105:R138" si="31">SUM(L105:Q105)</f>
        <v>23</v>
      </c>
      <c r="S105" s="31">
        <f t="shared" ref="S105:S137" si="32">E105-L105</f>
        <v>12</v>
      </c>
      <c r="T105" s="32">
        <f t="shared" ref="T105:T137" si="33">F105-M105</f>
        <v>3</v>
      </c>
      <c r="U105" s="32">
        <f t="shared" ref="U105:U137" si="34">G105-N105</f>
        <v>2</v>
      </c>
      <c r="V105" s="32">
        <f t="shared" ref="V105:V137" si="35">H105-O105</f>
        <v>5</v>
      </c>
      <c r="W105" s="32">
        <f t="shared" ref="W105:W137" si="36">I105-P105</f>
        <v>2</v>
      </c>
      <c r="X105" s="33">
        <f t="shared" ref="X105:X137" si="37">J105-Q105</f>
        <v>1</v>
      </c>
      <c r="Y105" s="28">
        <f t="shared" ref="Y105:Y138" si="38">SUM(S105:X105)</f>
        <v>25</v>
      </c>
      <c r="Z105" s="127">
        <f>K105+K106+K107</f>
        <v>454</v>
      </c>
      <c r="AA105" s="441">
        <f>Z107/Z105*100</f>
        <v>20.264317180616739</v>
      </c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1:52" s="2" customFormat="1" ht="23.25" customHeight="1">
      <c r="A106" s="553"/>
      <c r="B106" s="463"/>
      <c r="C106" s="466"/>
      <c r="D106" s="207" t="s">
        <v>22</v>
      </c>
      <c r="E106" s="37">
        <v>84</v>
      </c>
      <c r="F106" s="38">
        <v>12</v>
      </c>
      <c r="G106" s="38">
        <v>5</v>
      </c>
      <c r="H106" s="38">
        <v>8</v>
      </c>
      <c r="I106" s="38">
        <v>2</v>
      </c>
      <c r="J106" s="42">
        <v>2</v>
      </c>
      <c r="K106" s="40">
        <f t="shared" si="30"/>
        <v>113</v>
      </c>
      <c r="L106" s="41">
        <v>73</v>
      </c>
      <c r="M106" s="38">
        <v>6</v>
      </c>
      <c r="N106" s="38">
        <v>2</v>
      </c>
      <c r="O106" s="38">
        <v>1</v>
      </c>
      <c r="P106" s="38">
        <v>0</v>
      </c>
      <c r="Q106" s="42">
        <v>1</v>
      </c>
      <c r="R106" s="40">
        <f t="shared" si="31"/>
        <v>83</v>
      </c>
      <c r="S106" s="43">
        <f t="shared" si="32"/>
        <v>11</v>
      </c>
      <c r="T106" s="44">
        <f t="shared" si="33"/>
        <v>6</v>
      </c>
      <c r="U106" s="44">
        <f t="shared" si="34"/>
        <v>3</v>
      </c>
      <c r="V106" s="44">
        <f t="shared" si="35"/>
        <v>7</v>
      </c>
      <c r="W106" s="44">
        <f t="shared" si="36"/>
        <v>2</v>
      </c>
      <c r="X106" s="45">
        <f t="shared" si="37"/>
        <v>1</v>
      </c>
      <c r="Y106" s="40">
        <f t="shared" si="38"/>
        <v>30</v>
      </c>
      <c r="Z106" s="132">
        <f>R105+R106+R107</f>
        <v>362</v>
      </c>
      <c r="AA106" s="441"/>
    </row>
    <row r="107" spans="1:52" s="107" customFormat="1" ht="23.25" customHeight="1" thickBot="1">
      <c r="A107" s="553"/>
      <c r="B107" s="464"/>
      <c r="C107" s="467"/>
      <c r="D107" s="206" t="s">
        <v>23</v>
      </c>
      <c r="E107" s="49">
        <v>174</v>
      </c>
      <c r="F107" s="50">
        <v>42</v>
      </c>
      <c r="G107" s="50">
        <v>17</v>
      </c>
      <c r="H107" s="50">
        <v>52</v>
      </c>
      <c r="I107" s="50">
        <v>4</v>
      </c>
      <c r="J107" s="54">
        <v>4</v>
      </c>
      <c r="K107" s="52">
        <f t="shared" si="30"/>
        <v>293</v>
      </c>
      <c r="L107" s="53">
        <v>161</v>
      </c>
      <c r="M107" s="50">
        <v>36</v>
      </c>
      <c r="N107" s="50">
        <v>13</v>
      </c>
      <c r="O107" s="50">
        <v>44</v>
      </c>
      <c r="P107" s="50">
        <v>0</v>
      </c>
      <c r="Q107" s="54">
        <v>2</v>
      </c>
      <c r="R107" s="52">
        <f t="shared" si="31"/>
        <v>256</v>
      </c>
      <c r="S107" s="55">
        <f t="shared" si="32"/>
        <v>13</v>
      </c>
      <c r="T107" s="56">
        <f t="shared" si="33"/>
        <v>6</v>
      </c>
      <c r="U107" s="56">
        <f t="shared" si="34"/>
        <v>4</v>
      </c>
      <c r="V107" s="56">
        <f t="shared" si="35"/>
        <v>8</v>
      </c>
      <c r="W107" s="56">
        <f t="shared" si="36"/>
        <v>4</v>
      </c>
      <c r="X107" s="57">
        <f t="shared" si="37"/>
        <v>2</v>
      </c>
      <c r="Y107" s="52">
        <f t="shared" si="38"/>
        <v>37</v>
      </c>
      <c r="Z107" s="151">
        <f>Y105+Y106+Y107</f>
        <v>92</v>
      </c>
      <c r="AA107" s="44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1:52" ht="23.25" customHeight="1">
      <c r="A108" s="557">
        <v>33</v>
      </c>
      <c r="B108" s="462" t="s">
        <v>83</v>
      </c>
      <c r="C108" s="450" t="s">
        <v>85</v>
      </c>
      <c r="D108" s="60" t="s">
        <v>21</v>
      </c>
      <c r="E108" s="61">
        <v>40</v>
      </c>
      <c r="F108" s="62">
        <v>7</v>
      </c>
      <c r="G108" s="62">
        <v>4</v>
      </c>
      <c r="H108" s="62">
        <v>1</v>
      </c>
      <c r="I108" s="62">
        <v>1</v>
      </c>
      <c r="J108" s="66">
        <v>1</v>
      </c>
      <c r="K108" s="64">
        <f t="shared" si="30"/>
        <v>54</v>
      </c>
      <c r="L108" s="65">
        <v>34</v>
      </c>
      <c r="M108" s="62">
        <v>3</v>
      </c>
      <c r="N108" s="62">
        <v>1</v>
      </c>
      <c r="O108" s="62">
        <v>0</v>
      </c>
      <c r="P108" s="62">
        <v>0</v>
      </c>
      <c r="Q108" s="66">
        <v>0</v>
      </c>
      <c r="R108" s="64">
        <f t="shared" si="31"/>
        <v>38</v>
      </c>
      <c r="S108" s="68">
        <f t="shared" si="32"/>
        <v>6</v>
      </c>
      <c r="T108" s="69">
        <f t="shared" si="33"/>
        <v>4</v>
      </c>
      <c r="U108" s="69">
        <f t="shared" si="34"/>
        <v>3</v>
      </c>
      <c r="V108" s="69">
        <f t="shared" si="35"/>
        <v>1</v>
      </c>
      <c r="W108" s="69">
        <f t="shared" si="36"/>
        <v>1</v>
      </c>
      <c r="X108" s="100">
        <f t="shared" si="37"/>
        <v>1</v>
      </c>
      <c r="Y108" s="64">
        <f t="shared" si="38"/>
        <v>16</v>
      </c>
      <c r="Z108" s="127">
        <f>K108+K109+K110</f>
        <v>312</v>
      </c>
      <c r="AA108" s="440">
        <f>Z110/Z108*100</f>
        <v>14.423076923076922</v>
      </c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1:52" ht="23.25" customHeight="1">
      <c r="A109" s="558"/>
      <c r="B109" s="463"/>
      <c r="C109" s="450"/>
      <c r="D109" s="36" t="s">
        <v>22</v>
      </c>
      <c r="E109" s="37">
        <v>59</v>
      </c>
      <c r="F109" s="38">
        <v>12</v>
      </c>
      <c r="G109" s="38">
        <v>5</v>
      </c>
      <c r="H109" s="38">
        <v>2</v>
      </c>
      <c r="I109" s="38">
        <v>1</v>
      </c>
      <c r="J109" s="42">
        <v>2</v>
      </c>
      <c r="K109" s="40">
        <f t="shared" si="30"/>
        <v>81</v>
      </c>
      <c r="L109" s="41">
        <v>55</v>
      </c>
      <c r="M109" s="38">
        <v>8</v>
      </c>
      <c r="N109" s="38">
        <v>4</v>
      </c>
      <c r="O109" s="38">
        <v>0</v>
      </c>
      <c r="P109" s="38">
        <v>0</v>
      </c>
      <c r="Q109" s="42">
        <v>1</v>
      </c>
      <c r="R109" s="40">
        <f t="shared" si="31"/>
        <v>68</v>
      </c>
      <c r="S109" s="43">
        <f t="shared" si="32"/>
        <v>4</v>
      </c>
      <c r="T109" s="44">
        <f t="shared" si="33"/>
        <v>4</v>
      </c>
      <c r="U109" s="44">
        <f t="shared" si="34"/>
        <v>1</v>
      </c>
      <c r="V109" s="44">
        <f t="shared" si="35"/>
        <v>2</v>
      </c>
      <c r="W109" s="44">
        <f t="shared" si="36"/>
        <v>1</v>
      </c>
      <c r="X109" s="45">
        <f t="shared" si="37"/>
        <v>1</v>
      </c>
      <c r="Y109" s="40">
        <f t="shared" si="38"/>
        <v>13</v>
      </c>
      <c r="Z109" s="132">
        <f>R108+R109+R110</f>
        <v>267</v>
      </c>
      <c r="AA109" s="441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1:52" ht="23.25" customHeight="1" thickBot="1">
      <c r="A110" s="558"/>
      <c r="B110" s="463"/>
      <c r="C110" s="450"/>
      <c r="D110" s="75" t="s">
        <v>23</v>
      </c>
      <c r="E110" s="49">
        <v>87</v>
      </c>
      <c r="F110" s="50">
        <v>24</v>
      </c>
      <c r="G110" s="50">
        <v>13</v>
      </c>
      <c r="H110" s="50">
        <v>44</v>
      </c>
      <c r="I110" s="50">
        <v>3</v>
      </c>
      <c r="J110" s="54">
        <v>6</v>
      </c>
      <c r="K110" s="72">
        <f t="shared" si="30"/>
        <v>177</v>
      </c>
      <c r="L110" s="53">
        <v>82</v>
      </c>
      <c r="M110" s="50">
        <v>20</v>
      </c>
      <c r="N110" s="50">
        <v>11</v>
      </c>
      <c r="O110" s="50">
        <v>41</v>
      </c>
      <c r="P110" s="50">
        <v>1</v>
      </c>
      <c r="Q110" s="54">
        <v>6</v>
      </c>
      <c r="R110" s="72">
        <f t="shared" si="31"/>
        <v>161</v>
      </c>
      <c r="S110" s="76">
        <f t="shared" si="32"/>
        <v>5</v>
      </c>
      <c r="T110" s="77">
        <f t="shared" si="33"/>
        <v>4</v>
      </c>
      <c r="U110" s="77">
        <f t="shared" si="34"/>
        <v>2</v>
      </c>
      <c r="V110" s="77">
        <f t="shared" si="35"/>
        <v>3</v>
      </c>
      <c r="W110" s="77">
        <f t="shared" si="36"/>
        <v>2</v>
      </c>
      <c r="X110" s="103">
        <f t="shared" si="37"/>
        <v>0</v>
      </c>
      <c r="Y110" s="72">
        <f t="shared" si="38"/>
        <v>16</v>
      </c>
      <c r="Z110" s="137">
        <f>Y108+Y109+Y110</f>
        <v>45</v>
      </c>
      <c r="AA110" s="44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1:52" s="106" customFormat="1" ht="23.25" customHeight="1">
      <c r="A111" s="557">
        <v>34</v>
      </c>
      <c r="B111" s="446" t="s">
        <v>86</v>
      </c>
      <c r="C111" s="449" t="s">
        <v>87</v>
      </c>
      <c r="D111" s="24" t="s">
        <v>21</v>
      </c>
      <c r="E111" s="61">
        <v>25</v>
      </c>
      <c r="F111" s="62">
        <v>3</v>
      </c>
      <c r="G111" s="62">
        <v>3</v>
      </c>
      <c r="H111" s="62">
        <v>5</v>
      </c>
      <c r="I111" s="62">
        <v>0</v>
      </c>
      <c r="J111" s="66">
        <v>0</v>
      </c>
      <c r="K111" s="28">
        <f t="shared" si="30"/>
        <v>36</v>
      </c>
      <c r="L111" s="65">
        <v>10</v>
      </c>
      <c r="M111" s="62">
        <v>0</v>
      </c>
      <c r="N111" s="62">
        <v>1</v>
      </c>
      <c r="O111" s="62">
        <v>0</v>
      </c>
      <c r="P111" s="62">
        <v>0</v>
      </c>
      <c r="Q111" s="66">
        <v>0</v>
      </c>
      <c r="R111" s="28">
        <f t="shared" si="31"/>
        <v>11</v>
      </c>
      <c r="S111" s="31">
        <f t="shared" si="32"/>
        <v>15</v>
      </c>
      <c r="T111" s="32">
        <f t="shared" si="33"/>
        <v>3</v>
      </c>
      <c r="U111" s="32">
        <f t="shared" si="34"/>
        <v>2</v>
      </c>
      <c r="V111" s="32">
        <f t="shared" si="35"/>
        <v>5</v>
      </c>
      <c r="W111" s="32">
        <f t="shared" si="36"/>
        <v>0</v>
      </c>
      <c r="X111" s="33">
        <f t="shared" si="37"/>
        <v>0</v>
      </c>
      <c r="Y111" s="28">
        <f t="shared" si="38"/>
        <v>25</v>
      </c>
      <c r="Z111" s="152">
        <f>K111+K112+K113</f>
        <v>277</v>
      </c>
      <c r="AA111" s="440">
        <f>Z113/Z111*100</f>
        <v>40.794223826714806</v>
      </c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1:52" s="2" customFormat="1" ht="23.25" customHeight="1">
      <c r="A112" s="558"/>
      <c r="B112" s="447"/>
      <c r="C112" s="450"/>
      <c r="D112" s="36" t="s">
        <v>22</v>
      </c>
      <c r="E112" s="37">
        <v>46</v>
      </c>
      <c r="F112" s="38">
        <v>8</v>
      </c>
      <c r="G112" s="38">
        <v>3</v>
      </c>
      <c r="H112" s="38">
        <v>5</v>
      </c>
      <c r="I112" s="38">
        <v>0</v>
      </c>
      <c r="J112" s="42">
        <v>1</v>
      </c>
      <c r="K112" s="40">
        <f t="shared" si="30"/>
        <v>63</v>
      </c>
      <c r="L112" s="41">
        <v>23</v>
      </c>
      <c r="M112" s="38">
        <v>4</v>
      </c>
      <c r="N112" s="38">
        <v>1</v>
      </c>
      <c r="O112" s="38">
        <v>0</v>
      </c>
      <c r="P112" s="38">
        <v>0</v>
      </c>
      <c r="Q112" s="42">
        <v>0</v>
      </c>
      <c r="R112" s="40">
        <f t="shared" si="31"/>
        <v>28</v>
      </c>
      <c r="S112" s="43">
        <f t="shared" si="32"/>
        <v>23</v>
      </c>
      <c r="T112" s="44">
        <f t="shared" si="33"/>
        <v>4</v>
      </c>
      <c r="U112" s="44">
        <f t="shared" si="34"/>
        <v>2</v>
      </c>
      <c r="V112" s="44">
        <f t="shared" si="35"/>
        <v>5</v>
      </c>
      <c r="W112" s="44">
        <f t="shared" si="36"/>
        <v>0</v>
      </c>
      <c r="X112" s="45">
        <f t="shared" si="37"/>
        <v>1</v>
      </c>
      <c r="Y112" s="40">
        <f t="shared" si="38"/>
        <v>35</v>
      </c>
      <c r="Z112" s="132">
        <f>R111+R112+R113</f>
        <v>164</v>
      </c>
      <c r="AA112" s="441"/>
    </row>
    <row r="113" spans="1:52" s="107" customFormat="1" ht="23.25" customHeight="1" thickBot="1">
      <c r="A113" s="558"/>
      <c r="B113" s="448"/>
      <c r="C113" s="451"/>
      <c r="D113" s="48" t="s">
        <v>23</v>
      </c>
      <c r="E113" s="84">
        <v>96</v>
      </c>
      <c r="F113" s="85">
        <v>15</v>
      </c>
      <c r="G113" s="85">
        <v>25</v>
      </c>
      <c r="H113" s="85">
        <v>36</v>
      </c>
      <c r="I113" s="85">
        <v>2</v>
      </c>
      <c r="J113" s="88">
        <v>4</v>
      </c>
      <c r="K113" s="52">
        <f t="shared" si="30"/>
        <v>178</v>
      </c>
      <c r="L113" s="87">
        <v>66</v>
      </c>
      <c r="M113" s="85">
        <v>9</v>
      </c>
      <c r="N113" s="85">
        <v>21</v>
      </c>
      <c r="O113" s="85">
        <v>27</v>
      </c>
      <c r="P113" s="85">
        <v>0</v>
      </c>
      <c r="Q113" s="88">
        <v>2</v>
      </c>
      <c r="R113" s="52">
        <f t="shared" si="31"/>
        <v>125</v>
      </c>
      <c r="S113" s="55">
        <f t="shared" si="32"/>
        <v>30</v>
      </c>
      <c r="T113" s="56">
        <f t="shared" si="33"/>
        <v>6</v>
      </c>
      <c r="U113" s="56">
        <f t="shared" si="34"/>
        <v>4</v>
      </c>
      <c r="V113" s="56">
        <f t="shared" si="35"/>
        <v>9</v>
      </c>
      <c r="W113" s="56">
        <f t="shared" si="36"/>
        <v>2</v>
      </c>
      <c r="X113" s="57">
        <f t="shared" si="37"/>
        <v>2</v>
      </c>
      <c r="Y113" s="52">
        <f t="shared" si="38"/>
        <v>53</v>
      </c>
      <c r="Z113" s="151">
        <f>Y111+Y112+Y113</f>
        <v>113</v>
      </c>
      <c r="AA113" s="44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1:52" s="99" customFormat="1" ht="23.25" customHeight="1">
      <c r="A114" s="557">
        <v>35</v>
      </c>
      <c r="B114" s="453" t="s">
        <v>88</v>
      </c>
      <c r="C114" s="449" t="s">
        <v>89</v>
      </c>
      <c r="D114" s="24" t="s">
        <v>21</v>
      </c>
      <c r="E114" s="25">
        <v>31</v>
      </c>
      <c r="F114" s="26">
        <v>6</v>
      </c>
      <c r="G114" s="26">
        <v>2</v>
      </c>
      <c r="H114" s="26">
        <v>0</v>
      </c>
      <c r="I114" s="26">
        <v>0</v>
      </c>
      <c r="J114" s="30">
        <v>0</v>
      </c>
      <c r="K114" s="28">
        <f t="shared" si="30"/>
        <v>39</v>
      </c>
      <c r="L114" s="29">
        <v>12</v>
      </c>
      <c r="M114" s="26">
        <v>0</v>
      </c>
      <c r="N114" s="26">
        <v>0</v>
      </c>
      <c r="O114" s="26">
        <v>0</v>
      </c>
      <c r="P114" s="26">
        <v>0</v>
      </c>
      <c r="Q114" s="30">
        <v>0</v>
      </c>
      <c r="R114" s="28">
        <f t="shared" si="31"/>
        <v>12</v>
      </c>
      <c r="S114" s="68">
        <f t="shared" si="32"/>
        <v>19</v>
      </c>
      <c r="T114" s="69">
        <f t="shared" si="33"/>
        <v>6</v>
      </c>
      <c r="U114" s="69">
        <f t="shared" si="34"/>
        <v>2</v>
      </c>
      <c r="V114" s="69">
        <f t="shared" si="35"/>
        <v>0</v>
      </c>
      <c r="W114" s="69">
        <f t="shared" si="36"/>
        <v>0</v>
      </c>
      <c r="X114" s="100">
        <f t="shared" si="37"/>
        <v>0</v>
      </c>
      <c r="Y114" s="28">
        <f t="shared" si="38"/>
        <v>27</v>
      </c>
      <c r="Z114" s="152">
        <f>K114+K115+K116</f>
        <v>369</v>
      </c>
      <c r="AA114" s="440">
        <f>Z116/Z114*100</f>
        <v>29.539295392953928</v>
      </c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</row>
    <row r="115" spans="1:52" s="99" customFormat="1" ht="23.25" customHeight="1">
      <c r="A115" s="558"/>
      <c r="B115" s="454"/>
      <c r="C115" s="450"/>
      <c r="D115" s="36" t="s">
        <v>22</v>
      </c>
      <c r="E115" s="37">
        <v>79</v>
      </c>
      <c r="F115" s="38">
        <v>8</v>
      </c>
      <c r="G115" s="38">
        <v>4</v>
      </c>
      <c r="H115" s="38">
        <v>0</v>
      </c>
      <c r="I115" s="38">
        <v>0</v>
      </c>
      <c r="J115" s="42">
        <v>0</v>
      </c>
      <c r="K115" s="40">
        <f t="shared" si="30"/>
        <v>91</v>
      </c>
      <c r="L115" s="41">
        <v>45</v>
      </c>
      <c r="M115" s="38">
        <v>1</v>
      </c>
      <c r="N115" s="38">
        <v>1</v>
      </c>
      <c r="O115" s="38">
        <v>0</v>
      </c>
      <c r="P115" s="38">
        <v>0</v>
      </c>
      <c r="Q115" s="42">
        <v>0</v>
      </c>
      <c r="R115" s="40">
        <f t="shared" si="31"/>
        <v>47</v>
      </c>
      <c r="S115" s="43">
        <f t="shared" si="32"/>
        <v>34</v>
      </c>
      <c r="T115" s="44">
        <f t="shared" si="33"/>
        <v>7</v>
      </c>
      <c r="U115" s="44">
        <f t="shared" si="34"/>
        <v>3</v>
      </c>
      <c r="V115" s="44">
        <f t="shared" si="35"/>
        <v>0</v>
      </c>
      <c r="W115" s="44">
        <f t="shared" si="36"/>
        <v>0</v>
      </c>
      <c r="X115" s="45">
        <f t="shared" si="37"/>
        <v>0</v>
      </c>
      <c r="Y115" s="40">
        <f t="shared" si="38"/>
        <v>44</v>
      </c>
      <c r="Z115" s="132">
        <f>R114+R115+R116</f>
        <v>260</v>
      </c>
      <c r="AA115" s="441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</row>
    <row r="116" spans="1:52" s="99" customFormat="1" ht="23.25" customHeight="1" thickBot="1">
      <c r="A116" s="558"/>
      <c r="B116" s="455"/>
      <c r="C116" s="451"/>
      <c r="D116" s="48" t="s">
        <v>23</v>
      </c>
      <c r="E116" s="49">
        <v>185</v>
      </c>
      <c r="F116" s="50">
        <v>13</v>
      </c>
      <c r="G116" s="50">
        <v>15</v>
      </c>
      <c r="H116" s="50">
        <v>24</v>
      </c>
      <c r="I116" s="50">
        <v>0</v>
      </c>
      <c r="J116" s="54">
        <v>2</v>
      </c>
      <c r="K116" s="52">
        <f t="shared" si="30"/>
        <v>239</v>
      </c>
      <c r="L116" s="53">
        <v>151</v>
      </c>
      <c r="M116" s="50">
        <v>13</v>
      </c>
      <c r="N116" s="50">
        <v>14</v>
      </c>
      <c r="O116" s="50">
        <v>21</v>
      </c>
      <c r="P116" s="50">
        <v>0</v>
      </c>
      <c r="Q116" s="54">
        <v>2</v>
      </c>
      <c r="R116" s="52">
        <f t="shared" si="31"/>
        <v>201</v>
      </c>
      <c r="S116" s="76">
        <f t="shared" si="32"/>
        <v>34</v>
      </c>
      <c r="T116" s="77">
        <f t="shared" si="33"/>
        <v>0</v>
      </c>
      <c r="U116" s="77">
        <f t="shared" si="34"/>
        <v>1</v>
      </c>
      <c r="V116" s="77">
        <f t="shared" si="35"/>
        <v>3</v>
      </c>
      <c r="W116" s="77">
        <f t="shared" si="36"/>
        <v>0</v>
      </c>
      <c r="X116" s="103">
        <f t="shared" si="37"/>
        <v>0</v>
      </c>
      <c r="Y116" s="52">
        <f t="shared" si="38"/>
        <v>38</v>
      </c>
      <c r="Z116" s="151">
        <f>Y114+Y115+Y116</f>
        <v>109</v>
      </c>
      <c r="AA116" s="442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</row>
    <row r="117" spans="1:52" s="106" customFormat="1" ht="23.25" customHeight="1">
      <c r="A117" s="557">
        <v>36</v>
      </c>
      <c r="B117" s="453" t="s">
        <v>90</v>
      </c>
      <c r="C117" s="449" t="s">
        <v>91</v>
      </c>
      <c r="D117" s="24" t="s">
        <v>21</v>
      </c>
      <c r="E117" s="61">
        <v>71</v>
      </c>
      <c r="F117" s="62">
        <v>9</v>
      </c>
      <c r="G117" s="62">
        <v>5</v>
      </c>
      <c r="H117" s="62">
        <v>5</v>
      </c>
      <c r="I117" s="62">
        <v>5</v>
      </c>
      <c r="J117" s="66">
        <v>2</v>
      </c>
      <c r="K117" s="28">
        <f t="shared" si="30"/>
        <v>97</v>
      </c>
      <c r="L117" s="65">
        <v>39</v>
      </c>
      <c r="M117" s="62">
        <v>1</v>
      </c>
      <c r="N117" s="62">
        <v>1</v>
      </c>
      <c r="O117" s="62">
        <v>0</v>
      </c>
      <c r="P117" s="62">
        <v>0</v>
      </c>
      <c r="Q117" s="66">
        <v>0</v>
      </c>
      <c r="R117" s="28">
        <f t="shared" si="31"/>
        <v>41</v>
      </c>
      <c r="S117" s="31">
        <f t="shared" si="32"/>
        <v>32</v>
      </c>
      <c r="T117" s="32">
        <f t="shared" si="33"/>
        <v>8</v>
      </c>
      <c r="U117" s="32">
        <f t="shared" si="34"/>
        <v>4</v>
      </c>
      <c r="V117" s="32">
        <f t="shared" si="35"/>
        <v>5</v>
      </c>
      <c r="W117" s="32">
        <f t="shared" si="36"/>
        <v>5</v>
      </c>
      <c r="X117" s="33">
        <f t="shared" si="37"/>
        <v>2</v>
      </c>
      <c r="Y117" s="28">
        <f t="shared" si="38"/>
        <v>56</v>
      </c>
      <c r="Z117" s="152">
        <f>K117+K118+K119</f>
        <v>467</v>
      </c>
      <c r="AA117" s="440">
        <f>Z119/Z117*100</f>
        <v>33.618843683083512</v>
      </c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1:52" s="2" customFormat="1" ht="23.25" customHeight="1">
      <c r="A118" s="558"/>
      <c r="B118" s="454"/>
      <c r="C118" s="450"/>
      <c r="D118" s="36" t="s">
        <v>22</v>
      </c>
      <c r="E118" s="37">
        <v>119</v>
      </c>
      <c r="F118" s="38">
        <v>10</v>
      </c>
      <c r="G118" s="38">
        <v>10</v>
      </c>
      <c r="H118" s="38">
        <v>4</v>
      </c>
      <c r="I118" s="38">
        <v>6</v>
      </c>
      <c r="J118" s="42">
        <v>2</v>
      </c>
      <c r="K118" s="40">
        <f t="shared" si="30"/>
        <v>151</v>
      </c>
      <c r="L118" s="41">
        <v>82</v>
      </c>
      <c r="M118" s="38">
        <v>1</v>
      </c>
      <c r="N118" s="38">
        <v>5</v>
      </c>
      <c r="O118" s="38">
        <v>0</v>
      </c>
      <c r="P118" s="38">
        <v>0</v>
      </c>
      <c r="Q118" s="42">
        <v>0</v>
      </c>
      <c r="R118" s="40">
        <f t="shared" si="31"/>
        <v>88</v>
      </c>
      <c r="S118" s="43">
        <f t="shared" si="32"/>
        <v>37</v>
      </c>
      <c r="T118" s="44">
        <f t="shared" si="33"/>
        <v>9</v>
      </c>
      <c r="U118" s="44">
        <f t="shared" si="34"/>
        <v>5</v>
      </c>
      <c r="V118" s="44">
        <f t="shared" si="35"/>
        <v>4</v>
      </c>
      <c r="W118" s="44">
        <f t="shared" si="36"/>
        <v>6</v>
      </c>
      <c r="X118" s="45">
        <f t="shared" si="37"/>
        <v>2</v>
      </c>
      <c r="Y118" s="40">
        <f t="shared" si="38"/>
        <v>63</v>
      </c>
      <c r="Z118" s="132">
        <f>R117+R118+R119</f>
        <v>310</v>
      </c>
      <c r="AA118" s="441"/>
    </row>
    <row r="119" spans="1:52" s="107" customFormat="1" ht="23.25" customHeight="1" thickBot="1">
      <c r="A119" s="558"/>
      <c r="B119" s="455"/>
      <c r="C119" s="451"/>
      <c r="D119" s="48" t="s">
        <v>23</v>
      </c>
      <c r="E119" s="84">
        <v>138</v>
      </c>
      <c r="F119" s="85">
        <v>27</v>
      </c>
      <c r="G119" s="85">
        <v>18</v>
      </c>
      <c r="H119" s="85">
        <v>29</v>
      </c>
      <c r="I119" s="85">
        <v>4</v>
      </c>
      <c r="J119" s="88">
        <v>3</v>
      </c>
      <c r="K119" s="52">
        <f t="shared" si="30"/>
        <v>219</v>
      </c>
      <c r="L119" s="87">
        <v>125</v>
      </c>
      <c r="M119" s="85">
        <v>21</v>
      </c>
      <c r="N119" s="85">
        <v>15</v>
      </c>
      <c r="O119" s="85">
        <v>19</v>
      </c>
      <c r="P119" s="85">
        <v>0</v>
      </c>
      <c r="Q119" s="88">
        <v>1</v>
      </c>
      <c r="R119" s="52">
        <f t="shared" si="31"/>
        <v>181</v>
      </c>
      <c r="S119" s="55">
        <f t="shared" si="32"/>
        <v>13</v>
      </c>
      <c r="T119" s="56">
        <f t="shared" si="33"/>
        <v>6</v>
      </c>
      <c r="U119" s="56">
        <f t="shared" si="34"/>
        <v>3</v>
      </c>
      <c r="V119" s="56">
        <f t="shared" si="35"/>
        <v>10</v>
      </c>
      <c r="W119" s="56">
        <f t="shared" si="36"/>
        <v>4</v>
      </c>
      <c r="X119" s="57">
        <f t="shared" si="37"/>
        <v>2</v>
      </c>
      <c r="Y119" s="52">
        <f t="shared" si="38"/>
        <v>38</v>
      </c>
      <c r="Z119" s="151">
        <f>Y117+Y118+Y119</f>
        <v>157</v>
      </c>
      <c r="AA119" s="44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1:52" ht="23.25" customHeight="1">
      <c r="A120" s="557">
        <v>37</v>
      </c>
      <c r="B120" s="454" t="s">
        <v>92</v>
      </c>
      <c r="C120" s="450" t="s">
        <v>93</v>
      </c>
      <c r="D120" s="60" t="s">
        <v>21</v>
      </c>
      <c r="E120" s="25">
        <v>43</v>
      </c>
      <c r="F120" s="26">
        <v>5</v>
      </c>
      <c r="G120" s="26">
        <v>1</v>
      </c>
      <c r="H120" s="26">
        <v>1</v>
      </c>
      <c r="I120" s="26">
        <v>1</v>
      </c>
      <c r="J120" s="30">
        <v>0</v>
      </c>
      <c r="K120" s="64">
        <f t="shared" si="30"/>
        <v>51</v>
      </c>
      <c r="L120" s="29">
        <v>23</v>
      </c>
      <c r="M120" s="26">
        <v>0</v>
      </c>
      <c r="N120" s="26">
        <v>0</v>
      </c>
      <c r="O120" s="26">
        <v>0</v>
      </c>
      <c r="P120" s="26">
        <v>0</v>
      </c>
      <c r="Q120" s="30">
        <v>0</v>
      </c>
      <c r="R120" s="64">
        <f t="shared" si="31"/>
        <v>23</v>
      </c>
      <c r="S120" s="68">
        <f t="shared" si="32"/>
        <v>20</v>
      </c>
      <c r="T120" s="69">
        <f t="shared" si="33"/>
        <v>5</v>
      </c>
      <c r="U120" s="69">
        <f t="shared" si="34"/>
        <v>1</v>
      </c>
      <c r="V120" s="69">
        <f t="shared" si="35"/>
        <v>1</v>
      </c>
      <c r="W120" s="69">
        <f t="shared" si="36"/>
        <v>1</v>
      </c>
      <c r="X120" s="100">
        <f t="shared" si="37"/>
        <v>0</v>
      </c>
      <c r="Y120" s="64">
        <f t="shared" si="38"/>
        <v>28</v>
      </c>
      <c r="Z120" s="127">
        <f>K120+K121+K122</f>
        <v>434</v>
      </c>
      <c r="AA120" s="440">
        <f>Z122/Z120*100</f>
        <v>17.972350230414747</v>
      </c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1:52" ht="23.25" customHeight="1">
      <c r="A121" s="558"/>
      <c r="B121" s="454"/>
      <c r="C121" s="450"/>
      <c r="D121" s="36" t="s">
        <v>22</v>
      </c>
      <c r="E121" s="37">
        <v>65</v>
      </c>
      <c r="F121" s="38">
        <v>6</v>
      </c>
      <c r="G121" s="38">
        <v>4</v>
      </c>
      <c r="H121" s="38">
        <v>4</v>
      </c>
      <c r="I121" s="38">
        <v>1</v>
      </c>
      <c r="J121" s="42">
        <v>1</v>
      </c>
      <c r="K121" s="40">
        <f t="shared" si="30"/>
        <v>81</v>
      </c>
      <c r="L121" s="41">
        <v>48</v>
      </c>
      <c r="M121" s="38">
        <v>4</v>
      </c>
      <c r="N121" s="38">
        <v>2</v>
      </c>
      <c r="O121" s="38">
        <v>3</v>
      </c>
      <c r="P121" s="38">
        <v>0</v>
      </c>
      <c r="Q121" s="42">
        <v>0</v>
      </c>
      <c r="R121" s="40">
        <f t="shared" si="31"/>
        <v>57</v>
      </c>
      <c r="S121" s="43">
        <f t="shared" si="32"/>
        <v>17</v>
      </c>
      <c r="T121" s="44">
        <f t="shared" si="33"/>
        <v>2</v>
      </c>
      <c r="U121" s="44">
        <f t="shared" si="34"/>
        <v>2</v>
      </c>
      <c r="V121" s="44">
        <f t="shared" si="35"/>
        <v>1</v>
      </c>
      <c r="W121" s="44">
        <f t="shared" si="36"/>
        <v>1</v>
      </c>
      <c r="X121" s="45">
        <f t="shared" si="37"/>
        <v>1</v>
      </c>
      <c r="Y121" s="40">
        <f t="shared" si="38"/>
        <v>24</v>
      </c>
      <c r="Z121" s="132">
        <f>R120+R121+R122</f>
        <v>356</v>
      </c>
      <c r="AA121" s="441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1:52" ht="23.25" customHeight="1" thickBot="1">
      <c r="A122" s="558"/>
      <c r="B122" s="454"/>
      <c r="C122" s="450"/>
      <c r="D122" s="75" t="s">
        <v>23</v>
      </c>
      <c r="E122" s="49">
        <v>210</v>
      </c>
      <c r="F122" s="50">
        <v>30</v>
      </c>
      <c r="G122" s="50">
        <v>20</v>
      </c>
      <c r="H122" s="50">
        <v>35</v>
      </c>
      <c r="I122" s="50">
        <v>3</v>
      </c>
      <c r="J122" s="54">
        <v>4</v>
      </c>
      <c r="K122" s="72">
        <f t="shared" si="30"/>
        <v>302</v>
      </c>
      <c r="L122" s="53">
        <v>195</v>
      </c>
      <c r="M122" s="50">
        <v>28</v>
      </c>
      <c r="N122" s="50">
        <v>20</v>
      </c>
      <c r="O122" s="50">
        <v>30</v>
      </c>
      <c r="P122" s="50">
        <v>0</v>
      </c>
      <c r="Q122" s="54">
        <v>3</v>
      </c>
      <c r="R122" s="72">
        <f t="shared" si="31"/>
        <v>276</v>
      </c>
      <c r="S122" s="76">
        <f t="shared" si="32"/>
        <v>15</v>
      </c>
      <c r="T122" s="77">
        <f t="shared" si="33"/>
        <v>2</v>
      </c>
      <c r="U122" s="77">
        <f t="shared" si="34"/>
        <v>0</v>
      </c>
      <c r="V122" s="77">
        <f t="shared" si="35"/>
        <v>5</v>
      </c>
      <c r="W122" s="77">
        <f t="shared" si="36"/>
        <v>3</v>
      </c>
      <c r="X122" s="103">
        <f t="shared" si="37"/>
        <v>1</v>
      </c>
      <c r="Y122" s="72">
        <f t="shared" si="38"/>
        <v>26</v>
      </c>
      <c r="Z122" s="137">
        <f>Y120+Y121+Y122</f>
        <v>78</v>
      </c>
      <c r="AA122" s="44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1:52" s="106" customFormat="1" ht="23.25" customHeight="1">
      <c r="A123" s="557">
        <v>38</v>
      </c>
      <c r="B123" s="446" t="s">
        <v>94</v>
      </c>
      <c r="C123" s="449" t="s">
        <v>95</v>
      </c>
      <c r="D123" s="24" t="s">
        <v>21</v>
      </c>
      <c r="E123" s="61">
        <v>36</v>
      </c>
      <c r="F123" s="62">
        <v>6</v>
      </c>
      <c r="G123" s="62">
        <v>3</v>
      </c>
      <c r="H123" s="62">
        <v>0</v>
      </c>
      <c r="I123" s="62">
        <v>0</v>
      </c>
      <c r="J123" s="66">
        <v>2</v>
      </c>
      <c r="K123" s="28">
        <f t="shared" si="30"/>
        <v>47</v>
      </c>
      <c r="L123" s="65">
        <v>10</v>
      </c>
      <c r="M123" s="62">
        <v>0</v>
      </c>
      <c r="N123" s="62">
        <v>1</v>
      </c>
      <c r="O123" s="62">
        <v>0</v>
      </c>
      <c r="P123" s="62">
        <v>0</v>
      </c>
      <c r="Q123" s="66">
        <v>0</v>
      </c>
      <c r="R123" s="28">
        <f t="shared" si="31"/>
        <v>11</v>
      </c>
      <c r="S123" s="31">
        <f t="shared" si="32"/>
        <v>26</v>
      </c>
      <c r="T123" s="32">
        <f t="shared" si="33"/>
        <v>6</v>
      </c>
      <c r="U123" s="32">
        <f t="shared" si="34"/>
        <v>2</v>
      </c>
      <c r="V123" s="32">
        <f t="shared" si="35"/>
        <v>0</v>
      </c>
      <c r="W123" s="32">
        <f t="shared" si="36"/>
        <v>0</v>
      </c>
      <c r="X123" s="33">
        <f t="shared" si="37"/>
        <v>2</v>
      </c>
      <c r="Y123" s="28">
        <f t="shared" si="38"/>
        <v>36</v>
      </c>
      <c r="Z123" s="152">
        <f>K123+K124+K125</f>
        <v>270</v>
      </c>
      <c r="AA123" s="440">
        <f>Z125/Z123*100</f>
        <v>31.481481481481481</v>
      </c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1:52" s="2" customFormat="1" ht="23.25" customHeight="1">
      <c r="A124" s="558"/>
      <c r="B124" s="447"/>
      <c r="C124" s="450"/>
      <c r="D124" s="36" t="s">
        <v>22</v>
      </c>
      <c r="E124" s="37">
        <v>55</v>
      </c>
      <c r="F124" s="38">
        <v>6</v>
      </c>
      <c r="G124" s="38">
        <v>3</v>
      </c>
      <c r="H124" s="38">
        <v>0</v>
      </c>
      <c r="I124" s="38">
        <v>0</v>
      </c>
      <c r="J124" s="42">
        <v>2</v>
      </c>
      <c r="K124" s="40">
        <f t="shared" si="30"/>
        <v>66</v>
      </c>
      <c r="L124" s="41">
        <v>36</v>
      </c>
      <c r="M124" s="38">
        <v>0</v>
      </c>
      <c r="N124" s="38">
        <v>3</v>
      </c>
      <c r="O124" s="38">
        <v>0</v>
      </c>
      <c r="P124" s="38">
        <v>0</v>
      </c>
      <c r="Q124" s="42">
        <v>0</v>
      </c>
      <c r="R124" s="40">
        <f t="shared" si="31"/>
        <v>39</v>
      </c>
      <c r="S124" s="43">
        <f t="shared" si="32"/>
        <v>19</v>
      </c>
      <c r="T124" s="44">
        <f t="shared" si="33"/>
        <v>6</v>
      </c>
      <c r="U124" s="44">
        <f t="shared" si="34"/>
        <v>0</v>
      </c>
      <c r="V124" s="44">
        <f t="shared" si="35"/>
        <v>0</v>
      </c>
      <c r="W124" s="44">
        <f t="shared" si="36"/>
        <v>0</v>
      </c>
      <c r="X124" s="45">
        <f t="shared" si="37"/>
        <v>2</v>
      </c>
      <c r="Y124" s="40">
        <f t="shared" si="38"/>
        <v>27</v>
      </c>
      <c r="Z124" s="132">
        <f>R123+R124+R125</f>
        <v>185</v>
      </c>
      <c r="AA124" s="441"/>
    </row>
    <row r="125" spans="1:52" s="107" customFormat="1" ht="23.25" customHeight="1" thickBot="1">
      <c r="A125" s="558"/>
      <c r="B125" s="448"/>
      <c r="C125" s="451"/>
      <c r="D125" s="48" t="s">
        <v>23</v>
      </c>
      <c r="E125" s="84">
        <v>102</v>
      </c>
      <c r="F125" s="85">
        <v>17</v>
      </c>
      <c r="G125" s="85">
        <v>8</v>
      </c>
      <c r="H125" s="85">
        <v>25</v>
      </c>
      <c r="I125" s="85">
        <v>1</v>
      </c>
      <c r="J125" s="88">
        <v>4</v>
      </c>
      <c r="K125" s="52">
        <f t="shared" si="30"/>
        <v>157</v>
      </c>
      <c r="L125" s="87">
        <v>93</v>
      </c>
      <c r="M125" s="85">
        <v>12</v>
      </c>
      <c r="N125" s="85">
        <v>11</v>
      </c>
      <c r="O125" s="85">
        <v>18</v>
      </c>
      <c r="P125" s="85">
        <v>0</v>
      </c>
      <c r="Q125" s="88">
        <v>1</v>
      </c>
      <c r="R125" s="52">
        <f t="shared" si="31"/>
        <v>135</v>
      </c>
      <c r="S125" s="55">
        <f t="shared" si="32"/>
        <v>9</v>
      </c>
      <c r="T125" s="56">
        <f t="shared" si="33"/>
        <v>5</v>
      </c>
      <c r="U125" s="56">
        <f t="shared" si="34"/>
        <v>-3</v>
      </c>
      <c r="V125" s="56">
        <f t="shared" si="35"/>
        <v>7</v>
      </c>
      <c r="W125" s="56">
        <f t="shared" si="36"/>
        <v>1</v>
      </c>
      <c r="X125" s="57">
        <f t="shared" si="37"/>
        <v>3</v>
      </c>
      <c r="Y125" s="52">
        <f t="shared" si="38"/>
        <v>22</v>
      </c>
      <c r="Z125" s="151">
        <f>Y123+Y124+Y125</f>
        <v>85</v>
      </c>
      <c r="AA125" s="44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1:52" s="155" customFormat="1" ht="23.25" customHeight="1">
      <c r="A126" s="557">
        <v>39</v>
      </c>
      <c r="B126" s="447" t="s">
        <v>96</v>
      </c>
      <c r="C126" s="450" t="s">
        <v>97</v>
      </c>
      <c r="D126" s="60" t="s">
        <v>21</v>
      </c>
      <c r="E126" s="25">
        <v>25</v>
      </c>
      <c r="F126" s="26">
        <v>4</v>
      </c>
      <c r="G126" s="26">
        <v>2</v>
      </c>
      <c r="H126" s="26">
        <v>0</v>
      </c>
      <c r="I126" s="26">
        <v>0</v>
      </c>
      <c r="J126" s="30">
        <v>1</v>
      </c>
      <c r="K126" s="64">
        <f t="shared" si="30"/>
        <v>32</v>
      </c>
      <c r="L126" s="29">
        <v>6</v>
      </c>
      <c r="M126" s="26">
        <v>0</v>
      </c>
      <c r="N126" s="26">
        <v>0</v>
      </c>
      <c r="O126" s="26">
        <v>0</v>
      </c>
      <c r="P126" s="26">
        <v>0</v>
      </c>
      <c r="Q126" s="30">
        <v>1</v>
      </c>
      <c r="R126" s="64">
        <f t="shared" si="31"/>
        <v>7</v>
      </c>
      <c r="S126" s="68">
        <f t="shared" si="32"/>
        <v>19</v>
      </c>
      <c r="T126" s="69">
        <f t="shared" si="33"/>
        <v>4</v>
      </c>
      <c r="U126" s="69">
        <f t="shared" si="34"/>
        <v>2</v>
      </c>
      <c r="V126" s="69">
        <f t="shared" si="35"/>
        <v>0</v>
      </c>
      <c r="W126" s="69">
        <f t="shared" si="36"/>
        <v>0</v>
      </c>
      <c r="X126" s="100">
        <f t="shared" si="37"/>
        <v>0</v>
      </c>
      <c r="Y126" s="64">
        <f t="shared" si="38"/>
        <v>25</v>
      </c>
      <c r="Z126" s="127">
        <f>K126+K127+K128</f>
        <v>229</v>
      </c>
      <c r="AA126" s="440">
        <f>Z128/Z126*100</f>
        <v>34.061135371179041</v>
      </c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1:52" s="156" customFormat="1" ht="23.25" customHeight="1">
      <c r="A127" s="558"/>
      <c r="B127" s="447"/>
      <c r="C127" s="450"/>
      <c r="D127" s="36" t="s">
        <v>22</v>
      </c>
      <c r="E127" s="37">
        <v>54</v>
      </c>
      <c r="F127" s="38">
        <v>10</v>
      </c>
      <c r="G127" s="38">
        <v>5</v>
      </c>
      <c r="H127" s="38">
        <v>0</v>
      </c>
      <c r="I127" s="38">
        <v>0</v>
      </c>
      <c r="J127" s="42">
        <v>2</v>
      </c>
      <c r="K127" s="40">
        <f t="shared" si="30"/>
        <v>71</v>
      </c>
      <c r="L127" s="41">
        <v>32</v>
      </c>
      <c r="M127" s="38">
        <v>2</v>
      </c>
      <c r="N127" s="38">
        <v>1</v>
      </c>
      <c r="O127" s="38">
        <v>0</v>
      </c>
      <c r="P127" s="38">
        <v>0</v>
      </c>
      <c r="Q127" s="42">
        <v>0</v>
      </c>
      <c r="R127" s="40">
        <f t="shared" si="31"/>
        <v>35</v>
      </c>
      <c r="S127" s="43">
        <f t="shared" si="32"/>
        <v>22</v>
      </c>
      <c r="T127" s="44">
        <f t="shared" si="33"/>
        <v>8</v>
      </c>
      <c r="U127" s="44">
        <f t="shared" si="34"/>
        <v>4</v>
      </c>
      <c r="V127" s="44">
        <f t="shared" si="35"/>
        <v>0</v>
      </c>
      <c r="W127" s="44">
        <f t="shared" si="36"/>
        <v>0</v>
      </c>
      <c r="X127" s="45">
        <f t="shared" si="37"/>
        <v>2</v>
      </c>
      <c r="Y127" s="40">
        <f t="shared" si="38"/>
        <v>36</v>
      </c>
      <c r="Z127" s="132">
        <f>R126+R127+R128</f>
        <v>151</v>
      </c>
      <c r="AA127" s="441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1:52" s="157" customFormat="1" ht="23.25" customHeight="1" thickBot="1">
      <c r="A128" s="558"/>
      <c r="B128" s="447"/>
      <c r="C128" s="450"/>
      <c r="D128" s="75" t="s">
        <v>23</v>
      </c>
      <c r="E128" s="49">
        <v>59</v>
      </c>
      <c r="F128" s="50">
        <v>18</v>
      </c>
      <c r="G128" s="50">
        <v>9</v>
      </c>
      <c r="H128" s="50">
        <v>34</v>
      </c>
      <c r="I128" s="50">
        <v>0</v>
      </c>
      <c r="J128" s="54">
        <v>6</v>
      </c>
      <c r="K128" s="72">
        <f t="shared" si="30"/>
        <v>126</v>
      </c>
      <c r="L128" s="53">
        <v>49</v>
      </c>
      <c r="M128" s="50">
        <v>17</v>
      </c>
      <c r="N128" s="50">
        <v>12</v>
      </c>
      <c r="O128" s="50">
        <v>28</v>
      </c>
      <c r="P128" s="50">
        <v>0</v>
      </c>
      <c r="Q128" s="54">
        <v>3</v>
      </c>
      <c r="R128" s="72">
        <f t="shared" si="31"/>
        <v>109</v>
      </c>
      <c r="S128" s="76">
        <f t="shared" si="32"/>
        <v>10</v>
      </c>
      <c r="T128" s="77">
        <f t="shared" si="33"/>
        <v>1</v>
      </c>
      <c r="U128" s="77">
        <f t="shared" si="34"/>
        <v>-3</v>
      </c>
      <c r="V128" s="77">
        <f t="shared" si="35"/>
        <v>6</v>
      </c>
      <c r="W128" s="77">
        <f t="shared" si="36"/>
        <v>0</v>
      </c>
      <c r="X128" s="103">
        <f t="shared" si="37"/>
        <v>3</v>
      </c>
      <c r="Y128" s="72">
        <f t="shared" si="38"/>
        <v>17</v>
      </c>
      <c r="Z128" s="137">
        <f>Y126+Y127+Y128</f>
        <v>78</v>
      </c>
      <c r="AA128" s="44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1:52" s="106" customFormat="1" ht="23.25" customHeight="1">
      <c r="A129" s="557">
        <v>40</v>
      </c>
      <c r="B129" s="446" t="s">
        <v>98</v>
      </c>
      <c r="C129" s="449" t="s">
        <v>99</v>
      </c>
      <c r="D129" s="24" t="s">
        <v>21</v>
      </c>
      <c r="E129" s="25">
        <v>22</v>
      </c>
      <c r="F129" s="26">
        <v>7</v>
      </c>
      <c r="G129" s="26">
        <v>3</v>
      </c>
      <c r="H129" s="26">
        <v>12</v>
      </c>
      <c r="I129" s="26">
        <v>4</v>
      </c>
      <c r="J129" s="30">
        <v>1</v>
      </c>
      <c r="K129" s="28">
        <f t="shared" si="30"/>
        <v>49</v>
      </c>
      <c r="L129" s="29">
        <v>3</v>
      </c>
      <c r="M129" s="26">
        <v>0</v>
      </c>
      <c r="N129" s="26">
        <v>0</v>
      </c>
      <c r="O129" s="26">
        <v>0</v>
      </c>
      <c r="P129" s="26">
        <v>0</v>
      </c>
      <c r="Q129" s="30">
        <v>0</v>
      </c>
      <c r="R129" s="28">
        <f t="shared" si="31"/>
        <v>3</v>
      </c>
      <c r="S129" s="31">
        <f t="shared" si="32"/>
        <v>19</v>
      </c>
      <c r="T129" s="32">
        <f t="shared" si="33"/>
        <v>7</v>
      </c>
      <c r="U129" s="32">
        <f t="shared" si="34"/>
        <v>3</v>
      </c>
      <c r="V129" s="32">
        <f t="shared" si="35"/>
        <v>12</v>
      </c>
      <c r="W129" s="32">
        <f t="shared" si="36"/>
        <v>4</v>
      </c>
      <c r="X129" s="33">
        <f t="shared" si="37"/>
        <v>1</v>
      </c>
      <c r="Y129" s="28">
        <f t="shared" si="38"/>
        <v>46</v>
      </c>
      <c r="Z129" s="158">
        <f>K129+K130+K131</f>
        <v>302</v>
      </c>
      <c r="AA129" s="440">
        <f>Z131/Z129*100</f>
        <v>44.701986754966889</v>
      </c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1:52" s="2" customFormat="1" ht="23.25" customHeight="1">
      <c r="A130" s="558"/>
      <c r="B130" s="447"/>
      <c r="C130" s="450"/>
      <c r="D130" s="36" t="s">
        <v>22</v>
      </c>
      <c r="E130" s="37">
        <v>42</v>
      </c>
      <c r="F130" s="38">
        <v>9</v>
      </c>
      <c r="G130" s="38">
        <v>4</v>
      </c>
      <c r="H130" s="38">
        <v>13</v>
      </c>
      <c r="I130" s="38">
        <v>5</v>
      </c>
      <c r="J130" s="42">
        <v>2</v>
      </c>
      <c r="K130" s="40">
        <f t="shared" si="30"/>
        <v>75</v>
      </c>
      <c r="L130" s="41">
        <v>25</v>
      </c>
      <c r="M130" s="38">
        <v>2</v>
      </c>
      <c r="N130" s="38">
        <v>1</v>
      </c>
      <c r="O130" s="38">
        <v>0</v>
      </c>
      <c r="P130" s="38">
        <v>0</v>
      </c>
      <c r="Q130" s="42">
        <v>0</v>
      </c>
      <c r="R130" s="40">
        <f t="shared" si="31"/>
        <v>28</v>
      </c>
      <c r="S130" s="43">
        <f t="shared" si="32"/>
        <v>17</v>
      </c>
      <c r="T130" s="44">
        <f t="shared" si="33"/>
        <v>7</v>
      </c>
      <c r="U130" s="44">
        <f t="shared" si="34"/>
        <v>3</v>
      </c>
      <c r="V130" s="44">
        <f t="shared" si="35"/>
        <v>13</v>
      </c>
      <c r="W130" s="44">
        <f t="shared" si="36"/>
        <v>5</v>
      </c>
      <c r="X130" s="45">
        <f t="shared" si="37"/>
        <v>2</v>
      </c>
      <c r="Y130" s="40">
        <f t="shared" si="38"/>
        <v>47</v>
      </c>
      <c r="Z130" s="159">
        <f>R129+R130+R131</f>
        <v>167</v>
      </c>
      <c r="AA130" s="441"/>
    </row>
    <row r="131" spans="1:52" s="107" customFormat="1" ht="23.25" customHeight="1" thickBot="1">
      <c r="A131" s="558"/>
      <c r="B131" s="448"/>
      <c r="C131" s="451"/>
      <c r="D131" s="48" t="s">
        <v>23</v>
      </c>
      <c r="E131" s="160">
        <v>89</v>
      </c>
      <c r="F131" s="161">
        <v>23</v>
      </c>
      <c r="G131" s="161">
        <v>19</v>
      </c>
      <c r="H131" s="161">
        <v>38</v>
      </c>
      <c r="I131" s="161">
        <v>4</v>
      </c>
      <c r="J131" s="164">
        <v>5</v>
      </c>
      <c r="K131" s="52">
        <f t="shared" si="30"/>
        <v>178</v>
      </c>
      <c r="L131" s="163">
        <v>74</v>
      </c>
      <c r="M131" s="161">
        <v>18</v>
      </c>
      <c r="N131" s="161">
        <v>15</v>
      </c>
      <c r="O131" s="161">
        <v>27</v>
      </c>
      <c r="P131" s="161">
        <v>0</v>
      </c>
      <c r="Q131" s="164">
        <v>2</v>
      </c>
      <c r="R131" s="52">
        <f t="shared" si="31"/>
        <v>136</v>
      </c>
      <c r="S131" s="55">
        <f t="shared" si="32"/>
        <v>15</v>
      </c>
      <c r="T131" s="56">
        <f t="shared" si="33"/>
        <v>5</v>
      </c>
      <c r="U131" s="56">
        <f t="shared" si="34"/>
        <v>4</v>
      </c>
      <c r="V131" s="56">
        <f t="shared" si="35"/>
        <v>11</v>
      </c>
      <c r="W131" s="56">
        <f t="shared" si="36"/>
        <v>4</v>
      </c>
      <c r="X131" s="57">
        <f t="shared" si="37"/>
        <v>3</v>
      </c>
      <c r="Y131" s="52">
        <f t="shared" si="38"/>
        <v>42</v>
      </c>
      <c r="Z131" s="165">
        <f>Y129+Y130+Y131</f>
        <v>135</v>
      </c>
      <c r="AA131" s="44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1:52" s="172" customFormat="1" ht="23.25" customHeight="1" thickBot="1">
      <c r="A132" s="557"/>
      <c r="B132" s="452" t="s">
        <v>100</v>
      </c>
      <c r="C132" s="452"/>
      <c r="D132" s="166" t="s">
        <v>21</v>
      </c>
      <c r="E132" s="167">
        <f t="shared" ref="E132:J134" si="39">E105+E108+E111+E114+E117+E120+E123+E126+E129</f>
        <v>325</v>
      </c>
      <c r="F132" s="167">
        <f t="shared" si="39"/>
        <v>52</v>
      </c>
      <c r="G132" s="167">
        <f t="shared" si="39"/>
        <v>25</v>
      </c>
      <c r="H132" s="167">
        <f t="shared" si="39"/>
        <v>29</v>
      </c>
      <c r="I132" s="167">
        <f t="shared" si="39"/>
        <v>13</v>
      </c>
      <c r="J132" s="167">
        <f t="shared" si="39"/>
        <v>9</v>
      </c>
      <c r="K132" s="171">
        <f t="shared" si="30"/>
        <v>453</v>
      </c>
      <c r="L132" s="168">
        <f t="shared" ref="L132:Q134" si="40">L105+L108+L111+L114+L117+L120+L123+L126+L129</f>
        <v>157</v>
      </c>
      <c r="M132" s="168">
        <f t="shared" si="40"/>
        <v>6</v>
      </c>
      <c r="N132" s="168">
        <f t="shared" si="40"/>
        <v>4</v>
      </c>
      <c r="O132" s="168">
        <f t="shared" si="40"/>
        <v>0</v>
      </c>
      <c r="P132" s="168">
        <f t="shared" si="40"/>
        <v>0</v>
      </c>
      <c r="Q132" s="127">
        <f t="shared" si="40"/>
        <v>2</v>
      </c>
      <c r="R132" s="101">
        <f t="shared" si="31"/>
        <v>169</v>
      </c>
      <c r="S132" s="169">
        <f t="shared" si="32"/>
        <v>168</v>
      </c>
      <c r="T132" s="170">
        <f t="shared" si="33"/>
        <v>46</v>
      </c>
      <c r="U132" s="170">
        <f t="shared" si="34"/>
        <v>21</v>
      </c>
      <c r="V132" s="170">
        <f t="shared" si="35"/>
        <v>29</v>
      </c>
      <c r="W132" s="170">
        <f t="shared" si="36"/>
        <v>13</v>
      </c>
      <c r="X132" s="170">
        <f t="shared" si="37"/>
        <v>7</v>
      </c>
      <c r="Y132" s="171">
        <f t="shared" si="38"/>
        <v>284</v>
      </c>
      <c r="Z132" s="127">
        <f>K132+K133+K134</f>
        <v>3114</v>
      </c>
      <c r="AA132" s="440">
        <f>Z134/Z132*100</f>
        <v>28.644829800899164</v>
      </c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</row>
    <row r="133" spans="1:52" s="177" customFormat="1" ht="23.25" customHeight="1" thickBot="1">
      <c r="A133" s="558"/>
      <c r="B133" s="452"/>
      <c r="C133" s="452"/>
      <c r="D133" s="173" t="s">
        <v>22</v>
      </c>
      <c r="E133" s="174">
        <f t="shared" si="39"/>
        <v>603</v>
      </c>
      <c r="F133" s="174">
        <f t="shared" si="39"/>
        <v>81</v>
      </c>
      <c r="G133" s="174">
        <f t="shared" si="39"/>
        <v>43</v>
      </c>
      <c r="H133" s="174">
        <f t="shared" si="39"/>
        <v>36</v>
      </c>
      <c r="I133" s="174">
        <f t="shared" si="39"/>
        <v>15</v>
      </c>
      <c r="J133" s="174">
        <f t="shared" si="39"/>
        <v>14</v>
      </c>
      <c r="K133" s="176">
        <f t="shared" si="30"/>
        <v>792</v>
      </c>
      <c r="L133" s="175">
        <f t="shared" si="40"/>
        <v>419</v>
      </c>
      <c r="M133" s="175">
        <f t="shared" si="40"/>
        <v>28</v>
      </c>
      <c r="N133" s="175">
        <f t="shared" si="40"/>
        <v>20</v>
      </c>
      <c r="O133" s="175">
        <f t="shared" si="40"/>
        <v>4</v>
      </c>
      <c r="P133" s="175">
        <f t="shared" si="40"/>
        <v>0</v>
      </c>
      <c r="Q133" s="132">
        <f t="shared" si="40"/>
        <v>2</v>
      </c>
      <c r="R133" s="47">
        <f t="shared" si="31"/>
        <v>473</v>
      </c>
      <c r="S133" s="134">
        <f t="shared" si="32"/>
        <v>184</v>
      </c>
      <c r="T133" s="133">
        <f t="shared" si="33"/>
        <v>53</v>
      </c>
      <c r="U133" s="133">
        <f t="shared" si="34"/>
        <v>23</v>
      </c>
      <c r="V133" s="133">
        <f t="shared" si="35"/>
        <v>32</v>
      </c>
      <c r="W133" s="133">
        <f t="shared" si="36"/>
        <v>15</v>
      </c>
      <c r="X133" s="133">
        <f t="shared" si="37"/>
        <v>12</v>
      </c>
      <c r="Y133" s="176">
        <f t="shared" si="38"/>
        <v>319</v>
      </c>
      <c r="Z133" s="132">
        <f>R132+R133+R134</f>
        <v>2222</v>
      </c>
      <c r="AA133" s="441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</row>
    <row r="134" spans="1:52" s="181" customFormat="1" ht="23.25" customHeight="1" thickBot="1">
      <c r="A134" s="558"/>
      <c r="B134" s="452"/>
      <c r="C134" s="452"/>
      <c r="D134" s="178" t="s">
        <v>23</v>
      </c>
      <c r="E134" s="179">
        <f t="shared" si="39"/>
        <v>1140</v>
      </c>
      <c r="F134" s="179">
        <f t="shared" si="39"/>
        <v>209</v>
      </c>
      <c r="G134" s="179">
        <f t="shared" si="39"/>
        <v>144</v>
      </c>
      <c r="H134" s="179">
        <f t="shared" si="39"/>
        <v>317</v>
      </c>
      <c r="I134" s="179">
        <f t="shared" si="39"/>
        <v>21</v>
      </c>
      <c r="J134" s="179">
        <f t="shared" si="39"/>
        <v>38</v>
      </c>
      <c r="K134" s="176">
        <f t="shared" si="30"/>
        <v>1869</v>
      </c>
      <c r="L134" s="180">
        <f t="shared" si="40"/>
        <v>996</v>
      </c>
      <c r="M134" s="180">
        <f t="shared" si="40"/>
        <v>174</v>
      </c>
      <c r="N134" s="180">
        <f t="shared" si="40"/>
        <v>132</v>
      </c>
      <c r="O134" s="180">
        <f t="shared" si="40"/>
        <v>255</v>
      </c>
      <c r="P134" s="180">
        <f t="shared" si="40"/>
        <v>1</v>
      </c>
      <c r="Q134" s="137">
        <f t="shared" si="40"/>
        <v>22</v>
      </c>
      <c r="R134" s="104">
        <f t="shared" si="31"/>
        <v>1580</v>
      </c>
      <c r="S134" s="134">
        <f t="shared" si="32"/>
        <v>144</v>
      </c>
      <c r="T134" s="133">
        <f t="shared" si="33"/>
        <v>35</v>
      </c>
      <c r="U134" s="133">
        <f t="shared" si="34"/>
        <v>12</v>
      </c>
      <c r="V134" s="133">
        <f t="shared" si="35"/>
        <v>62</v>
      </c>
      <c r="W134" s="133">
        <f t="shared" si="36"/>
        <v>20</v>
      </c>
      <c r="X134" s="133">
        <f t="shared" si="37"/>
        <v>16</v>
      </c>
      <c r="Y134" s="176">
        <f t="shared" si="38"/>
        <v>289</v>
      </c>
      <c r="Z134" s="137">
        <f>Y132+Y133+Y134</f>
        <v>892</v>
      </c>
      <c r="AA134" s="442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</row>
    <row r="135" spans="1:52" s="153" customFormat="1" ht="23.25" customHeight="1" thickBot="1">
      <c r="A135" s="557"/>
      <c r="B135" s="437" t="s">
        <v>101</v>
      </c>
      <c r="C135" s="437"/>
      <c r="D135" s="182" t="s">
        <v>21</v>
      </c>
      <c r="E135" s="183">
        <f t="shared" ref="E135:J137" si="41">E101+E132</f>
        <v>1523</v>
      </c>
      <c r="F135" s="183">
        <f t="shared" si="41"/>
        <v>280</v>
      </c>
      <c r="G135" s="183">
        <f t="shared" si="41"/>
        <v>154</v>
      </c>
      <c r="H135" s="183">
        <f t="shared" si="41"/>
        <v>313</v>
      </c>
      <c r="I135" s="183">
        <f t="shared" si="41"/>
        <v>156</v>
      </c>
      <c r="J135" s="183">
        <f t="shared" si="41"/>
        <v>72</v>
      </c>
      <c r="K135" s="176">
        <f t="shared" si="30"/>
        <v>2498</v>
      </c>
      <c r="L135" s="184">
        <f t="shared" ref="L135:Q137" si="42">L101+L132</f>
        <v>977</v>
      </c>
      <c r="M135" s="184">
        <f t="shared" si="42"/>
        <v>52</v>
      </c>
      <c r="N135" s="184">
        <f t="shared" si="42"/>
        <v>8</v>
      </c>
      <c r="O135" s="184">
        <f t="shared" si="42"/>
        <v>9</v>
      </c>
      <c r="P135" s="184">
        <f t="shared" si="42"/>
        <v>2</v>
      </c>
      <c r="Q135" s="152">
        <f t="shared" si="42"/>
        <v>10</v>
      </c>
      <c r="R135" s="35">
        <f t="shared" si="31"/>
        <v>1058</v>
      </c>
      <c r="S135" s="184">
        <f t="shared" si="32"/>
        <v>546</v>
      </c>
      <c r="T135" s="183">
        <f t="shared" si="33"/>
        <v>228</v>
      </c>
      <c r="U135" s="183">
        <f t="shared" si="34"/>
        <v>146</v>
      </c>
      <c r="V135" s="183">
        <f t="shared" si="35"/>
        <v>304</v>
      </c>
      <c r="W135" s="183">
        <f t="shared" si="36"/>
        <v>154</v>
      </c>
      <c r="X135" s="183">
        <f t="shared" si="37"/>
        <v>62</v>
      </c>
      <c r="Y135" s="176">
        <f t="shared" si="38"/>
        <v>1440</v>
      </c>
      <c r="Z135" s="152">
        <f>K135+K136+K137</f>
        <v>18339</v>
      </c>
      <c r="AA135" s="440">
        <f>Z137/Z135*100</f>
        <v>34.467528218550633</v>
      </c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</row>
    <row r="136" spans="1:52" s="83" customFormat="1" ht="23.25" customHeight="1" thickBot="1">
      <c r="A136" s="558"/>
      <c r="B136" s="438"/>
      <c r="C136" s="438"/>
      <c r="D136" s="173" t="s">
        <v>22</v>
      </c>
      <c r="E136" s="183">
        <f t="shared" si="41"/>
        <v>3011</v>
      </c>
      <c r="F136" s="183">
        <f t="shared" si="41"/>
        <v>603</v>
      </c>
      <c r="G136" s="183">
        <f t="shared" si="41"/>
        <v>294</v>
      </c>
      <c r="H136" s="183">
        <f t="shared" si="41"/>
        <v>735</v>
      </c>
      <c r="I136" s="183">
        <f t="shared" si="41"/>
        <v>232</v>
      </c>
      <c r="J136" s="183">
        <f t="shared" si="41"/>
        <v>136</v>
      </c>
      <c r="K136" s="176">
        <f t="shared" si="30"/>
        <v>5011</v>
      </c>
      <c r="L136" s="184">
        <f t="shared" si="42"/>
        <v>2445</v>
      </c>
      <c r="M136" s="184">
        <f t="shared" si="42"/>
        <v>147</v>
      </c>
      <c r="N136" s="184">
        <f t="shared" si="42"/>
        <v>41</v>
      </c>
      <c r="O136" s="184">
        <f t="shared" si="42"/>
        <v>38</v>
      </c>
      <c r="P136" s="184">
        <f t="shared" si="42"/>
        <v>3</v>
      </c>
      <c r="Q136" s="152">
        <f t="shared" si="42"/>
        <v>12</v>
      </c>
      <c r="R136" s="47">
        <f t="shared" si="31"/>
        <v>2686</v>
      </c>
      <c r="S136" s="184">
        <f t="shared" si="32"/>
        <v>566</v>
      </c>
      <c r="T136" s="183">
        <f t="shared" si="33"/>
        <v>456</v>
      </c>
      <c r="U136" s="183">
        <f t="shared" si="34"/>
        <v>253</v>
      </c>
      <c r="V136" s="183">
        <f t="shared" si="35"/>
        <v>697</v>
      </c>
      <c r="W136" s="183">
        <f t="shared" si="36"/>
        <v>229</v>
      </c>
      <c r="X136" s="183">
        <f t="shared" si="37"/>
        <v>124</v>
      </c>
      <c r="Y136" s="176">
        <f t="shared" si="38"/>
        <v>2325</v>
      </c>
      <c r="Z136" s="132">
        <f>R135+R136+R137</f>
        <v>12018</v>
      </c>
      <c r="AA136" s="441"/>
    </row>
    <row r="137" spans="1:52" s="154" customFormat="1" ht="23.25" customHeight="1" thickBot="1">
      <c r="A137" s="558"/>
      <c r="B137" s="439"/>
      <c r="C137" s="439"/>
      <c r="D137" s="185" t="s">
        <v>23</v>
      </c>
      <c r="E137" s="183">
        <f t="shared" si="41"/>
        <v>5722</v>
      </c>
      <c r="F137" s="183">
        <f t="shared" si="41"/>
        <v>1364</v>
      </c>
      <c r="G137" s="183">
        <f t="shared" si="41"/>
        <v>704</v>
      </c>
      <c r="H137" s="183">
        <f t="shared" si="41"/>
        <v>2232</v>
      </c>
      <c r="I137" s="183">
        <f t="shared" si="41"/>
        <v>508</v>
      </c>
      <c r="J137" s="183">
        <f t="shared" si="41"/>
        <v>300</v>
      </c>
      <c r="K137" s="176">
        <f t="shared" si="30"/>
        <v>10830</v>
      </c>
      <c r="L137" s="184">
        <f t="shared" si="42"/>
        <v>5272</v>
      </c>
      <c r="M137" s="184">
        <f t="shared" si="42"/>
        <v>1006</v>
      </c>
      <c r="N137" s="184">
        <f t="shared" si="42"/>
        <v>482</v>
      </c>
      <c r="O137" s="184">
        <f t="shared" si="42"/>
        <v>1327</v>
      </c>
      <c r="P137" s="184">
        <f t="shared" si="42"/>
        <v>29</v>
      </c>
      <c r="Q137" s="152">
        <f t="shared" si="42"/>
        <v>158</v>
      </c>
      <c r="R137" s="59">
        <f t="shared" si="31"/>
        <v>8274</v>
      </c>
      <c r="S137" s="184">
        <f t="shared" si="32"/>
        <v>450</v>
      </c>
      <c r="T137" s="183">
        <f t="shared" si="33"/>
        <v>358</v>
      </c>
      <c r="U137" s="183">
        <f t="shared" si="34"/>
        <v>222</v>
      </c>
      <c r="V137" s="183">
        <f t="shared" si="35"/>
        <v>905</v>
      </c>
      <c r="W137" s="183">
        <f t="shared" si="36"/>
        <v>479</v>
      </c>
      <c r="X137" s="183">
        <f t="shared" si="37"/>
        <v>142</v>
      </c>
      <c r="Y137" s="176">
        <f t="shared" si="38"/>
        <v>2556</v>
      </c>
      <c r="Z137" s="151">
        <f>Y135+Y136+Y137</f>
        <v>6321</v>
      </c>
      <c r="AA137" s="442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</row>
    <row r="138" spans="1:52" s="192" customFormat="1" ht="23.25" customHeight="1" thickBot="1">
      <c r="A138" s="221"/>
      <c r="B138" s="443"/>
      <c r="C138" s="444"/>
      <c r="D138" s="530"/>
      <c r="E138" s="187">
        <f t="shared" ref="E138:J138" si="43">E135+E136+E137</f>
        <v>10256</v>
      </c>
      <c r="F138" s="187">
        <f t="shared" si="43"/>
        <v>2247</v>
      </c>
      <c r="G138" s="187">
        <f t="shared" si="43"/>
        <v>1152</v>
      </c>
      <c r="H138" s="187">
        <f t="shared" si="43"/>
        <v>3280</v>
      </c>
      <c r="I138" s="187">
        <f t="shared" si="43"/>
        <v>896</v>
      </c>
      <c r="J138" s="187">
        <f t="shared" si="43"/>
        <v>508</v>
      </c>
      <c r="K138" s="191">
        <f t="shared" si="30"/>
        <v>18339</v>
      </c>
      <c r="L138" s="189">
        <f t="shared" ref="L138:Q138" si="44">L135+L136+L137</f>
        <v>8694</v>
      </c>
      <c r="M138" s="189">
        <f t="shared" si="44"/>
        <v>1205</v>
      </c>
      <c r="N138" s="189">
        <f t="shared" si="44"/>
        <v>531</v>
      </c>
      <c r="O138" s="189">
        <f t="shared" si="44"/>
        <v>1374</v>
      </c>
      <c r="P138" s="189">
        <f t="shared" si="44"/>
        <v>34</v>
      </c>
      <c r="Q138" s="189">
        <f t="shared" si="44"/>
        <v>180</v>
      </c>
      <c r="R138" s="225">
        <f t="shared" si="31"/>
        <v>12018</v>
      </c>
      <c r="S138" s="187">
        <f t="shared" ref="S138:X138" si="45">S135+S136+S137</f>
        <v>1562</v>
      </c>
      <c r="T138" s="190">
        <f t="shared" si="45"/>
        <v>1042</v>
      </c>
      <c r="U138" s="190">
        <f t="shared" si="45"/>
        <v>621</v>
      </c>
      <c r="V138" s="190">
        <f t="shared" si="45"/>
        <v>1906</v>
      </c>
      <c r="W138" s="190">
        <f t="shared" si="45"/>
        <v>862</v>
      </c>
      <c r="X138" s="190">
        <f t="shared" si="45"/>
        <v>328</v>
      </c>
      <c r="Y138" s="191">
        <f t="shared" si="38"/>
        <v>6321</v>
      </c>
      <c r="Z138" s="149" t="s">
        <v>82</v>
      </c>
      <c r="AA138" s="150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</row>
    <row r="139" spans="1:52" ht="15.75" customHeight="1">
      <c r="C139" s="445"/>
      <c r="D139" s="445"/>
      <c r="E139" s="445"/>
      <c r="F139" s="445"/>
      <c r="G139" s="445"/>
      <c r="H139" s="445"/>
      <c r="I139" s="445"/>
      <c r="J139" s="445"/>
      <c r="K139" s="445"/>
      <c r="L139" s="445"/>
      <c r="M139" s="445"/>
      <c r="N139" s="445"/>
      <c r="O139" s="194"/>
      <c r="P139" s="194"/>
      <c r="Q139" s="194"/>
      <c r="R139" s="195"/>
      <c r="S139" s="194"/>
      <c r="T139" s="194"/>
      <c r="U139" s="194"/>
      <c r="V139" s="194"/>
      <c r="W139" s="194"/>
      <c r="X139" s="194"/>
      <c r="Y139" s="195"/>
      <c r="Z139" s="83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1:52" ht="15.75" customHeight="1">
      <c r="O140" s="194"/>
      <c r="P140" s="194"/>
      <c r="Q140" s="194"/>
      <c r="R140" s="195"/>
      <c r="S140" s="194"/>
      <c r="T140" s="194"/>
      <c r="U140" s="194"/>
      <c r="V140" s="194"/>
      <c r="W140" s="194"/>
      <c r="X140" s="194"/>
      <c r="Y140" s="195"/>
      <c r="Z140" s="83"/>
    </row>
    <row r="141" spans="1:52" ht="15.75" customHeight="1">
      <c r="D141" s="2"/>
      <c r="E141" s="194"/>
      <c r="F141" s="194"/>
      <c r="G141" s="194"/>
      <c r="H141" s="194"/>
      <c r="I141" s="194"/>
      <c r="J141" s="194"/>
      <c r="K141" s="195"/>
      <c r="L141" s="194"/>
      <c r="M141" s="194"/>
      <c r="N141" s="194"/>
      <c r="O141" s="194"/>
      <c r="P141" s="194"/>
      <c r="Q141" s="194"/>
      <c r="R141" s="195"/>
      <c r="S141" s="194"/>
      <c r="T141" s="194"/>
      <c r="U141" s="194"/>
      <c r="V141" s="194"/>
      <c r="W141" s="194"/>
      <c r="X141" s="194"/>
      <c r="Y141" s="195"/>
      <c r="Z141" s="83"/>
    </row>
    <row r="142" spans="1:52" ht="12.75" customHeight="1">
      <c r="D142" s="2"/>
      <c r="E142" s="194"/>
      <c r="F142" s="194"/>
      <c r="G142" s="194"/>
      <c r="H142" s="194"/>
      <c r="I142" s="194"/>
      <c r="J142" s="194"/>
      <c r="K142" s="195"/>
      <c r="L142" s="194"/>
      <c r="M142" s="194"/>
      <c r="N142" s="194"/>
      <c r="O142" s="194"/>
      <c r="P142" s="194"/>
      <c r="Q142" s="194"/>
      <c r="R142" s="195"/>
      <c r="S142" s="194"/>
      <c r="T142" s="194"/>
      <c r="U142" s="194"/>
      <c r="V142" s="194"/>
      <c r="W142" s="194"/>
      <c r="X142" s="194"/>
      <c r="Y142" s="195"/>
      <c r="Z142" s="83"/>
    </row>
    <row r="143" spans="1:52" ht="12.75" customHeight="1">
      <c r="M143" s="194"/>
      <c r="N143" s="194"/>
      <c r="O143" s="194"/>
      <c r="P143" s="194"/>
      <c r="Q143" s="194"/>
      <c r="R143" s="195"/>
    </row>
  </sheetData>
  <mergeCells count="177">
    <mergeCell ref="A1:AA1"/>
    <mergeCell ref="A135:A137"/>
    <mergeCell ref="B135:C137"/>
    <mergeCell ref="AA135:AA137"/>
    <mergeCell ref="B138:D138"/>
    <mergeCell ref="C139:N139"/>
    <mergeCell ref="A129:A131"/>
    <mergeCell ref="B129:B131"/>
    <mergeCell ref="C129:C131"/>
    <mergeCell ref="AA129:AA131"/>
    <mergeCell ref="A132:A134"/>
    <mergeCell ref="B132:C134"/>
    <mergeCell ref="AA132:AA134"/>
    <mergeCell ref="A123:A125"/>
    <mergeCell ref="B123:B125"/>
    <mergeCell ref="C123:C125"/>
    <mergeCell ref="AA123:AA125"/>
    <mergeCell ref="A126:A128"/>
    <mergeCell ref="B126:B128"/>
    <mergeCell ref="C126:C128"/>
    <mergeCell ref="AA126:AA128"/>
    <mergeCell ref="A117:A119"/>
    <mergeCell ref="B117:B119"/>
    <mergeCell ref="C117:C119"/>
    <mergeCell ref="AA117:AA119"/>
    <mergeCell ref="A120:A122"/>
    <mergeCell ref="B120:B122"/>
    <mergeCell ref="C120:C122"/>
    <mergeCell ref="AA120:AA122"/>
    <mergeCell ref="A108:A110"/>
    <mergeCell ref="B108:B110"/>
    <mergeCell ref="C108:C110"/>
    <mergeCell ref="AA108:AA110"/>
    <mergeCell ref="A111:A113"/>
    <mergeCell ref="B111:B113"/>
    <mergeCell ref="C111:C113"/>
    <mergeCell ref="AA111:AA113"/>
    <mergeCell ref="A114:A116"/>
    <mergeCell ref="B114:B116"/>
    <mergeCell ref="C114:C116"/>
    <mergeCell ref="AA114:AA116"/>
    <mergeCell ref="A98:A100"/>
    <mergeCell ref="B98:B100"/>
    <mergeCell ref="C98:C100"/>
    <mergeCell ref="AA98:AA100"/>
    <mergeCell ref="A101:A103"/>
    <mergeCell ref="B101:C103"/>
    <mergeCell ref="AA101:AA103"/>
    <mergeCell ref="B104:D104"/>
    <mergeCell ref="A105:A107"/>
    <mergeCell ref="B105:B107"/>
    <mergeCell ref="C105:C107"/>
    <mergeCell ref="AA105:AA107"/>
    <mergeCell ref="A83:A85"/>
    <mergeCell ref="B83:B85"/>
    <mergeCell ref="C83:C85"/>
    <mergeCell ref="AA83:AA85"/>
    <mergeCell ref="A86:A88"/>
    <mergeCell ref="B86:B88"/>
    <mergeCell ref="C86:C88"/>
    <mergeCell ref="AA86:AA88"/>
    <mergeCell ref="A89:A91"/>
    <mergeCell ref="B89:B97"/>
    <mergeCell ref="C89:C91"/>
    <mergeCell ref="AA89:AA91"/>
    <mergeCell ref="A92:A94"/>
    <mergeCell ref="C92:C94"/>
    <mergeCell ref="AA92:AA94"/>
    <mergeCell ref="A95:A97"/>
    <mergeCell ref="C95:C97"/>
    <mergeCell ref="AA95:AA97"/>
    <mergeCell ref="A74:A76"/>
    <mergeCell ref="B74:B82"/>
    <mergeCell ref="C74:C76"/>
    <mergeCell ref="AA74:AA76"/>
    <mergeCell ref="A77:A79"/>
    <mergeCell ref="C77:C79"/>
    <mergeCell ref="AA77:AA79"/>
    <mergeCell ref="A80:A82"/>
    <mergeCell ref="C80:C82"/>
    <mergeCell ref="AA80:AA82"/>
    <mergeCell ref="A59:A61"/>
    <mergeCell ref="B59:B61"/>
    <mergeCell ref="C59:C61"/>
    <mergeCell ref="AA59:AA61"/>
    <mergeCell ref="A68:A70"/>
    <mergeCell ref="B68:B70"/>
    <mergeCell ref="C68:C70"/>
    <mergeCell ref="AA68:AA70"/>
    <mergeCell ref="C65:C67"/>
    <mergeCell ref="AA65:AA67"/>
    <mergeCell ref="A71:A73"/>
    <mergeCell ref="B71:B73"/>
    <mergeCell ref="C71:C73"/>
    <mergeCell ref="AA71:AA73"/>
    <mergeCell ref="A62:A64"/>
    <mergeCell ref="B62:B64"/>
    <mergeCell ref="C62:C64"/>
    <mergeCell ref="AA62:AA64"/>
    <mergeCell ref="A65:A67"/>
    <mergeCell ref="B65:B67"/>
    <mergeCell ref="A41:A43"/>
    <mergeCell ref="B41:B43"/>
    <mergeCell ref="C41:C43"/>
    <mergeCell ref="AA41:AA43"/>
    <mergeCell ref="A44:A46"/>
    <mergeCell ref="B44:B46"/>
    <mergeCell ref="A50:A52"/>
    <mergeCell ref="B50:B55"/>
    <mergeCell ref="C50:C52"/>
    <mergeCell ref="AA50:AA52"/>
    <mergeCell ref="A53:A55"/>
    <mergeCell ref="C53:C55"/>
    <mergeCell ref="AA53:AA55"/>
    <mergeCell ref="C44:C46"/>
    <mergeCell ref="AA44:AA46"/>
    <mergeCell ref="A47:A49"/>
    <mergeCell ref="B47:B49"/>
    <mergeCell ref="C47:C49"/>
    <mergeCell ref="AA47:AA49"/>
    <mergeCell ref="A56:A58"/>
    <mergeCell ref="B56:B58"/>
    <mergeCell ref="C56:C58"/>
    <mergeCell ref="AA56:AA58"/>
    <mergeCell ref="AA38:AA40"/>
    <mergeCell ref="A26:A28"/>
    <mergeCell ref="B26:B28"/>
    <mergeCell ref="C26:C28"/>
    <mergeCell ref="AA26:AA28"/>
    <mergeCell ref="A29:A31"/>
    <mergeCell ref="B29:B31"/>
    <mergeCell ref="C29:C31"/>
    <mergeCell ref="AA29:AA31"/>
    <mergeCell ref="A32:A34"/>
    <mergeCell ref="B32:B34"/>
    <mergeCell ref="C32:C34"/>
    <mergeCell ref="AA32:AA34"/>
    <mergeCell ref="A35:A37"/>
    <mergeCell ref="B35:B40"/>
    <mergeCell ref="C35:C37"/>
    <mergeCell ref="AA35:AA37"/>
    <mergeCell ref="A38:A40"/>
    <mergeCell ref="C38:C40"/>
    <mergeCell ref="A17:A19"/>
    <mergeCell ref="B17:B25"/>
    <mergeCell ref="C17:C19"/>
    <mergeCell ref="AA17:AA19"/>
    <mergeCell ref="A20:A22"/>
    <mergeCell ref="C20:C22"/>
    <mergeCell ref="AA20:AA22"/>
    <mergeCell ref="A23:A25"/>
    <mergeCell ref="C23:C25"/>
    <mergeCell ref="AA23:AA25"/>
    <mergeCell ref="B7:D7"/>
    <mergeCell ref="A8:A10"/>
    <mergeCell ref="B8:B13"/>
    <mergeCell ref="C8:C10"/>
    <mergeCell ref="AA8:AA10"/>
    <mergeCell ref="A11:A13"/>
    <mergeCell ref="C11:C13"/>
    <mergeCell ref="AA11:AA13"/>
    <mergeCell ref="A14:A16"/>
    <mergeCell ref="B14:B16"/>
    <mergeCell ref="C14:C16"/>
    <mergeCell ref="AA14:AA16"/>
    <mergeCell ref="A2:Z2"/>
    <mergeCell ref="A3:A5"/>
    <mergeCell ref="B3:B5"/>
    <mergeCell ref="C3:C5"/>
    <mergeCell ref="D3:Z3"/>
    <mergeCell ref="AA3:AA6"/>
    <mergeCell ref="E4:K4"/>
    <mergeCell ref="L4:R4"/>
    <mergeCell ref="S4:Y4"/>
    <mergeCell ref="E6:K6"/>
    <mergeCell ref="L6:R6"/>
    <mergeCell ref="S6:Y6"/>
  </mergeCells>
  <printOptions horizontalCentered="1"/>
  <pageMargins left="0.2" right="0.2" top="0.24" bottom="0.21" header="0.15748031496063" footer="0.25"/>
  <pageSetup paperSize="9" scale="63" fitToHeight="5" orientation="landscape" r:id="rId1"/>
  <headerFooter alignWithMargins="0">
    <oddFooter>&amp;L&amp;5&amp;Z&amp;F</oddFooter>
  </headerFooter>
  <rowBreaks count="3" manualBreakCount="3">
    <brk id="40" max="26" man="1"/>
    <brk id="73" max="26" man="1"/>
    <brk id="107" max="2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43"/>
  <sheetViews>
    <sheetView view="pageBreakPreview" zoomScale="90" zoomScaleNormal="90" zoomScaleSheetLayoutView="90" zoomScalePageLayoutView="85" workbookViewId="0">
      <pane ySplit="5" topLeftCell="A102" activePane="bottomLeft" state="frozen"/>
      <selection pane="bottomLeft" activeCell="C105" sqref="C105:C107"/>
    </sheetView>
  </sheetViews>
  <sheetFormatPr defaultRowHeight="12.75"/>
  <cols>
    <col min="1" max="1" width="3.5703125" style="3" customWidth="1"/>
    <col min="2" max="2" width="14.28515625" style="3" customWidth="1"/>
    <col min="3" max="3" width="16" style="3" customWidth="1"/>
    <col min="4" max="4" width="11.5703125" style="3" customWidth="1"/>
    <col min="5" max="5" width="9.28515625" style="196" customWidth="1"/>
    <col min="6" max="6" width="8" style="196" customWidth="1"/>
    <col min="7" max="7" width="7.7109375" style="196" customWidth="1"/>
    <col min="8" max="8" width="8" style="196" customWidth="1"/>
    <col min="9" max="9" width="7.42578125" style="196" customWidth="1"/>
    <col min="10" max="10" width="6.7109375" style="196" customWidth="1"/>
    <col min="11" max="11" width="9.28515625" style="197" bestFit="1" customWidth="1"/>
    <col min="12" max="12" width="9.28515625" style="196" bestFit="1" customWidth="1"/>
    <col min="13" max="13" width="7.7109375" style="196" customWidth="1"/>
    <col min="14" max="14" width="7" style="196" customWidth="1"/>
    <col min="15" max="15" width="7.7109375" style="196" customWidth="1"/>
    <col min="16" max="16" width="5.42578125" style="196" bestFit="1" customWidth="1"/>
    <col min="17" max="17" width="6.140625" style="196" bestFit="1" customWidth="1"/>
    <col min="18" max="18" width="9.42578125" style="197" customWidth="1"/>
    <col min="19" max="19" width="8.140625" style="196" customWidth="1"/>
    <col min="20" max="20" width="7.7109375" style="196" customWidth="1"/>
    <col min="21" max="21" width="6.7109375" style="196" customWidth="1"/>
    <col min="22" max="22" width="8.140625" style="196" customWidth="1"/>
    <col min="23" max="23" width="7.28515625" style="196" customWidth="1"/>
    <col min="24" max="24" width="6.7109375" style="196" customWidth="1"/>
    <col min="25" max="25" width="8.5703125" style="197" customWidth="1"/>
    <col min="26" max="26" width="9.7109375" style="198" customWidth="1"/>
    <col min="27" max="27" width="7" style="3" customWidth="1"/>
    <col min="28" max="248" width="8.85546875" style="3"/>
    <col min="249" max="249" width="6.28515625" style="3" customWidth="1"/>
    <col min="250" max="250" width="20.5703125" style="3" customWidth="1"/>
    <col min="251" max="251" width="30.7109375" style="3" customWidth="1"/>
    <col min="252" max="252" width="12" style="3" customWidth="1"/>
    <col min="253" max="253" width="13" style="3" customWidth="1"/>
    <col min="254" max="254" width="9.85546875" style="3" bestFit="1" customWidth="1"/>
    <col min="255" max="256" width="9.5703125" style="3" customWidth="1"/>
    <col min="257" max="257" width="9.85546875" style="3" bestFit="1" customWidth="1"/>
    <col min="258" max="258" width="14.140625" style="3" customWidth="1"/>
    <col min="259" max="260" width="11.140625" style="3" customWidth="1"/>
    <col min="261" max="261" width="13.28515625" style="3" customWidth="1"/>
    <col min="262" max="262" width="12.140625" style="3" customWidth="1"/>
    <col min="263" max="265" width="9.85546875" style="3" bestFit="1" customWidth="1"/>
    <col min="266" max="266" width="10.140625" style="3" customWidth="1"/>
    <col min="267" max="267" width="12.140625" style="3" customWidth="1"/>
    <col min="268" max="268" width="10.140625" style="3" customWidth="1"/>
    <col min="269" max="269" width="12" style="3" customWidth="1"/>
    <col min="270" max="504" width="8.85546875" style="3"/>
    <col min="505" max="505" width="6.28515625" style="3" customWidth="1"/>
    <col min="506" max="506" width="20.5703125" style="3" customWidth="1"/>
    <col min="507" max="507" width="30.7109375" style="3" customWidth="1"/>
    <col min="508" max="508" width="12" style="3" customWidth="1"/>
    <col min="509" max="509" width="13" style="3" customWidth="1"/>
    <col min="510" max="510" width="9.85546875" style="3" bestFit="1" customWidth="1"/>
    <col min="511" max="512" width="9.5703125" style="3" customWidth="1"/>
    <col min="513" max="513" width="9.85546875" style="3" bestFit="1" customWidth="1"/>
    <col min="514" max="514" width="14.140625" style="3" customWidth="1"/>
    <col min="515" max="516" width="11.140625" style="3" customWidth="1"/>
    <col min="517" max="517" width="13.28515625" style="3" customWidth="1"/>
    <col min="518" max="518" width="12.140625" style="3" customWidth="1"/>
    <col min="519" max="521" width="9.85546875" style="3" bestFit="1" customWidth="1"/>
    <col min="522" max="522" width="10.140625" style="3" customWidth="1"/>
    <col min="523" max="523" width="12.140625" style="3" customWidth="1"/>
    <col min="524" max="524" width="10.140625" style="3" customWidth="1"/>
    <col min="525" max="525" width="12" style="3" customWidth="1"/>
    <col min="526" max="760" width="8.85546875" style="3"/>
    <col min="761" max="761" width="6.28515625" style="3" customWidth="1"/>
    <col min="762" max="762" width="20.5703125" style="3" customWidth="1"/>
    <col min="763" max="763" width="30.7109375" style="3" customWidth="1"/>
    <col min="764" max="764" width="12" style="3" customWidth="1"/>
    <col min="765" max="765" width="13" style="3" customWidth="1"/>
    <col min="766" max="766" width="9.85546875" style="3" bestFit="1" customWidth="1"/>
    <col min="767" max="768" width="9.5703125" style="3" customWidth="1"/>
    <col min="769" max="769" width="9.85546875" style="3" bestFit="1" customWidth="1"/>
    <col min="770" max="770" width="14.140625" style="3" customWidth="1"/>
    <col min="771" max="772" width="11.140625" style="3" customWidth="1"/>
    <col min="773" max="773" width="13.28515625" style="3" customWidth="1"/>
    <col min="774" max="774" width="12.140625" style="3" customWidth="1"/>
    <col min="775" max="777" width="9.85546875" style="3" bestFit="1" customWidth="1"/>
    <col min="778" max="778" width="10.140625" style="3" customWidth="1"/>
    <col min="779" max="779" width="12.140625" style="3" customWidth="1"/>
    <col min="780" max="780" width="10.140625" style="3" customWidth="1"/>
    <col min="781" max="781" width="12" style="3" customWidth="1"/>
    <col min="782" max="1016" width="8.85546875" style="3"/>
    <col min="1017" max="1017" width="6.28515625" style="3" customWidth="1"/>
    <col min="1018" max="1018" width="20.5703125" style="3" customWidth="1"/>
    <col min="1019" max="1019" width="30.7109375" style="3" customWidth="1"/>
    <col min="1020" max="1020" width="12" style="3" customWidth="1"/>
    <col min="1021" max="1021" width="13" style="3" customWidth="1"/>
    <col min="1022" max="1022" width="9.85546875" style="3" bestFit="1" customWidth="1"/>
    <col min="1023" max="1024" width="9.5703125" style="3" customWidth="1"/>
    <col min="1025" max="1025" width="9.85546875" style="3" bestFit="1" customWidth="1"/>
    <col min="1026" max="1026" width="14.140625" style="3" customWidth="1"/>
    <col min="1027" max="1028" width="11.140625" style="3" customWidth="1"/>
    <col min="1029" max="1029" width="13.28515625" style="3" customWidth="1"/>
    <col min="1030" max="1030" width="12.140625" style="3" customWidth="1"/>
    <col min="1031" max="1033" width="9.85546875" style="3" bestFit="1" customWidth="1"/>
    <col min="1034" max="1034" width="10.140625" style="3" customWidth="1"/>
    <col min="1035" max="1035" width="12.140625" style="3" customWidth="1"/>
    <col min="1036" max="1036" width="10.140625" style="3" customWidth="1"/>
    <col min="1037" max="1037" width="12" style="3" customWidth="1"/>
    <col min="1038" max="1272" width="8.85546875" style="3"/>
    <col min="1273" max="1273" width="6.28515625" style="3" customWidth="1"/>
    <col min="1274" max="1274" width="20.5703125" style="3" customWidth="1"/>
    <col min="1275" max="1275" width="30.7109375" style="3" customWidth="1"/>
    <col min="1276" max="1276" width="12" style="3" customWidth="1"/>
    <col min="1277" max="1277" width="13" style="3" customWidth="1"/>
    <col min="1278" max="1278" width="9.85546875" style="3" bestFit="1" customWidth="1"/>
    <col min="1279" max="1280" width="9.5703125" style="3" customWidth="1"/>
    <col min="1281" max="1281" width="9.85546875" style="3" bestFit="1" customWidth="1"/>
    <col min="1282" max="1282" width="14.140625" style="3" customWidth="1"/>
    <col min="1283" max="1284" width="11.140625" style="3" customWidth="1"/>
    <col min="1285" max="1285" width="13.28515625" style="3" customWidth="1"/>
    <col min="1286" max="1286" width="12.140625" style="3" customWidth="1"/>
    <col min="1287" max="1289" width="9.85546875" style="3" bestFit="1" customWidth="1"/>
    <col min="1290" max="1290" width="10.140625" style="3" customWidth="1"/>
    <col min="1291" max="1291" width="12.140625" style="3" customWidth="1"/>
    <col min="1292" max="1292" width="10.140625" style="3" customWidth="1"/>
    <col min="1293" max="1293" width="12" style="3" customWidth="1"/>
    <col min="1294" max="1528" width="8.85546875" style="3"/>
    <col min="1529" max="1529" width="6.28515625" style="3" customWidth="1"/>
    <col min="1530" max="1530" width="20.5703125" style="3" customWidth="1"/>
    <col min="1531" max="1531" width="30.7109375" style="3" customWidth="1"/>
    <col min="1532" max="1532" width="12" style="3" customWidth="1"/>
    <col min="1533" max="1533" width="13" style="3" customWidth="1"/>
    <col min="1534" max="1534" width="9.85546875" style="3" bestFit="1" customWidth="1"/>
    <col min="1535" max="1536" width="9.5703125" style="3" customWidth="1"/>
    <col min="1537" max="1537" width="9.85546875" style="3" bestFit="1" customWidth="1"/>
    <col min="1538" max="1538" width="14.140625" style="3" customWidth="1"/>
    <col min="1539" max="1540" width="11.140625" style="3" customWidth="1"/>
    <col min="1541" max="1541" width="13.28515625" style="3" customWidth="1"/>
    <col min="1542" max="1542" width="12.140625" style="3" customWidth="1"/>
    <col min="1543" max="1545" width="9.85546875" style="3" bestFit="1" customWidth="1"/>
    <col min="1546" max="1546" width="10.140625" style="3" customWidth="1"/>
    <col min="1547" max="1547" width="12.140625" style="3" customWidth="1"/>
    <col min="1548" max="1548" width="10.140625" style="3" customWidth="1"/>
    <col min="1549" max="1549" width="12" style="3" customWidth="1"/>
    <col min="1550" max="1784" width="8.85546875" style="3"/>
    <col min="1785" max="1785" width="6.28515625" style="3" customWidth="1"/>
    <col min="1786" max="1786" width="20.5703125" style="3" customWidth="1"/>
    <col min="1787" max="1787" width="30.7109375" style="3" customWidth="1"/>
    <col min="1788" max="1788" width="12" style="3" customWidth="1"/>
    <col min="1789" max="1789" width="13" style="3" customWidth="1"/>
    <col min="1790" max="1790" width="9.85546875" style="3" bestFit="1" customWidth="1"/>
    <col min="1791" max="1792" width="9.5703125" style="3" customWidth="1"/>
    <col min="1793" max="1793" width="9.85546875" style="3" bestFit="1" customWidth="1"/>
    <col min="1794" max="1794" width="14.140625" style="3" customWidth="1"/>
    <col min="1795" max="1796" width="11.140625" style="3" customWidth="1"/>
    <col min="1797" max="1797" width="13.28515625" style="3" customWidth="1"/>
    <col min="1798" max="1798" width="12.140625" style="3" customWidth="1"/>
    <col min="1799" max="1801" width="9.85546875" style="3" bestFit="1" customWidth="1"/>
    <col min="1802" max="1802" width="10.140625" style="3" customWidth="1"/>
    <col min="1803" max="1803" width="12.140625" style="3" customWidth="1"/>
    <col min="1804" max="1804" width="10.140625" style="3" customWidth="1"/>
    <col min="1805" max="1805" width="12" style="3" customWidth="1"/>
    <col min="1806" max="2040" width="8.85546875" style="3"/>
    <col min="2041" max="2041" width="6.28515625" style="3" customWidth="1"/>
    <col min="2042" max="2042" width="20.5703125" style="3" customWidth="1"/>
    <col min="2043" max="2043" width="30.7109375" style="3" customWidth="1"/>
    <col min="2044" max="2044" width="12" style="3" customWidth="1"/>
    <col min="2045" max="2045" width="13" style="3" customWidth="1"/>
    <col min="2046" max="2046" width="9.85546875" style="3" bestFit="1" customWidth="1"/>
    <col min="2047" max="2048" width="9.5703125" style="3" customWidth="1"/>
    <col min="2049" max="2049" width="9.85546875" style="3" bestFit="1" customWidth="1"/>
    <col min="2050" max="2050" width="14.140625" style="3" customWidth="1"/>
    <col min="2051" max="2052" width="11.140625" style="3" customWidth="1"/>
    <col min="2053" max="2053" width="13.28515625" style="3" customWidth="1"/>
    <col min="2054" max="2054" width="12.140625" style="3" customWidth="1"/>
    <col min="2055" max="2057" width="9.85546875" style="3" bestFit="1" customWidth="1"/>
    <col min="2058" max="2058" width="10.140625" style="3" customWidth="1"/>
    <col min="2059" max="2059" width="12.140625" style="3" customWidth="1"/>
    <col min="2060" max="2060" width="10.140625" style="3" customWidth="1"/>
    <col min="2061" max="2061" width="12" style="3" customWidth="1"/>
    <col min="2062" max="2296" width="8.85546875" style="3"/>
    <col min="2297" max="2297" width="6.28515625" style="3" customWidth="1"/>
    <col min="2298" max="2298" width="20.5703125" style="3" customWidth="1"/>
    <col min="2299" max="2299" width="30.7109375" style="3" customWidth="1"/>
    <col min="2300" max="2300" width="12" style="3" customWidth="1"/>
    <col min="2301" max="2301" width="13" style="3" customWidth="1"/>
    <col min="2302" max="2302" width="9.85546875" style="3" bestFit="1" customWidth="1"/>
    <col min="2303" max="2304" width="9.5703125" style="3" customWidth="1"/>
    <col min="2305" max="2305" width="9.85546875" style="3" bestFit="1" customWidth="1"/>
    <col min="2306" max="2306" width="14.140625" style="3" customWidth="1"/>
    <col min="2307" max="2308" width="11.140625" style="3" customWidth="1"/>
    <col min="2309" max="2309" width="13.28515625" style="3" customWidth="1"/>
    <col min="2310" max="2310" width="12.140625" style="3" customWidth="1"/>
    <col min="2311" max="2313" width="9.85546875" style="3" bestFit="1" customWidth="1"/>
    <col min="2314" max="2314" width="10.140625" style="3" customWidth="1"/>
    <col min="2315" max="2315" width="12.140625" style="3" customWidth="1"/>
    <col min="2316" max="2316" width="10.140625" style="3" customWidth="1"/>
    <col min="2317" max="2317" width="12" style="3" customWidth="1"/>
    <col min="2318" max="2552" width="8.85546875" style="3"/>
    <col min="2553" max="2553" width="6.28515625" style="3" customWidth="1"/>
    <col min="2554" max="2554" width="20.5703125" style="3" customWidth="1"/>
    <col min="2555" max="2555" width="30.7109375" style="3" customWidth="1"/>
    <col min="2556" max="2556" width="12" style="3" customWidth="1"/>
    <col min="2557" max="2557" width="13" style="3" customWidth="1"/>
    <col min="2558" max="2558" width="9.85546875" style="3" bestFit="1" customWidth="1"/>
    <col min="2559" max="2560" width="9.5703125" style="3" customWidth="1"/>
    <col min="2561" max="2561" width="9.85546875" style="3" bestFit="1" customWidth="1"/>
    <col min="2562" max="2562" width="14.140625" style="3" customWidth="1"/>
    <col min="2563" max="2564" width="11.140625" style="3" customWidth="1"/>
    <col min="2565" max="2565" width="13.28515625" style="3" customWidth="1"/>
    <col min="2566" max="2566" width="12.140625" style="3" customWidth="1"/>
    <col min="2567" max="2569" width="9.85546875" style="3" bestFit="1" customWidth="1"/>
    <col min="2570" max="2570" width="10.140625" style="3" customWidth="1"/>
    <col min="2571" max="2571" width="12.140625" style="3" customWidth="1"/>
    <col min="2572" max="2572" width="10.140625" style="3" customWidth="1"/>
    <col min="2573" max="2573" width="12" style="3" customWidth="1"/>
    <col min="2574" max="2808" width="8.85546875" style="3"/>
    <col min="2809" max="2809" width="6.28515625" style="3" customWidth="1"/>
    <col min="2810" max="2810" width="20.5703125" style="3" customWidth="1"/>
    <col min="2811" max="2811" width="30.7109375" style="3" customWidth="1"/>
    <col min="2812" max="2812" width="12" style="3" customWidth="1"/>
    <col min="2813" max="2813" width="13" style="3" customWidth="1"/>
    <col min="2814" max="2814" width="9.85546875" style="3" bestFit="1" customWidth="1"/>
    <col min="2815" max="2816" width="9.5703125" style="3" customWidth="1"/>
    <col min="2817" max="2817" width="9.85546875" style="3" bestFit="1" customWidth="1"/>
    <col min="2818" max="2818" width="14.140625" style="3" customWidth="1"/>
    <col min="2819" max="2820" width="11.140625" style="3" customWidth="1"/>
    <col min="2821" max="2821" width="13.28515625" style="3" customWidth="1"/>
    <col min="2822" max="2822" width="12.140625" style="3" customWidth="1"/>
    <col min="2823" max="2825" width="9.85546875" style="3" bestFit="1" customWidth="1"/>
    <col min="2826" max="2826" width="10.140625" style="3" customWidth="1"/>
    <col min="2827" max="2827" width="12.140625" style="3" customWidth="1"/>
    <col min="2828" max="2828" width="10.140625" style="3" customWidth="1"/>
    <col min="2829" max="2829" width="12" style="3" customWidth="1"/>
    <col min="2830" max="3064" width="8.85546875" style="3"/>
    <col min="3065" max="3065" width="6.28515625" style="3" customWidth="1"/>
    <col min="3066" max="3066" width="20.5703125" style="3" customWidth="1"/>
    <col min="3067" max="3067" width="30.7109375" style="3" customWidth="1"/>
    <col min="3068" max="3068" width="12" style="3" customWidth="1"/>
    <col min="3069" max="3069" width="13" style="3" customWidth="1"/>
    <col min="3070" max="3070" width="9.85546875" style="3" bestFit="1" customWidth="1"/>
    <col min="3071" max="3072" width="9.5703125" style="3" customWidth="1"/>
    <col min="3073" max="3073" width="9.85546875" style="3" bestFit="1" customWidth="1"/>
    <col min="3074" max="3074" width="14.140625" style="3" customWidth="1"/>
    <col min="3075" max="3076" width="11.140625" style="3" customWidth="1"/>
    <col min="3077" max="3077" width="13.28515625" style="3" customWidth="1"/>
    <col min="3078" max="3078" width="12.140625" style="3" customWidth="1"/>
    <col min="3079" max="3081" width="9.85546875" style="3" bestFit="1" customWidth="1"/>
    <col min="3082" max="3082" width="10.140625" style="3" customWidth="1"/>
    <col min="3083" max="3083" width="12.140625" style="3" customWidth="1"/>
    <col min="3084" max="3084" width="10.140625" style="3" customWidth="1"/>
    <col min="3085" max="3085" width="12" style="3" customWidth="1"/>
    <col min="3086" max="3320" width="8.85546875" style="3"/>
    <col min="3321" max="3321" width="6.28515625" style="3" customWidth="1"/>
    <col min="3322" max="3322" width="20.5703125" style="3" customWidth="1"/>
    <col min="3323" max="3323" width="30.7109375" style="3" customWidth="1"/>
    <col min="3324" max="3324" width="12" style="3" customWidth="1"/>
    <col min="3325" max="3325" width="13" style="3" customWidth="1"/>
    <col min="3326" max="3326" width="9.85546875" style="3" bestFit="1" customWidth="1"/>
    <col min="3327" max="3328" width="9.5703125" style="3" customWidth="1"/>
    <col min="3329" max="3329" width="9.85546875" style="3" bestFit="1" customWidth="1"/>
    <col min="3330" max="3330" width="14.140625" style="3" customWidth="1"/>
    <col min="3331" max="3332" width="11.140625" style="3" customWidth="1"/>
    <col min="3333" max="3333" width="13.28515625" style="3" customWidth="1"/>
    <col min="3334" max="3334" width="12.140625" style="3" customWidth="1"/>
    <col min="3335" max="3337" width="9.85546875" style="3" bestFit="1" customWidth="1"/>
    <col min="3338" max="3338" width="10.140625" style="3" customWidth="1"/>
    <col min="3339" max="3339" width="12.140625" style="3" customWidth="1"/>
    <col min="3340" max="3340" width="10.140625" style="3" customWidth="1"/>
    <col min="3341" max="3341" width="12" style="3" customWidth="1"/>
    <col min="3342" max="3576" width="8.85546875" style="3"/>
    <col min="3577" max="3577" width="6.28515625" style="3" customWidth="1"/>
    <col min="3578" max="3578" width="20.5703125" style="3" customWidth="1"/>
    <col min="3579" max="3579" width="30.7109375" style="3" customWidth="1"/>
    <col min="3580" max="3580" width="12" style="3" customWidth="1"/>
    <col min="3581" max="3581" width="13" style="3" customWidth="1"/>
    <col min="3582" max="3582" width="9.85546875" style="3" bestFit="1" customWidth="1"/>
    <col min="3583" max="3584" width="9.5703125" style="3" customWidth="1"/>
    <col min="3585" max="3585" width="9.85546875" style="3" bestFit="1" customWidth="1"/>
    <col min="3586" max="3586" width="14.140625" style="3" customWidth="1"/>
    <col min="3587" max="3588" width="11.140625" style="3" customWidth="1"/>
    <col min="3589" max="3589" width="13.28515625" style="3" customWidth="1"/>
    <col min="3590" max="3590" width="12.140625" style="3" customWidth="1"/>
    <col min="3591" max="3593" width="9.85546875" style="3" bestFit="1" customWidth="1"/>
    <col min="3594" max="3594" width="10.140625" style="3" customWidth="1"/>
    <col min="3595" max="3595" width="12.140625" style="3" customWidth="1"/>
    <col min="3596" max="3596" width="10.140625" style="3" customWidth="1"/>
    <col min="3597" max="3597" width="12" style="3" customWidth="1"/>
    <col min="3598" max="3832" width="8.85546875" style="3"/>
    <col min="3833" max="3833" width="6.28515625" style="3" customWidth="1"/>
    <col min="3834" max="3834" width="20.5703125" style="3" customWidth="1"/>
    <col min="3835" max="3835" width="30.7109375" style="3" customWidth="1"/>
    <col min="3836" max="3836" width="12" style="3" customWidth="1"/>
    <col min="3837" max="3837" width="13" style="3" customWidth="1"/>
    <col min="3838" max="3838" width="9.85546875" style="3" bestFit="1" customWidth="1"/>
    <col min="3839" max="3840" width="9.5703125" style="3" customWidth="1"/>
    <col min="3841" max="3841" width="9.85546875" style="3" bestFit="1" customWidth="1"/>
    <col min="3842" max="3842" width="14.140625" style="3" customWidth="1"/>
    <col min="3843" max="3844" width="11.140625" style="3" customWidth="1"/>
    <col min="3845" max="3845" width="13.28515625" style="3" customWidth="1"/>
    <col min="3846" max="3846" width="12.140625" style="3" customWidth="1"/>
    <col min="3847" max="3849" width="9.85546875" style="3" bestFit="1" customWidth="1"/>
    <col min="3850" max="3850" width="10.140625" style="3" customWidth="1"/>
    <col min="3851" max="3851" width="12.140625" style="3" customWidth="1"/>
    <col min="3852" max="3852" width="10.140625" style="3" customWidth="1"/>
    <col min="3853" max="3853" width="12" style="3" customWidth="1"/>
    <col min="3854" max="4088" width="8.85546875" style="3"/>
    <col min="4089" max="4089" width="6.28515625" style="3" customWidth="1"/>
    <col min="4090" max="4090" width="20.5703125" style="3" customWidth="1"/>
    <col min="4091" max="4091" width="30.7109375" style="3" customWidth="1"/>
    <col min="4092" max="4092" width="12" style="3" customWidth="1"/>
    <col min="4093" max="4093" width="13" style="3" customWidth="1"/>
    <col min="4094" max="4094" width="9.85546875" style="3" bestFit="1" customWidth="1"/>
    <col min="4095" max="4096" width="9.5703125" style="3" customWidth="1"/>
    <col min="4097" max="4097" width="9.85546875" style="3" bestFit="1" customWidth="1"/>
    <col min="4098" max="4098" width="14.140625" style="3" customWidth="1"/>
    <col min="4099" max="4100" width="11.140625" style="3" customWidth="1"/>
    <col min="4101" max="4101" width="13.28515625" style="3" customWidth="1"/>
    <col min="4102" max="4102" width="12.140625" style="3" customWidth="1"/>
    <col min="4103" max="4105" width="9.85546875" style="3" bestFit="1" customWidth="1"/>
    <col min="4106" max="4106" width="10.140625" style="3" customWidth="1"/>
    <col min="4107" max="4107" width="12.140625" style="3" customWidth="1"/>
    <col min="4108" max="4108" width="10.140625" style="3" customWidth="1"/>
    <col min="4109" max="4109" width="12" style="3" customWidth="1"/>
    <col min="4110" max="4344" width="8.85546875" style="3"/>
    <col min="4345" max="4345" width="6.28515625" style="3" customWidth="1"/>
    <col min="4346" max="4346" width="20.5703125" style="3" customWidth="1"/>
    <col min="4347" max="4347" width="30.7109375" style="3" customWidth="1"/>
    <col min="4348" max="4348" width="12" style="3" customWidth="1"/>
    <col min="4349" max="4349" width="13" style="3" customWidth="1"/>
    <col min="4350" max="4350" width="9.85546875" style="3" bestFit="1" customWidth="1"/>
    <col min="4351" max="4352" width="9.5703125" style="3" customWidth="1"/>
    <col min="4353" max="4353" width="9.85546875" style="3" bestFit="1" customWidth="1"/>
    <col min="4354" max="4354" width="14.140625" style="3" customWidth="1"/>
    <col min="4355" max="4356" width="11.140625" style="3" customWidth="1"/>
    <col min="4357" max="4357" width="13.28515625" style="3" customWidth="1"/>
    <col min="4358" max="4358" width="12.140625" style="3" customWidth="1"/>
    <col min="4359" max="4361" width="9.85546875" style="3" bestFit="1" customWidth="1"/>
    <col min="4362" max="4362" width="10.140625" style="3" customWidth="1"/>
    <col min="4363" max="4363" width="12.140625" style="3" customWidth="1"/>
    <col min="4364" max="4364" width="10.140625" style="3" customWidth="1"/>
    <col min="4365" max="4365" width="12" style="3" customWidth="1"/>
    <col min="4366" max="4600" width="8.85546875" style="3"/>
    <col min="4601" max="4601" width="6.28515625" style="3" customWidth="1"/>
    <col min="4602" max="4602" width="20.5703125" style="3" customWidth="1"/>
    <col min="4603" max="4603" width="30.7109375" style="3" customWidth="1"/>
    <col min="4604" max="4604" width="12" style="3" customWidth="1"/>
    <col min="4605" max="4605" width="13" style="3" customWidth="1"/>
    <col min="4606" max="4606" width="9.85546875" style="3" bestFit="1" customWidth="1"/>
    <col min="4607" max="4608" width="9.5703125" style="3" customWidth="1"/>
    <col min="4609" max="4609" width="9.85546875" style="3" bestFit="1" customWidth="1"/>
    <col min="4610" max="4610" width="14.140625" style="3" customWidth="1"/>
    <col min="4611" max="4612" width="11.140625" style="3" customWidth="1"/>
    <col min="4613" max="4613" width="13.28515625" style="3" customWidth="1"/>
    <col min="4614" max="4614" width="12.140625" style="3" customWidth="1"/>
    <col min="4615" max="4617" width="9.85546875" style="3" bestFit="1" customWidth="1"/>
    <col min="4618" max="4618" width="10.140625" style="3" customWidth="1"/>
    <col min="4619" max="4619" width="12.140625" style="3" customWidth="1"/>
    <col min="4620" max="4620" width="10.140625" style="3" customWidth="1"/>
    <col min="4621" max="4621" width="12" style="3" customWidth="1"/>
    <col min="4622" max="4856" width="8.85546875" style="3"/>
    <col min="4857" max="4857" width="6.28515625" style="3" customWidth="1"/>
    <col min="4858" max="4858" width="20.5703125" style="3" customWidth="1"/>
    <col min="4859" max="4859" width="30.7109375" style="3" customWidth="1"/>
    <col min="4860" max="4860" width="12" style="3" customWidth="1"/>
    <col min="4861" max="4861" width="13" style="3" customWidth="1"/>
    <col min="4862" max="4862" width="9.85546875" style="3" bestFit="1" customWidth="1"/>
    <col min="4863" max="4864" width="9.5703125" style="3" customWidth="1"/>
    <col min="4865" max="4865" width="9.85546875" style="3" bestFit="1" customWidth="1"/>
    <col min="4866" max="4866" width="14.140625" style="3" customWidth="1"/>
    <col min="4867" max="4868" width="11.140625" style="3" customWidth="1"/>
    <col min="4869" max="4869" width="13.28515625" style="3" customWidth="1"/>
    <col min="4870" max="4870" width="12.140625" style="3" customWidth="1"/>
    <col min="4871" max="4873" width="9.85546875" style="3" bestFit="1" customWidth="1"/>
    <col min="4874" max="4874" width="10.140625" style="3" customWidth="1"/>
    <col min="4875" max="4875" width="12.140625" style="3" customWidth="1"/>
    <col min="4876" max="4876" width="10.140625" style="3" customWidth="1"/>
    <col min="4877" max="4877" width="12" style="3" customWidth="1"/>
    <col min="4878" max="5112" width="8.85546875" style="3"/>
    <col min="5113" max="5113" width="6.28515625" style="3" customWidth="1"/>
    <col min="5114" max="5114" width="20.5703125" style="3" customWidth="1"/>
    <col min="5115" max="5115" width="30.7109375" style="3" customWidth="1"/>
    <col min="5116" max="5116" width="12" style="3" customWidth="1"/>
    <col min="5117" max="5117" width="13" style="3" customWidth="1"/>
    <col min="5118" max="5118" width="9.85546875" style="3" bestFit="1" customWidth="1"/>
    <col min="5119" max="5120" width="9.5703125" style="3" customWidth="1"/>
    <col min="5121" max="5121" width="9.85546875" style="3" bestFit="1" customWidth="1"/>
    <col min="5122" max="5122" width="14.140625" style="3" customWidth="1"/>
    <col min="5123" max="5124" width="11.140625" style="3" customWidth="1"/>
    <col min="5125" max="5125" width="13.28515625" style="3" customWidth="1"/>
    <col min="5126" max="5126" width="12.140625" style="3" customWidth="1"/>
    <col min="5127" max="5129" width="9.85546875" style="3" bestFit="1" customWidth="1"/>
    <col min="5130" max="5130" width="10.140625" style="3" customWidth="1"/>
    <col min="5131" max="5131" width="12.140625" style="3" customWidth="1"/>
    <col min="5132" max="5132" width="10.140625" style="3" customWidth="1"/>
    <col min="5133" max="5133" width="12" style="3" customWidth="1"/>
    <col min="5134" max="5368" width="8.85546875" style="3"/>
    <col min="5369" max="5369" width="6.28515625" style="3" customWidth="1"/>
    <col min="5370" max="5370" width="20.5703125" style="3" customWidth="1"/>
    <col min="5371" max="5371" width="30.7109375" style="3" customWidth="1"/>
    <col min="5372" max="5372" width="12" style="3" customWidth="1"/>
    <col min="5373" max="5373" width="13" style="3" customWidth="1"/>
    <col min="5374" max="5374" width="9.85546875" style="3" bestFit="1" customWidth="1"/>
    <col min="5375" max="5376" width="9.5703125" style="3" customWidth="1"/>
    <col min="5377" max="5377" width="9.85546875" style="3" bestFit="1" customWidth="1"/>
    <col min="5378" max="5378" width="14.140625" style="3" customWidth="1"/>
    <col min="5379" max="5380" width="11.140625" style="3" customWidth="1"/>
    <col min="5381" max="5381" width="13.28515625" style="3" customWidth="1"/>
    <col min="5382" max="5382" width="12.140625" style="3" customWidth="1"/>
    <col min="5383" max="5385" width="9.85546875" style="3" bestFit="1" customWidth="1"/>
    <col min="5386" max="5386" width="10.140625" style="3" customWidth="1"/>
    <col min="5387" max="5387" width="12.140625" style="3" customWidth="1"/>
    <col min="5388" max="5388" width="10.140625" style="3" customWidth="1"/>
    <col min="5389" max="5389" width="12" style="3" customWidth="1"/>
    <col min="5390" max="5624" width="8.85546875" style="3"/>
    <col min="5625" max="5625" width="6.28515625" style="3" customWidth="1"/>
    <col min="5626" max="5626" width="20.5703125" style="3" customWidth="1"/>
    <col min="5627" max="5627" width="30.7109375" style="3" customWidth="1"/>
    <col min="5628" max="5628" width="12" style="3" customWidth="1"/>
    <col min="5629" max="5629" width="13" style="3" customWidth="1"/>
    <col min="5630" max="5630" width="9.85546875" style="3" bestFit="1" customWidth="1"/>
    <col min="5631" max="5632" width="9.5703125" style="3" customWidth="1"/>
    <col min="5633" max="5633" width="9.85546875" style="3" bestFit="1" customWidth="1"/>
    <col min="5634" max="5634" width="14.140625" style="3" customWidth="1"/>
    <col min="5635" max="5636" width="11.140625" style="3" customWidth="1"/>
    <col min="5637" max="5637" width="13.28515625" style="3" customWidth="1"/>
    <col min="5638" max="5638" width="12.140625" style="3" customWidth="1"/>
    <col min="5639" max="5641" width="9.85546875" style="3" bestFit="1" customWidth="1"/>
    <col min="5642" max="5642" width="10.140625" style="3" customWidth="1"/>
    <col min="5643" max="5643" width="12.140625" style="3" customWidth="1"/>
    <col min="5644" max="5644" width="10.140625" style="3" customWidth="1"/>
    <col min="5645" max="5645" width="12" style="3" customWidth="1"/>
    <col min="5646" max="5880" width="8.85546875" style="3"/>
    <col min="5881" max="5881" width="6.28515625" style="3" customWidth="1"/>
    <col min="5882" max="5882" width="20.5703125" style="3" customWidth="1"/>
    <col min="5883" max="5883" width="30.7109375" style="3" customWidth="1"/>
    <col min="5884" max="5884" width="12" style="3" customWidth="1"/>
    <col min="5885" max="5885" width="13" style="3" customWidth="1"/>
    <col min="5886" max="5886" width="9.85546875" style="3" bestFit="1" customWidth="1"/>
    <col min="5887" max="5888" width="9.5703125" style="3" customWidth="1"/>
    <col min="5889" max="5889" width="9.85546875" style="3" bestFit="1" customWidth="1"/>
    <col min="5890" max="5890" width="14.140625" style="3" customWidth="1"/>
    <col min="5891" max="5892" width="11.140625" style="3" customWidth="1"/>
    <col min="5893" max="5893" width="13.28515625" style="3" customWidth="1"/>
    <col min="5894" max="5894" width="12.140625" style="3" customWidth="1"/>
    <col min="5895" max="5897" width="9.85546875" style="3" bestFit="1" customWidth="1"/>
    <col min="5898" max="5898" width="10.140625" style="3" customWidth="1"/>
    <col min="5899" max="5899" width="12.140625" style="3" customWidth="1"/>
    <col min="5900" max="5900" width="10.140625" style="3" customWidth="1"/>
    <col min="5901" max="5901" width="12" style="3" customWidth="1"/>
    <col min="5902" max="6136" width="8.85546875" style="3"/>
    <col min="6137" max="6137" width="6.28515625" style="3" customWidth="1"/>
    <col min="6138" max="6138" width="20.5703125" style="3" customWidth="1"/>
    <col min="6139" max="6139" width="30.7109375" style="3" customWidth="1"/>
    <col min="6140" max="6140" width="12" style="3" customWidth="1"/>
    <col min="6141" max="6141" width="13" style="3" customWidth="1"/>
    <col min="6142" max="6142" width="9.85546875" style="3" bestFit="1" customWidth="1"/>
    <col min="6143" max="6144" width="9.5703125" style="3" customWidth="1"/>
    <col min="6145" max="6145" width="9.85546875" style="3" bestFit="1" customWidth="1"/>
    <col min="6146" max="6146" width="14.140625" style="3" customWidth="1"/>
    <col min="6147" max="6148" width="11.140625" style="3" customWidth="1"/>
    <col min="6149" max="6149" width="13.28515625" style="3" customWidth="1"/>
    <col min="6150" max="6150" width="12.140625" style="3" customWidth="1"/>
    <col min="6151" max="6153" width="9.85546875" style="3" bestFit="1" customWidth="1"/>
    <col min="6154" max="6154" width="10.140625" style="3" customWidth="1"/>
    <col min="6155" max="6155" width="12.140625" style="3" customWidth="1"/>
    <col min="6156" max="6156" width="10.140625" style="3" customWidth="1"/>
    <col min="6157" max="6157" width="12" style="3" customWidth="1"/>
    <col min="6158" max="6392" width="8.85546875" style="3"/>
    <col min="6393" max="6393" width="6.28515625" style="3" customWidth="1"/>
    <col min="6394" max="6394" width="20.5703125" style="3" customWidth="1"/>
    <col min="6395" max="6395" width="30.7109375" style="3" customWidth="1"/>
    <col min="6396" max="6396" width="12" style="3" customWidth="1"/>
    <col min="6397" max="6397" width="13" style="3" customWidth="1"/>
    <col min="6398" max="6398" width="9.85546875" style="3" bestFit="1" customWidth="1"/>
    <col min="6399" max="6400" width="9.5703125" style="3" customWidth="1"/>
    <col min="6401" max="6401" width="9.85546875" style="3" bestFit="1" customWidth="1"/>
    <col min="6402" max="6402" width="14.140625" style="3" customWidth="1"/>
    <col min="6403" max="6404" width="11.140625" style="3" customWidth="1"/>
    <col min="6405" max="6405" width="13.28515625" style="3" customWidth="1"/>
    <col min="6406" max="6406" width="12.140625" style="3" customWidth="1"/>
    <col min="6407" max="6409" width="9.85546875" style="3" bestFit="1" customWidth="1"/>
    <col min="6410" max="6410" width="10.140625" style="3" customWidth="1"/>
    <col min="6411" max="6411" width="12.140625" style="3" customWidth="1"/>
    <col min="6412" max="6412" width="10.140625" style="3" customWidth="1"/>
    <col min="6413" max="6413" width="12" style="3" customWidth="1"/>
    <col min="6414" max="6648" width="8.85546875" style="3"/>
    <col min="6649" max="6649" width="6.28515625" style="3" customWidth="1"/>
    <col min="6650" max="6650" width="20.5703125" style="3" customWidth="1"/>
    <col min="6651" max="6651" width="30.7109375" style="3" customWidth="1"/>
    <col min="6652" max="6652" width="12" style="3" customWidth="1"/>
    <col min="6653" max="6653" width="13" style="3" customWidth="1"/>
    <col min="6654" max="6654" width="9.85546875" style="3" bestFit="1" customWidth="1"/>
    <col min="6655" max="6656" width="9.5703125" style="3" customWidth="1"/>
    <col min="6657" max="6657" width="9.85546875" style="3" bestFit="1" customWidth="1"/>
    <col min="6658" max="6658" width="14.140625" style="3" customWidth="1"/>
    <col min="6659" max="6660" width="11.140625" style="3" customWidth="1"/>
    <col min="6661" max="6661" width="13.28515625" style="3" customWidth="1"/>
    <col min="6662" max="6662" width="12.140625" style="3" customWidth="1"/>
    <col min="6663" max="6665" width="9.85546875" style="3" bestFit="1" customWidth="1"/>
    <col min="6666" max="6666" width="10.140625" style="3" customWidth="1"/>
    <col min="6667" max="6667" width="12.140625" style="3" customWidth="1"/>
    <col min="6668" max="6668" width="10.140625" style="3" customWidth="1"/>
    <col min="6669" max="6669" width="12" style="3" customWidth="1"/>
    <col min="6670" max="6904" width="8.85546875" style="3"/>
    <col min="6905" max="6905" width="6.28515625" style="3" customWidth="1"/>
    <col min="6906" max="6906" width="20.5703125" style="3" customWidth="1"/>
    <col min="6907" max="6907" width="30.7109375" style="3" customWidth="1"/>
    <col min="6908" max="6908" width="12" style="3" customWidth="1"/>
    <col min="6909" max="6909" width="13" style="3" customWidth="1"/>
    <col min="6910" max="6910" width="9.85546875" style="3" bestFit="1" customWidth="1"/>
    <col min="6911" max="6912" width="9.5703125" style="3" customWidth="1"/>
    <col min="6913" max="6913" width="9.85546875" style="3" bestFit="1" customWidth="1"/>
    <col min="6914" max="6914" width="14.140625" style="3" customWidth="1"/>
    <col min="6915" max="6916" width="11.140625" style="3" customWidth="1"/>
    <col min="6917" max="6917" width="13.28515625" style="3" customWidth="1"/>
    <col min="6918" max="6918" width="12.140625" style="3" customWidth="1"/>
    <col min="6919" max="6921" width="9.85546875" style="3" bestFit="1" customWidth="1"/>
    <col min="6922" max="6922" width="10.140625" style="3" customWidth="1"/>
    <col min="6923" max="6923" width="12.140625" style="3" customWidth="1"/>
    <col min="6924" max="6924" width="10.140625" style="3" customWidth="1"/>
    <col min="6925" max="6925" width="12" style="3" customWidth="1"/>
    <col min="6926" max="7160" width="8.85546875" style="3"/>
    <col min="7161" max="7161" width="6.28515625" style="3" customWidth="1"/>
    <col min="7162" max="7162" width="20.5703125" style="3" customWidth="1"/>
    <col min="7163" max="7163" width="30.7109375" style="3" customWidth="1"/>
    <col min="7164" max="7164" width="12" style="3" customWidth="1"/>
    <col min="7165" max="7165" width="13" style="3" customWidth="1"/>
    <col min="7166" max="7166" width="9.85546875" style="3" bestFit="1" customWidth="1"/>
    <col min="7167" max="7168" width="9.5703125" style="3" customWidth="1"/>
    <col min="7169" max="7169" width="9.85546875" style="3" bestFit="1" customWidth="1"/>
    <col min="7170" max="7170" width="14.140625" style="3" customWidth="1"/>
    <col min="7171" max="7172" width="11.140625" style="3" customWidth="1"/>
    <col min="7173" max="7173" width="13.28515625" style="3" customWidth="1"/>
    <col min="7174" max="7174" width="12.140625" style="3" customWidth="1"/>
    <col min="7175" max="7177" width="9.85546875" style="3" bestFit="1" customWidth="1"/>
    <col min="7178" max="7178" width="10.140625" style="3" customWidth="1"/>
    <col min="7179" max="7179" width="12.140625" style="3" customWidth="1"/>
    <col min="7180" max="7180" width="10.140625" style="3" customWidth="1"/>
    <col min="7181" max="7181" width="12" style="3" customWidth="1"/>
    <col min="7182" max="7416" width="8.85546875" style="3"/>
    <col min="7417" max="7417" width="6.28515625" style="3" customWidth="1"/>
    <col min="7418" max="7418" width="20.5703125" style="3" customWidth="1"/>
    <col min="7419" max="7419" width="30.7109375" style="3" customWidth="1"/>
    <col min="7420" max="7420" width="12" style="3" customWidth="1"/>
    <col min="7421" max="7421" width="13" style="3" customWidth="1"/>
    <col min="7422" max="7422" width="9.85546875" style="3" bestFit="1" customWidth="1"/>
    <col min="7423" max="7424" width="9.5703125" style="3" customWidth="1"/>
    <col min="7425" max="7425" width="9.85546875" style="3" bestFit="1" customWidth="1"/>
    <col min="7426" max="7426" width="14.140625" style="3" customWidth="1"/>
    <col min="7427" max="7428" width="11.140625" style="3" customWidth="1"/>
    <col min="7429" max="7429" width="13.28515625" style="3" customWidth="1"/>
    <col min="7430" max="7430" width="12.140625" style="3" customWidth="1"/>
    <col min="7431" max="7433" width="9.85546875" style="3" bestFit="1" customWidth="1"/>
    <col min="7434" max="7434" width="10.140625" style="3" customWidth="1"/>
    <col min="7435" max="7435" width="12.140625" style="3" customWidth="1"/>
    <col min="7436" max="7436" width="10.140625" style="3" customWidth="1"/>
    <col min="7437" max="7437" width="12" style="3" customWidth="1"/>
    <col min="7438" max="7672" width="8.85546875" style="3"/>
    <col min="7673" max="7673" width="6.28515625" style="3" customWidth="1"/>
    <col min="7674" max="7674" width="20.5703125" style="3" customWidth="1"/>
    <col min="7675" max="7675" width="30.7109375" style="3" customWidth="1"/>
    <col min="7676" max="7676" width="12" style="3" customWidth="1"/>
    <col min="7677" max="7677" width="13" style="3" customWidth="1"/>
    <col min="7678" max="7678" width="9.85546875" style="3" bestFit="1" customWidth="1"/>
    <col min="7679" max="7680" width="9.5703125" style="3" customWidth="1"/>
    <col min="7681" max="7681" width="9.85546875" style="3" bestFit="1" customWidth="1"/>
    <col min="7682" max="7682" width="14.140625" style="3" customWidth="1"/>
    <col min="7683" max="7684" width="11.140625" style="3" customWidth="1"/>
    <col min="7685" max="7685" width="13.28515625" style="3" customWidth="1"/>
    <col min="7686" max="7686" width="12.140625" style="3" customWidth="1"/>
    <col min="7687" max="7689" width="9.85546875" style="3" bestFit="1" customWidth="1"/>
    <col min="7690" max="7690" width="10.140625" style="3" customWidth="1"/>
    <col min="7691" max="7691" width="12.140625" style="3" customWidth="1"/>
    <col min="7692" max="7692" width="10.140625" style="3" customWidth="1"/>
    <col min="7693" max="7693" width="12" style="3" customWidth="1"/>
    <col min="7694" max="7928" width="8.85546875" style="3"/>
    <col min="7929" max="7929" width="6.28515625" style="3" customWidth="1"/>
    <col min="7930" max="7930" width="20.5703125" style="3" customWidth="1"/>
    <col min="7931" max="7931" width="30.7109375" style="3" customWidth="1"/>
    <col min="7932" max="7932" width="12" style="3" customWidth="1"/>
    <col min="7933" max="7933" width="13" style="3" customWidth="1"/>
    <col min="7934" max="7934" width="9.85546875" style="3" bestFit="1" customWidth="1"/>
    <col min="7935" max="7936" width="9.5703125" style="3" customWidth="1"/>
    <col min="7937" max="7937" width="9.85546875" style="3" bestFit="1" customWidth="1"/>
    <col min="7938" max="7938" width="14.140625" style="3" customWidth="1"/>
    <col min="7939" max="7940" width="11.140625" style="3" customWidth="1"/>
    <col min="7941" max="7941" width="13.28515625" style="3" customWidth="1"/>
    <col min="7942" max="7942" width="12.140625" style="3" customWidth="1"/>
    <col min="7943" max="7945" width="9.85546875" style="3" bestFit="1" customWidth="1"/>
    <col min="7946" max="7946" width="10.140625" style="3" customWidth="1"/>
    <col min="7947" max="7947" width="12.140625" style="3" customWidth="1"/>
    <col min="7948" max="7948" width="10.140625" style="3" customWidth="1"/>
    <col min="7949" max="7949" width="12" style="3" customWidth="1"/>
    <col min="7950" max="8184" width="8.85546875" style="3"/>
    <col min="8185" max="8185" width="6.28515625" style="3" customWidth="1"/>
    <col min="8186" max="8186" width="20.5703125" style="3" customWidth="1"/>
    <col min="8187" max="8187" width="30.7109375" style="3" customWidth="1"/>
    <col min="8188" max="8188" width="12" style="3" customWidth="1"/>
    <col min="8189" max="8189" width="13" style="3" customWidth="1"/>
    <col min="8190" max="8190" width="9.85546875" style="3" bestFit="1" customWidth="1"/>
    <col min="8191" max="8192" width="9.5703125" style="3" customWidth="1"/>
    <col min="8193" max="8193" width="9.85546875" style="3" bestFit="1" customWidth="1"/>
    <col min="8194" max="8194" width="14.140625" style="3" customWidth="1"/>
    <col min="8195" max="8196" width="11.140625" style="3" customWidth="1"/>
    <col min="8197" max="8197" width="13.28515625" style="3" customWidth="1"/>
    <col min="8198" max="8198" width="12.140625" style="3" customWidth="1"/>
    <col min="8199" max="8201" width="9.85546875" style="3" bestFit="1" customWidth="1"/>
    <col min="8202" max="8202" width="10.140625" style="3" customWidth="1"/>
    <col min="8203" max="8203" width="12.140625" style="3" customWidth="1"/>
    <col min="8204" max="8204" width="10.140625" style="3" customWidth="1"/>
    <col min="8205" max="8205" width="12" style="3" customWidth="1"/>
    <col min="8206" max="8440" width="8.85546875" style="3"/>
    <col min="8441" max="8441" width="6.28515625" style="3" customWidth="1"/>
    <col min="8442" max="8442" width="20.5703125" style="3" customWidth="1"/>
    <col min="8443" max="8443" width="30.7109375" style="3" customWidth="1"/>
    <col min="8444" max="8444" width="12" style="3" customWidth="1"/>
    <col min="8445" max="8445" width="13" style="3" customWidth="1"/>
    <col min="8446" max="8446" width="9.85546875" style="3" bestFit="1" customWidth="1"/>
    <col min="8447" max="8448" width="9.5703125" style="3" customWidth="1"/>
    <col min="8449" max="8449" width="9.85546875" style="3" bestFit="1" customWidth="1"/>
    <col min="8450" max="8450" width="14.140625" style="3" customWidth="1"/>
    <col min="8451" max="8452" width="11.140625" style="3" customWidth="1"/>
    <col min="8453" max="8453" width="13.28515625" style="3" customWidth="1"/>
    <col min="8454" max="8454" width="12.140625" style="3" customWidth="1"/>
    <col min="8455" max="8457" width="9.85546875" style="3" bestFit="1" customWidth="1"/>
    <col min="8458" max="8458" width="10.140625" style="3" customWidth="1"/>
    <col min="8459" max="8459" width="12.140625" style="3" customWidth="1"/>
    <col min="8460" max="8460" width="10.140625" style="3" customWidth="1"/>
    <col min="8461" max="8461" width="12" style="3" customWidth="1"/>
    <col min="8462" max="8696" width="8.85546875" style="3"/>
    <col min="8697" max="8697" width="6.28515625" style="3" customWidth="1"/>
    <col min="8698" max="8698" width="20.5703125" style="3" customWidth="1"/>
    <col min="8699" max="8699" width="30.7109375" style="3" customWidth="1"/>
    <col min="8700" max="8700" width="12" style="3" customWidth="1"/>
    <col min="8701" max="8701" width="13" style="3" customWidth="1"/>
    <col min="8702" max="8702" width="9.85546875" style="3" bestFit="1" customWidth="1"/>
    <col min="8703" max="8704" width="9.5703125" style="3" customWidth="1"/>
    <col min="8705" max="8705" width="9.85546875" style="3" bestFit="1" customWidth="1"/>
    <col min="8706" max="8706" width="14.140625" style="3" customWidth="1"/>
    <col min="8707" max="8708" width="11.140625" style="3" customWidth="1"/>
    <col min="8709" max="8709" width="13.28515625" style="3" customWidth="1"/>
    <col min="8710" max="8710" width="12.140625" style="3" customWidth="1"/>
    <col min="8711" max="8713" width="9.85546875" style="3" bestFit="1" customWidth="1"/>
    <col min="8714" max="8714" width="10.140625" style="3" customWidth="1"/>
    <col min="8715" max="8715" width="12.140625" style="3" customWidth="1"/>
    <col min="8716" max="8716" width="10.140625" style="3" customWidth="1"/>
    <col min="8717" max="8717" width="12" style="3" customWidth="1"/>
    <col min="8718" max="8952" width="8.85546875" style="3"/>
    <col min="8953" max="8953" width="6.28515625" style="3" customWidth="1"/>
    <col min="8954" max="8954" width="20.5703125" style="3" customWidth="1"/>
    <col min="8955" max="8955" width="30.7109375" style="3" customWidth="1"/>
    <col min="8956" max="8956" width="12" style="3" customWidth="1"/>
    <col min="8957" max="8957" width="13" style="3" customWidth="1"/>
    <col min="8958" max="8958" width="9.85546875" style="3" bestFit="1" customWidth="1"/>
    <col min="8959" max="8960" width="9.5703125" style="3" customWidth="1"/>
    <col min="8961" max="8961" width="9.85546875" style="3" bestFit="1" customWidth="1"/>
    <col min="8962" max="8962" width="14.140625" style="3" customWidth="1"/>
    <col min="8963" max="8964" width="11.140625" style="3" customWidth="1"/>
    <col min="8965" max="8965" width="13.28515625" style="3" customWidth="1"/>
    <col min="8966" max="8966" width="12.140625" style="3" customWidth="1"/>
    <col min="8967" max="8969" width="9.85546875" style="3" bestFit="1" customWidth="1"/>
    <col min="8970" max="8970" width="10.140625" style="3" customWidth="1"/>
    <col min="8971" max="8971" width="12.140625" style="3" customWidth="1"/>
    <col min="8972" max="8972" width="10.140625" style="3" customWidth="1"/>
    <col min="8973" max="8973" width="12" style="3" customWidth="1"/>
    <col min="8974" max="9208" width="8.85546875" style="3"/>
    <col min="9209" max="9209" width="6.28515625" style="3" customWidth="1"/>
    <col min="9210" max="9210" width="20.5703125" style="3" customWidth="1"/>
    <col min="9211" max="9211" width="30.7109375" style="3" customWidth="1"/>
    <col min="9212" max="9212" width="12" style="3" customWidth="1"/>
    <col min="9213" max="9213" width="13" style="3" customWidth="1"/>
    <col min="9214" max="9214" width="9.85546875" style="3" bestFit="1" customWidth="1"/>
    <col min="9215" max="9216" width="9.5703125" style="3" customWidth="1"/>
    <col min="9217" max="9217" width="9.85546875" style="3" bestFit="1" customWidth="1"/>
    <col min="9218" max="9218" width="14.140625" style="3" customWidth="1"/>
    <col min="9219" max="9220" width="11.140625" style="3" customWidth="1"/>
    <col min="9221" max="9221" width="13.28515625" style="3" customWidth="1"/>
    <col min="9222" max="9222" width="12.140625" style="3" customWidth="1"/>
    <col min="9223" max="9225" width="9.85546875" style="3" bestFit="1" customWidth="1"/>
    <col min="9226" max="9226" width="10.140625" style="3" customWidth="1"/>
    <col min="9227" max="9227" width="12.140625" style="3" customWidth="1"/>
    <col min="9228" max="9228" width="10.140625" style="3" customWidth="1"/>
    <col min="9229" max="9229" width="12" style="3" customWidth="1"/>
    <col min="9230" max="9464" width="8.85546875" style="3"/>
    <col min="9465" max="9465" width="6.28515625" style="3" customWidth="1"/>
    <col min="9466" max="9466" width="20.5703125" style="3" customWidth="1"/>
    <col min="9467" max="9467" width="30.7109375" style="3" customWidth="1"/>
    <col min="9468" max="9468" width="12" style="3" customWidth="1"/>
    <col min="9469" max="9469" width="13" style="3" customWidth="1"/>
    <col min="9470" max="9470" width="9.85546875" style="3" bestFit="1" customWidth="1"/>
    <col min="9471" max="9472" width="9.5703125" style="3" customWidth="1"/>
    <col min="9473" max="9473" width="9.85546875" style="3" bestFit="1" customWidth="1"/>
    <col min="9474" max="9474" width="14.140625" style="3" customWidth="1"/>
    <col min="9475" max="9476" width="11.140625" style="3" customWidth="1"/>
    <col min="9477" max="9477" width="13.28515625" style="3" customWidth="1"/>
    <col min="9478" max="9478" width="12.140625" style="3" customWidth="1"/>
    <col min="9479" max="9481" width="9.85546875" style="3" bestFit="1" customWidth="1"/>
    <col min="9482" max="9482" width="10.140625" style="3" customWidth="1"/>
    <col min="9483" max="9483" width="12.140625" style="3" customWidth="1"/>
    <col min="9484" max="9484" width="10.140625" style="3" customWidth="1"/>
    <col min="9485" max="9485" width="12" style="3" customWidth="1"/>
    <col min="9486" max="9720" width="8.85546875" style="3"/>
    <col min="9721" max="9721" width="6.28515625" style="3" customWidth="1"/>
    <col min="9722" max="9722" width="20.5703125" style="3" customWidth="1"/>
    <col min="9723" max="9723" width="30.7109375" style="3" customWidth="1"/>
    <col min="9724" max="9724" width="12" style="3" customWidth="1"/>
    <col min="9725" max="9725" width="13" style="3" customWidth="1"/>
    <col min="9726" max="9726" width="9.85546875" style="3" bestFit="1" customWidth="1"/>
    <col min="9727" max="9728" width="9.5703125" style="3" customWidth="1"/>
    <col min="9729" max="9729" width="9.85546875" style="3" bestFit="1" customWidth="1"/>
    <col min="9730" max="9730" width="14.140625" style="3" customWidth="1"/>
    <col min="9731" max="9732" width="11.140625" style="3" customWidth="1"/>
    <col min="9733" max="9733" width="13.28515625" style="3" customWidth="1"/>
    <col min="9734" max="9734" width="12.140625" style="3" customWidth="1"/>
    <col min="9735" max="9737" width="9.85546875" style="3" bestFit="1" customWidth="1"/>
    <col min="9738" max="9738" width="10.140625" style="3" customWidth="1"/>
    <col min="9739" max="9739" width="12.140625" style="3" customWidth="1"/>
    <col min="9740" max="9740" width="10.140625" style="3" customWidth="1"/>
    <col min="9741" max="9741" width="12" style="3" customWidth="1"/>
    <col min="9742" max="9976" width="8.85546875" style="3"/>
    <col min="9977" max="9977" width="6.28515625" style="3" customWidth="1"/>
    <col min="9978" max="9978" width="20.5703125" style="3" customWidth="1"/>
    <col min="9979" max="9979" width="30.7109375" style="3" customWidth="1"/>
    <col min="9980" max="9980" width="12" style="3" customWidth="1"/>
    <col min="9981" max="9981" width="13" style="3" customWidth="1"/>
    <col min="9982" max="9982" width="9.85546875" style="3" bestFit="1" customWidth="1"/>
    <col min="9983" max="9984" width="9.5703125" style="3" customWidth="1"/>
    <col min="9985" max="9985" width="9.85546875" style="3" bestFit="1" customWidth="1"/>
    <col min="9986" max="9986" width="14.140625" style="3" customWidth="1"/>
    <col min="9987" max="9988" width="11.140625" style="3" customWidth="1"/>
    <col min="9989" max="9989" width="13.28515625" style="3" customWidth="1"/>
    <col min="9990" max="9990" width="12.140625" style="3" customWidth="1"/>
    <col min="9991" max="9993" width="9.85546875" style="3" bestFit="1" customWidth="1"/>
    <col min="9994" max="9994" width="10.140625" style="3" customWidth="1"/>
    <col min="9995" max="9995" width="12.140625" style="3" customWidth="1"/>
    <col min="9996" max="9996" width="10.140625" style="3" customWidth="1"/>
    <col min="9997" max="9997" width="12" style="3" customWidth="1"/>
    <col min="9998" max="10232" width="8.85546875" style="3"/>
    <col min="10233" max="10233" width="6.28515625" style="3" customWidth="1"/>
    <col min="10234" max="10234" width="20.5703125" style="3" customWidth="1"/>
    <col min="10235" max="10235" width="30.7109375" style="3" customWidth="1"/>
    <col min="10236" max="10236" width="12" style="3" customWidth="1"/>
    <col min="10237" max="10237" width="13" style="3" customWidth="1"/>
    <col min="10238" max="10238" width="9.85546875" style="3" bestFit="1" customWidth="1"/>
    <col min="10239" max="10240" width="9.5703125" style="3" customWidth="1"/>
    <col min="10241" max="10241" width="9.85546875" style="3" bestFit="1" customWidth="1"/>
    <col min="10242" max="10242" width="14.140625" style="3" customWidth="1"/>
    <col min="10243" max="10244" width="11.140625" style="3" customWidth="1"/>
    <col min="10245" max="10245" width="13.28515625" style="3" customWidth="1"/>
    <col min="10246" max="10246" width="12.140625" style="3" customWidth="1"/>
    <col min="10247" max="10249" width="9.85546875" style="3" bestFit="1" customWidth="1"/>
    <col min="10250" max="10250" width="10.140625" style="3" customWidth="1"/>
    <col min="10251" max="10251" width="12.140625" style="3" customWidth="1"/>
    <col min="10252" max="10252" width="10.140625" style="3" customWidth="1"/>
    <col min="10253" max="10253" width="12" style="3" customWidth="1"/>
    <col min="10254" max="10488" width="8.85546875" style="3"/>
    <col min="10489" max="10489" width="6.28515625" style="3" customWidth="1"/>
    <col min="10490" max="10490" width="20.5703125" style="3" customWidth="1"/>
    <col min="10491" max="10491" width="30.7109375" style="3" customWidth="1"/>
    <col min="10492" max="10492" width="12" style="3" customWidth="1"/>
    <col min="10493" max="10493" width="13" style="3" customWidth="1"/>
    <col min="10494" max="10494" width="9.85546875" style="3" bestFit="1" customWidth="1"/>
    <col min="10495" max="10496" width="9.5703125" style="3" customWidth="1"/>
    <col min="10497" max="10497" width="9.85546875" style="3" bestFit="1" customWidth="1"/>
    <col min="10498" max="10498" width="14.140625" style="3" customWidth="1"/>
    <col min="10499" max="10500" width="11.140625" style="3" customWidth="1"/>
    <col min="10501" max="10501" width="13.28515625" style="3" customWidth="1"/>
    <col min="10502" max="10502" width="12.140625" style="3" customWidth="1"/>
    <col min="10503" max="10505" width="9.85546875" style="3" bestFit="1" customWidth="1"/>
    <col min="10506" max="10506" width="10.140625" style="3" customWidth="1"/>
    <col min="10507" max="10507" width="12.140625" style="3" customWidth="1"/>
    <col min="10508" max="10508" width="10.140625" style="3" customWidth="1"/>
    <col min="10509" max="10509" width="12" style="3" customWidth="1"/>
    <col min="10510" max="10744" width="8.85546875" style="3"/>
    <col min="10745" max="10745" width="6.28515625" style="3" customWidth="1"/>
    <col min="10746" max="10746" width="20.5703125" style="3" customWidth="1"/>
    <col min="10747" max="10747" width="30.7109375" style="3" customWidth="1"/>
    <col min="10748" max="10748" width="12" style="3" customWidth="1"/>
    <col min="10749" max="10749" width="13" style="3" customWidth="1"/>
    <col min="10750" max="10750" width="9.85546875" style="3" bestFit="1" customWidth="1"/>
    <col min="10751" max="10752" width="9.5703125" style="3" customWidth="1"/>
    <col min="10753" max="10753" width="9.85546875" style="3" bestFit="1" customWidth="1"/>
    <col min="10754" max="10754" width="14.140625" style="3" customWidth="1"/>
    <col min="10755" max="10756" width="11.140625" style="3" customWidth="1"/>
    <col min="10757" max="10757" width="13.28515625" style="3" customWidth="1"/>
    <col min="10758" max="10758" width="12.140625" style="3" customWidth="1"/>
    <col min="10759" max="10761" width="9.85546875" style="3" bestFit="1" customWidth="1"/>
    <col min="10762" max="10762" width="10.140625" style="3" customWidth="1"/>
    <col min="10763" max="10763" width="12.140625" style="3" customWidth="1"/>
    <col min="10764" max="10764" width="10.140625" style="3" customWidth="1"/>
    <col min="10765" max="10765" width="12" style="3" customWidth="1"/>
    <col min="10766" max="11000" width="8.85546875" style="3"/>
    <col min="11001" max="11001" width="6.28515625" style="3" customWidth="1"/>
    <col min="11002" max="11002" width="20.5703125" style="3" customWidth="1"/>
    <col min="11003" max="11003" width="30.7109375" style="3" customWidth="1"/>
    <col min="11004" max="11004" width="12" style="3" customWidth="1"/>
    <col min="11005" max="11005" width="13" style="3" customWidth="1"/>
    <col min="11006" max="11006" width="9.85546875" style="3" bestFit="1" customWidth="1"/>
    <col min="11007" max="11008" width="9.5703125" style="3" customWidth="1"/>
    <col min="11009" max="11009" width="9.85546875" style="3" bestFit="1" customWidth="1"/>
    <col min="11010" max="11010" width="14.140625" style="3" customWidth="1"/>
    <col min="11011" max="11012" width="11.140625" style="3" customWidth="1"/>
    <col min="11013" max="11013" width="13.28515625" style="3" customWidth="1"/>
    <col min="11014" max="11014" width="12.140625" style="3" customWidth="1"/>
    <col min="11015" max="11017" width="9.85546875" style="3" bestFit="1" customWidth="1"/>
    <col min="11018" max="11018" width="10.140625" style="3" customWidth="1"/>
    <col min="11019" max="11019" width="12.140625" style="3" customWidth="1"/>
    <col min="11020" max="11020" width="10.140625" style="3" customWidth="1"/>
    <col min="11021" max="11021" width="12" style="3" customWidth="1"/>
    <col min="11022" max="11256" width="8.85546875" style="3"/>
    <col min="11257" max="11257" width="6.28515625" style="3" customWidth="1"/>
    <col min="11258" max="11258" width="20.5703125" style="3" customWidth="1"/>
    <col min="11259" max="11259" width="30.7109375" style="3" customWidth="1"/>
    <col min="11260" max="11260" width="12" style="3" customWidth="1"/>
    <col min="11261" max="11261" width="13" style="3" customWidth="1"/>
    <col min="11262" max="11262" width="9.85546875" style="3" bestFit="1" customWidth="1"/>
    <col min="11263" max="11264" width="9.5703125" style="3" customWidth="1"/>
    <col min="11265" max="11265" width="9.85546875" style="3" bestFit="1" customWidth="1"/>
    <col min="11266" max="11266" width="14.140625" style="3" customWidth="1"/>
    <col min="11267" max="11268" width="11.140625" style="3" customWidth="1"/>
    <col min="11269" max="11269" width="13.28515625" style="3" customWidth="1"/>
    <col min="11270" max="11270" width="12.140625" style="3" customWidth="1"/>
    <col min="11271" max="11273" width="9.85546875" style="3" bestFit="1" customWidth="1"/>
    <col min="11274" max="11274" width="10.140625" style="3" customWidth="1"/>
    <col min="11275" max="11275" width="12.140625" style="3" customWidth="1"/>
    <col min="11276" max="11276" width="10.140625" style="3" customWidth="1"/>
    <col min="11277" max="11277" width="12" style="3" customWidth="1"/>
    <col min="11278" max="11512" width="8.85546875" style="3"/>
    <col min="11513" max="11513" width="6.28515625" style="3" customWidth="1"/>
    <col min="11514" max="11514" width="20.5703125" style="3" customWidth="1"/>
    <col min="11515" max="11515" width="30.7109375" style="3" customWidth="1"/>
    <col min="11516" max="11516" width="12" style="3" customWidth="1"/>
    <col min="11517" max="11517" width="13" style="3" customWidth="1"/>
    <col min="11518" max="11518" width="9.85546875" style="3" bestFit="1" customWidth="1"/>
    <col min="11519" max="11520" width="9.5703125" style="3" customWidth="1"/>
    <col min="11521" max="11521" width="9.85546875" style="3" bestFit="1" customWidth="1"/>
    <col min="11522" max="11522" width="14.140625" style="3" customWidth="1"/>
    <col min="11523" max="11524" width="11.140625" style="3" customWidth="1"/>
    <col min="11525" max="11525" width="13.28515625" style="3" customWidth="1"/>
    <col min="11526" max="11526" width="12.140625" style="3" customWidth="1"/>
    <col min="11527" max="11529" width="9.85546875" style="3" bestFit="1" customWidth="1"/>
    <col min="11530" max="11530" width="10.140625" style="3" customWidth="1"/>
    <col min="11531" max="11531" width="12.140625" style="3" customWidth="1"/>
    <col min="11532" max="11532" width="10.140625" style="3" customWidth="1"/>
    <col min="11533" max="11533" width="12" style="3" customWidth="1"/>
    <col min="11534" max="11768" width="8.85546875" style="3"/>
    <col min="11769" max="11769" width="6.28515625" style="3" customWidth="1"/>
    <col min="11770" max="11770" width="20.5703125" style="3" customWidth="1"/>
    <col min="11771" max="11771" width="30.7109375" style="3" customWidth="1"/>
    <col min="11772" max="11772" width="12" style="3" customWidth="1"/>
    <col min="11773" max="11773" width="13" style="3" customWidth="1"/>
    <col min="11774" max="11774" width="9.85546875" style="3" bestFit="1" customWidth="1"/>
    <col min="11775" max="11776" width="9.5703125" style="3" customWidth="1"/>
    <col min="11777" max="11777" width="9.85546875" style="3" bestFit="1" customWidth="1"/>
    <col min="11778" max="11778" width="14.140625" style="3" customWidth="1"/>
    <col min="11779" max="11780" width="11.140625" style="3" customWidth="1"/>
    <col min="11781" max="11781" width="13.28515625" style="3" customWidth="1"/>
    <col min="11782" max="11782" width="12.140625" style="3" customWidth="1"/>
    <col min="11783" max="11785" width="9.85546875" style="3" bestFit="1" customWidth="1"/>
    <col min="11786" max="11786" width="10.140625" style="3" customWidth="1"/>
    <col min="11787" max="11787" width="12.140625" style="3" customWidth="1"/>
    <col min="11788" max="11788" width="10.140625" style="3" customWidth="1"/>
    <col min="11789" max="11789" width="12" style="3" customWidth="1"/>
    <col min="11790" max="12024" width="8.85546875" style="3"/>
    <col min="12025" max="12025" width="6.28515625" style="3" customWidth="1"/>
    <col min="12026" max="12026" width="20.5703125" style="3" customWidth="1"/>
    <col min="12027" max="12027" width="30.7109375" style="3" customWidth="1"/>
    <col min="12028" max="12028" width="12" style="3" customWidth="1"/>
    <col min="12029" max="12029" width="13" style="3" customWidth="1"/>
    <col min="12030" max="12030" width="9.85546875" style="3" bestFit="1" customWidth="1"/>
    <col min="12031" max="12032" width="9.5703125" style="3" customWidth="1"/>
    <col min="12033" max="12033" width="9.85546875" style="3" bestFit="1" customWidth="1"/>
    <col min="12034" max="12034" width="14.140625" style="3" customWidth="1"/>
    <col min="12035" max="12036" width="11.140625" style="3" customWidth="1"/>
    <col min="12037" max="12037" width="13.28515625" style="3" customWidth="1"/>
    <col min="12038" max="12038" width="12.140625" style="3" customWidth="1"/>
    <col min="12039" max="12041" width="9.85546875" style="3" bestFit="1" customWidth="1"/>
    <col min="12042" max="12042" width="10.140625" style="3" customWidth="1"/>
    <col min="12043" max="12043" width="12.140625" style="3" customWidth="1"/>
    <col min="12044" max="12044" width="10.140625" style="3" customWidth="1"/>
    <col min="12045" max="12045" width="12" style="3" customWidth="1"/>
    <col min="12046" max="12280" width="8.85546875" style="3"/>
    <col min="12281" max="12281" width="6.28515625" style="3" customWidth="1"/>
    <col min="12282" max="12282" width="20.5703125" style="3" customWidth="1"/>
    <col min="12283" max="12283" width="30.7109375" style="3" customWidth="1"/>
    <col min="12284" max="12284" width="12" style="3" customWidth="1"/>
    <col min="12285" max="12285" width="13" style="3" customWidth="1"/>
    <col min="12286" max="12286" width="9.85546875" style="3" bestFit="1" customWidth="1"/>
    <col min="12287" max="12288" width="9.5703125" style="3" customWidth="1"/>
    <col min="12289" max="12289" width="9.85546875" style="3" bestFit="1" customWidth="1"/>
    <col min="12290" max="12290" width="14.140625" style="3" customWidth="1"/>
    <col min="12291" max="12292" width="11.140625" style="3" customWidth="1"/>
    <col min="12293" max="12293" width="13.28515625" style="3" customWidth="1"/>
    <col min="12294" max="12294" width="12.140625" style="3" customWidth="1"/>
    <col min="12295" max="12297" width="9.85546875" style="3" bestFit="1" customWidth="1"/>
    <col min="12298" max="12298" width="10.140625" style="3" customWidth="1"/>
    <col min="12299" max="12299" width="12.140625" style="3" customWidth="1"/>
    <col min="12300" max="12300" width="10.140625" style="3" customWidth="1"/>
    <col min="12301" max="12301" width="12" style="3" customWidth="1"/>
    <col min="12302" max="12536" width="8.85546875" style="3"/>
    <col min="12537" max="12537" width="6.28515625" style="3" customWidth="1"/>
    <col min="12538" max="12538" width="20.5703125" style="3" customWidth="1"/>
    <col min="12539" max="12539" width="30.7109375" style="3" customWidth="1"/>
    <col min="12540" max="12540" width="12" style="3" customWidth="1"/>
    <col min="12541" max="12541" width="13" style="3" customWidth="1"/>
    <col min="12542" max="12542" width="9.85546875" style="3" bestFit="1" customWidth="1"/>
    <col min="12543" max="12544" width="9.5703125" style="3" customWidth="1"/>
    <col min="12545" max="12545" width="9.85546875" style="3" bestFit="1" customWidth="1"/>
    <col min="12546" max="12546" width="14.140625" style="3" customWidth="1"/>
    <col min="12547" max="12548" width="11.140625" style="3" customWidth="1"/>
    <col min="12549" max="12549" width="13.28515625" style="3" customWidth="1"/>
    <col min="12550" max="12550" width="12.140625" style="3" customWidth="1"/>
    <col min="12551" max="12553" width="9.85546875" style="3" bestFit="1" customWidth="1"/>
    <col min="12554" max="12554" width="10.140625" style="3" customWidth="1"/>
    <col min="12555" max="12555" width="12.140625" style="3" customWidth="1"/>
    <col min="12556" max="12556" width="10.140625" style="3" customWidth="1"/>
    <col min="12557" max="12557" width="12" style="3" customWidth="1"/>
    <col min="12558" max="12792" width="8.85546875" style="3"/>
    <col min="12793" max="12793" width="6.28515625" style="3" customWidth="1"/>
    <col min="12794" max="12794" width="20.5703125" style="3" customWidth="1"/>
    <col min="12795" max="12795" width="30.7109375" style="3" customWidth="1"/>
    <col min="12796" max="12796" width="12" style="3" customWidth="1"/>
    <col min="12797" max="12797" width="13" style="3" customWidth="1"/>
    <col min="12798" max="12798" width="9.85546875" style="3" bestFit="1" customWidth="1"/>
    <col min="12799" max="12800" width="9.5703125" style="3" customWidth="1"/>
    <col min="12801" max="12801" width="9.85546875" style="3" bestFit="1" customWidth="1"/>
    <col min="12802" max="12802" width="14.140625" style="3" customWidth="1"/>
    <col min="12803" max="12804" width="11.140625" style="3" customWidth="1"/>
    <col min="12805" max="12805" width="13.28515625" style="3" customWidth="1"/>
    <col min="12806" max="12806" width="12.140625" style="3" customWidth="1"/>
    <col min="12807" max="12809" width="9.85546875" style="3" bestFit="1" customWidth="1"/>
    <col min="12810" max="12810" width="10.140625" style="3" customWidth="1"/>
    <col min="12811" max="12811" width="12.140625" style="3" customWidth="1"/>
    <col min="12812" max="12812" width="10.140625" style="3" customWidth="1"/>
    <col min="12813" max="12813" width="12" style="3" customWidth="1"/>
    <col min="12814" max="13048" width="8.85546875" style="3"/>
    <col min="13049" max="13049" width="6.28515625" style="3" customWidth="1"/>
    <col min="13050" max="13050" width="20.5703125" style="3" customWidth="1"/>
    <col min="13051" max="13051" width="30.7109375" style="3" customWidth="1"/>
    <col min="13052" max="13052" width="12" style="3" customWidth="1"/>
    <col min="13053" max="13053" width="13" style="3" customWidth="1"/>
    <col min="13054" max="13054" width="9.85546875" style="3" bestFit="1" customWidth="1"/>
    <col min="13055" max="13056" width="9.5703125" style="3" customWidth="1"/>
    <col min="13057" max="13057" width="9.85546875" style="3" bestFit="1" customWidth="1"/>
    <col min="13058" max="13058" width="14.140625" style="3" customWidth="1"/>
    <col min="13059" max="13060" width="11.140625" style="3" customWidth="1"/>
    <col min="13061" max="13061" width="13.28515625" style="3" customWidth="1"/>
    <col min="13062" max="13062" width="12.140625" style="3" customWidth="1"/>
    <col min="13063" max="13065" width="9.85546875" style="3" bestFit="1" customWidth="1"/>
    <col min="13066" max="13066" width="10.140625" style="3" customWidth="1"/>
    <col min="13067" max="13067" width="12.140625" style="3" customWidth="1"/>
    <col min="13068" max="13068" width="10.140625" style="3" customWidth="1"/>
    <col min="13069" max="13069" width="12" style="3" customWidth="1"/>
    <col min="13070" max="13304" width="8.85546875" style="3"/>
    <col min="13305" max="13305" width="6.28515625" style="3" customWidth="1"/>
    <col min="13306" max="13306" width="20.5703125" style="3" customWidth="1"/>
    <col min="13307" max="13307" width="30.7109375" style="3" customWidth="1"/>
    <col min="13308" max="13308" width="12" style="3" customWidth="1"/>
    <col min="13309" max="13309" width="13" style="3" customWidth="1"/>
    <col min="13310" max="13310" width="9.85546875" style="3" bestFit="1" customWidth="1"/>
    <col min="13311" max="13312" width="9.5703125" style="3" customWidth="1"/>
    <col min="13313" max="13313" width="9.85546875" style="3" bestFit="1" customWidth="1"/>
    <col min="13314" max="13314" width="14.140625" style="3" customWidth="1"/>
    <col min="13315" max="13316" width="11.140625" style="3" customWidth="1"/>
    <col min="13317" max="13317" width="13.28515625" style="3" customWidth="1"/>
    <col min="13318" max="13318" width="12.140625" style="3" customWidth="1"/>
    <col min="13319" max="13321" width="9.85546875" style="3" bestFit="1" customWidth="1"/>
    <col min="13322" max="13322" width="10.140625" style="3" customWidth="1"/>
    <col min="13323" max="13323" width="12.140625" style="3" customWidth="1"/>
    <col min="13324" max="13324" width="10.140625" style="3" customWidth="1"/>
    <col min="13325" max="13325" width="12" style="3" customWidth="1"/>
    <col min="13326" max="13560" width="8.85546875" style="3"/>
    <col min="13561" max="13561" width="6.28515625" style="3" customWidth="1"/>
    <col min="13562" max="13562" width="20.5703125" style="3" customWidth="1"/>
    <col min="13563" max="13563" width="30.7109375" style="3" customWidth="1"/>
    <col min="13564" max="13564" width="12" style="3" customWidth="1"/>
    <col min="13565" max="13565" width="13" style="3" customWidth="1"/>
    <col min="13566" max="13566" width="9.85546875" style="3" bestFit="1" customWidth="1"/>
    <col min="13567" max="13568" width="9.5703125" style="3" customWidth="1"/>
    <col min="13569" max="13569" width="9.85546875" style="3" bestFit="1" customWidth="1"/>
    <col min="13570" max="13570" width="14.140625" style="3" customWidth="1"/>
    <col min="13571" max="13572" width="11.140625" style="3" customWidth="1"/>
    <col min="13573" max="13573" width="13.28515625" style="3" customWidth="1"/>
    <col min="13574" max="13574" width="12.140625" style="3" customWidth="1"/>
    <col min="13575" max="13577" width="9.85546875" style="3" bestFit="1" customWidth="1"/>
    <col min="13578" max="13578" width="10.140625" style="3" customWidth="1"/>
    <col min="13579" max="13579" width="12.140625" style="3" customWidth="1"/>
    <col min="13580" max="13580" width="10.140625" style="3" customWidth="1"/>
    <col min="13581" max="13581" width="12" style="3" customWidth="1"/>
    <col min="13582" max="13816" width="8.85546875" style="3"/>
    <col min="13817" max="13817" width="6.28515625" style="3" customWidth="1"/>
    <col min="13818" max="13818" width="20.5703125" style="3" customWidth="1"/>
    <col min="13819" max="13819" width="30.7109375" style="3" customWidth="1"/>
    <col min="13820" max="13820" width="12" style="3" customWidth="1"/>
    <col min="13821" max="13821" width="13" style="3" customWidth="1"/>
    <col min="13822" max="13822" width="9.85546875" style="3" bestFit="1" customWidth="1"/>
    <col min="13823" max="13824" width="9.5703125" style="3" customWidth="1"/>
    <col min="13825" max="13825" width="9.85546875" style="3" bestFit="1" customWidth="1"/>
    <col min="13826" max="13826" width="14.140625" style="3" customWidth="1"/>
    <col min="13827" max="13828" width="11.140625" style="3" customWidth="1"/>
    <col min="13829" max="13829" width="13.28515625" style="3" customWidth="1"/>
    <col min="13830" max="13830" width="12.140625" style="3" customWidth="1"/>
    <col min="13831" max="13833" width="9.85546875" style="3" bestFit="1" customWidth="1"/>
    <col min="13834" max="13834" width="10.140625" style="3" customWidth="1"/>
    <col min="13835" max="13835" width="12.140625" style="3" customWidth="1"/>
    <col min="13836" max="13836" width="10.140625" style="3" customWidth="1"/>
    <col min="13837" max="13837" width="12" style="3" customWidth="1"/>
    <col min="13838" max="14072" width="8.85546875" style="3"/>
    <col min="14073" max="14073" width="6.28515625" style="3" customWidth="1"/>
    <col min="14074" max="14074" width="20.5703125" style="3" customWidth="1"/>
    <col min="14075" max="14075" width="30.7109375" style="3" customWidth="1"/>
    <col min="14076" max="14076" width="12" style="3" customWidth="1"/>
    <col min="14077" max="14077" width="13" style="3" customWidth="1"/>
    <col min="14078" max="14078" width="9.85546875" style="3" bestFit="1" customWidth="1"/>
    <col min="14079" max="14080" width="9.5703125" style="3" customWidth="1"/>
    <col min="14081" max="14081" width="9.85546875" style="3" bestFit="1" customWidth="1"/>
    <col min="14082" max="14082" width="14.140625" style="3" customWidth="1"/>
    <col min="14083" max="14084" width="11.140625" style="3" customWidth="1"/>
    <col min="14085" max="14085" width="13.28515625" style="3" customWidth="1"/>
    <col min="14086" max="14086" width="12.140625" style="3" customWidth="1"/>
    <col min="14087" max="14089" width="9.85546875" style="3" bestFit="1" customWidth="1"/>
    <col min="14090" max="14090" width="10.140625" style="3" customWidth="1"/>
    <col min="14091" max="14091" width="12.140625" style="3" customWidth="1"/>
    <col min="14092" max="14092" width="10.140625" style="3" customWidth="1"/>
    <col min="14093" max="14093" width="12" style="3" customWidth="1"/>
    <col min="14094" max="14328" width="8.85546875" style="3"/>
    <col min="14329" max="14329" width="6.28515625" style="3" customWidth="1"/>
    <col min="14330" max="14330" width="20.5703125" style="3" customWidth="1"/>
    <col min="14331" max="14331" width="30.7109375" style="3" customWidth="1"/>
    <col min="14332" max="14332" width="12" style="3" customWidth="1"/>
    <col min="14333" max="14333" width="13" style="3" customWidth="1"/>
    <col min="14334" max="14334" width="9.85546875" style="3" bestFit="1" customWidth="1"/>
    <col min="14335" max="14336" width="9.5703125" style="3" customWidth="1"/>
    <col min="14337" max="14337" width="9.85546875" style="3" bestFit="1" customWidth="1"/>
    <col min="14338" max="14338" width="14.140625" style="3" customWidth="1"/>
    <col min="14339" max="14340" width="11.140625" style="3" customWidth="1"/>
    <col min="14341" max="14341" width="13.28515625" style="3" customWidth="1"/>
    <col min="14342" max="14342" width="12.140625" style="3" customWidth="1"/>
    <col min="14343" max="14345" width="9.85546875" style="3" bestFit="1" customWidth="1"/>
    <col min="14346" max="14346" width="10.140625" style="3" customWidth="1"/>
    <col min="14347" max="14347" width="12.140625" style="3" customWidth="1"/>
    <col min="14348" max="14348" width="10.140625" style="3" customWidth="1"/>
    <col min="14349" max="14349" width="12" style="3" customWidth="1"/>
    <col min="14350" max="14584" width="8.85546875" style="3"/>
    <col min="14585" max="14585" width="6.28515625" style="3" customWidth="1"/>
    <col min="14586" max="14586" width="20.5703125" style="3" customWidth="1"/>
    <col min="14587" max="14587" width="30.7109375" style="3" customWidth="1"/>
    <col min="14588" max="14588" width="12" style="3" customWidth="1"/>
    <col min="14589" max="14589" width="13" style="3" customWidth="1"/>
    <col min="14590" max="14590" width="9.85546875" style="3" bestFit="1" customWidth="1"/>
    <col min="14591" max="14592" width="9.5703125" style="3" customWidth="1"/>
    <col min="14593" max="14593" width="9.85546875" style="3" bestFit="1" customWidth="1"/>
    <col min="14594" max="14594" width="14.140625" style="3" customWidth="1"/>
    <col min="14595" max="14596" width="11.140625" style="3" customWidth="1"/>
    <col min="14597" max="14597" width="13.28515625" style="3" customWidth="1"/>
    <col min="14598" max="14598" width="12.140625" style="3" customWidth="1"/>
    <col min="14599" max="14601" width="9.85546875" style="3" bestFit="1" customWidth="1"/>
    <col min="14602" max="14602" width="10.140625" style="3" customWidth="1"/>
    <col min="14603" max="14603" width="12.140625" style="3" customWidth="1"/>
    <col min="14604" max="14604" width="10.140625" style="3" customWidth="1"/>
    <col min="14605" max="14605" width="12" style="3" customWidth="1"/>
    <col min="14606" max="14840" width="8.85546875" style="3"/>
    <col min="14841" max="14841" width="6.28515625" style="3" customWidth="1"/>
    <col min="14842" max="14842" width="20.5703125" style="3" customWidth="1"/>
    <col min="14843" max="14843" width="30.7109375" style="3" customWidth="1"/>
    <col min="14844" max="14844" width="12" style="3" customWidth="1"/>
    <col min="14845" max="14845" width="13" style="3" customWidth="1"/>
    <col min="14846" max="14846" width="9.85546875" style="3" bestFit="1" customWidth="1"/>
    <col min="14847" max="14848" width="9.5703125" style="3" customWidth="1"/>
    <col min="14849" max="14849" width="9.85546875" style="3" bestFit="1" customWidth="1"/>
    <col min="14850" max="14850" width="14.140625" style="3" customWidth="1"/>
    <col min="14851" max="14852" width="11.140625" style="3" customWidth="1"/>
    <col min="14853" max="14853" width="13.28515625" style="3" customWidth="1"/>
    <col min="14854" max="14854" width="12.140625" style="3" customWidth="1"/>
    <col min="14855" max="14857" width="9.85546875" style="3" bestFit="1" customWidth="1"/>
    <col min="14858" max="14858" width="10.140625" style="3" customWidth="1"/>
    <col min="14859" max="14859" width="12.140625" style="3" customWidth="1"/>
    <col min="14860" max="14860" width="10.140625" style="3" customWidth="1"/>
    <col min="14861" max="14861" width="12" style="3" customWidth="1"/>
    <col min="14862" max="15096" width="8.85546875" style="3"/>
    <col min="15097" max="15097" width="6.28515625" style="3" customWidth="1"/>
    <col min="15098" max="15098" width="20.5703125" style="3" customWidth="1"/>
    <col min="15099" max="15099" width="30.7109375" style="3" customWidth="1"/>
    <col min="15100" max="15100" width="12" style="3" customWidth="1"/>
    <col min="15101" max="15101" width="13" style="3" customWidth="1"/>
    <col min="15102" max="15102" width="9.85546875" style="3" bestFit="1" customWidth="1"/>
    <col min="15103" max="15104" width="9.5703125" style="3" customWidth="1"/>
    <col min="15105" max="15105" width="9.85546875" style="3" bestFit="1" customWidth="1"/>
    <col min="15106" max="15106" width="14.140625" style="3" customWidth="1"/>
    <col min="15107" max="15108" width="11.140625" style="3" customWidth="1"/>
    <col min="15109" max="15109" width="13.28515625" style="3" customWidth="1"/>
    <col min="15110" max="15110" width="12.140625" style="3" customWidth="1"/>
    <col min="15111" max="15113" width="9.85546875" style="3" bestFit="1" customWidth="1"/>
    <col min="15114" max="15114" width="10.140625" style="3" customWidth="1"/>
    <col min="15115" max="15115" width="12.140625" style="3" customWidth="1"/>
    <col min="15116" max="15116" width="10.140625" style="3" customWidth="1"/>
    <col min="15117" max="15117" width="12" style="3" customWidth="1"/>
    <col min="15118" max="15352" width="8.85546875" style="3"/>
    <col min="15353" max="15353" width="6.28515625" style="3" customWidth="1"/>
    <col min="15354" max="15354" width="20.5703125" style="3" customWidth="1"/>
    <col min="15355" max="15355" width="30.7109375" style="3" customWidth="1"/>
    <col min="15356" max="15356" width="12" style="3" customWidth="1"/>
    <col min="15357" max="15357" width="13" style="3" customWidth="1"/>
    <col min="15358" max="15358" width="9.85546875" style="3" bestFit="1" customWidth="1"/>
    <col min="15359" max="15360" width="9.5703125" style="3" customWidth="1"/>
    <col min="15361" max="15361" width="9.85546875" style="3" bestFit="1" customWidth="1"/>
    <col min="15362" max="15362" width="14.140625" style="3" customWidth="1"/>
    <col min="15363" max="15364" width="11.140625" style="3" customWidth="1"/>
    <col min="15365" max="15365" width="13.28515625" style="3" customWidth="1"/>
    <col min="15366" max="15366" width="12.140625" style="3" customWidth="1"/>
    <col min="15367" max="15369" width="9.85546875" style="3" bestFit="1" customWidth="1"/>
    <col min="15370" max="15370" width="10.140625" style="3" customWidth="1"/>
    <col min="15371" max="15371" width="12.140625" style="3" customWidth="1"/>
    <col min="15372" max="15372" width="10.140625" style="3" customWidth="1"/>
    <col min="15373" max="15373" width="12" style="3" customWidth="1"/>
    <col min="15374" max="15608" width="8.85546875" style="3"/>
    <col min="15609" max="15609" width="6.28515625" style="3" customWidth="1"/>
    <col min="15610" max="15610" width="20.5703125" style="3" customWidth="1"/>
    <col min="15611" max="15611" width="30.7109375" style="3" customWidth="1"/>
    <col min="15612" max="15612" width="12" style="3" customWidth="1"/>
    <col min="15613" max="15613" width="13" style="3" customWidth="1"/>
    <col min="15614" max="15614" width="9.85546875" style="3" bestFit="1" customWidth="1"/>
    <col min="15615" max="15616" width="9.5703125" style="3" customWidth="1"/>
    <col min="15617" max="15617" width="9.85546875" style="3" bestFit="1" customWidth="1"/>
    <col min="15618" max="15618" width="14.140625" style="3" customWidth="1"/>
    <col min="15619" max="15620" width="11.140625" style="3" customWidth="1"/>
    <col min="15621" max="15621" width="13.28515625" style="3" customWidth="1"/>
    <col min="15622" max="15622" width="12.140625" style="3" customWidth="1"/>
    <col min="15623" max="15625" width="9.85546875" style="3" bestFit="1" customWidth="1"/>
    <col min="15626" max="15626" width="10.140625" style="3" customWidth="1"/>
    <col min="15627" max="15627" width="12.140625" style="3" customWidth="1"/>
    <col min="15628" max="15628" width="10.140625" style="3" customWidth="1"/>
    <col min="15629" max="15629" width="12" style="3" customWidth="1"/>
    <col min="15630" max="15864" width="8.85546875" style="3"/>
    <col min="15865" max="15865" width="6.28515625" style="3" customWidth="1"/>
    <col min="15866" max="15866" width="20.5703125" style="3" customWidth="1"/>
    <col min="15867" max="15867" width="30.7109375" style="3" customWidth="1"/>
    <col min="15868" max="15868" width="12" style="3" customWidth="1"/>
    <col min="15869" max="15869" width="13" style="3" customWidth="1"/>
    <col min="15870" max="15870" width="9.85546875" style="3" bestFit="1" customWidth="1"/>
    <col min="15871" max="15872" width="9.5703125" style="3" customWidth="1"/>
    <col min="15873" max="15873" width="9.85546875" style="3" bestFit="1" customWidth="1"/>
    <col min="15874" max="15874" width="14.140625" style="3" customWidth="1"/>
    <col min="15875" max="15876" width="11.140625" style="3" customWidth="1"/>
    <col min="15877" max="15877" width="13.28515625" style="3" customWidth="1"/>
    <col min="15878" max="15878" width="12.140625" style="3" customWidth="1"/>
    <col min="15879" max="15881" width="9.85546875" style="3" bestFit="1" customWidth="1"/>
    <col min="15882" max="15882" width="10.140625" style="3" customWidth="1"/>
    <col min="15883" max="15883" width="12.140625" style="3" customWidth="1"/>
    <col min="15884" max="15884" width="10.140625" style="3" customWidth="1"/>
    <col min="15885" max="15885" width="12" style="3" customWidth="1"/>
    <col min="15886" max="16120" width="8.85546875" style="3"/>
    <col min="16121" max="16121" width="6.28515625" style="3" customWidth="1"/>
    <col min="16122" max="16122" width="20.5703125" style="3" customWidth="1"/>
    <col min="16123" max="16123" width="30.7109375" style="3" customWidth="1"/>
    <col min="16124" max="16124" width="12" style="3" customWidth="1"/>
    <col min="16125" max="16125" width="13" style="3" customWidth="1"/>
    <col min="16126" max="16126" width="9.85546875" style="3" bestFit="1" customWidth="1"/>
    <col min="16127" max="16128" width="9.5703125" style="3" customWidth="1"/>
    <col min="16129" max="16129" width="9.85546875" style="3" bestFit="1" customWidth="1"/>
    <col min="16130" max="16130" width="14.140625" style="3" customWidth="1"/>
    <col min="16131" max="16132" width="11.140625" style="3" customWidth="1"/>
    <col min="16133" max="16133" width="13.28515625" style="3" customWidth="1"/>
    <col min="16134" max="16134" width="12.140625" style="3" customWidth="1"/>
    <col min="16135" max="16137" width="9.85546875" style="3" bestFit="1" customWidth="1"/>
    <col min="16138" max="16138" width="10.140625" style="3" customWidth="1"/>
    <col min="16139" max="16139" width="12.140625" style="3" customWidth="1"/>
    <col min="16140" max="16140" width="10.140625" style="3" customWidth="1"/>
    <col min="16141" max="16141" width="12" style="3" customWidth="1"/>
    <col min="16142" max="16384" width="8.85546875" style="3"/>
  </cols>
  <sheetData>
    <row r="1" spans="1:52" s="199" customFormat="1" ht="22.5" customHeight="1" thickBot="1">
      <c r="A1" s="434" t="s">
        <v>132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</row>
    <row r="2" spans="1:52" ht="29.25" customHeight="1" thickBot="1">
      <c r="A2" s="520" t="s">
        <v>131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2"/>
      <c r="AA2" s="1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18" customHeight="1">
      <c r="A3" s="562" t="s">
        <v>0</v>
      </c>
      <c r="B3" s="526" t="s">
        <v>1</v>
      </c>
      <c r="C3" s="526" t="s">
        <v>2</v>
      </c>
      <c r="D3" s="528" t="s">
        <v>130</v>
      </c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  <c r="T3" s="528"/>
      <c r="U3" s="528"/>
      <c r="V3" s="528"/>
      <c r="W3" s="528"/>
      <c r="X3" s="528"/>
      <c r="Y3" s="528"/>
      <c r="Z3" s="529"/>
      <c r="AA3" s="508" t="s">
        <v>4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ht="18" customHeight="1">
      <c r="A4" s="563"/>
      <c r="B4" s="478"/>
      <c r="C4" s="478"/>
      <c r="D4" s="200"/>
      <c r="E4" s="478" t="s">
        <v>5</v>
      </c>
      <c r="F4" s="478"/>
      <c r="G4" s="478"/>
      <c r="H4" s="478"/>
      <c r="I4" s="478"/>
      <c r="J4" s="478"/>
      <c r="K4" s="478"/>
      <c r="L4" s="478" t="s">
        <v>107</v>
      </c>
      <c r="M4" s="478"/>
      <c r="N4" s="478"/>
      <c r="O4" s="478"/>
      <c r="P4" s="478"/>
      <c r="Q4" s="478"/>
      <c r="R4" s="478"/>
      <c r="S4" s="478" t="s">
        <v>7</v>
      </c>
      <c r="T4" s="478"/>
      <c r="U4" s="478"/>
      <c r="V4" s="478"/>
      <c r="W4" s="478"/>
      <c r="X4" s="478"/>
      <c r="Y4" s="478"/>
      <c r="Z4" s="220" t="s">
        <v>8</v>
      </c>
      <c r="AA4" s="509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ht="18" customHeight="1" thickBot="1">
      <c r="A5" s="564"/>
      <c r="B5" s="527"/>
      <c r="C5" s="527"/>
      <c r="D5" s="203"/>
      <c r="E5" s="203" t="s">
        <v>9</v>
      </c>
      <c r="F5" s="203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203" t="s">
        <v>9</v>
      </c>
      <c r="M5" s="203" t="s">
        <v>10</v>
      </c>
      <c r="N5" s="7" t="s">
        <v>11</v>
      </c>
      <c r="O5" s="7" t="s">
        <v>12</v>
      </c>
      <c r="P5" s="7" t="s">
        <v>13</v>
      </c>
      <c r="Q5" s="7" t="s">
        <v>14</v>
      </c>
      <c r="R5" s="7" t="s">
        <v>15</v>
      </c>
      <c r="S5" s="203" t="s">
        <v>9</v>
      </c>
      <c r="T5" s="203" t="s">
        <v>10</v>
      </c>
      <c r="U5" s="7" t="s">
        <v>11</v>
      </c>
      <c r="V5" s="7" t="s">
        <v>12</v>
      </c>
      <c r="W5" s="7" t="s">
        <v>13</v>
      </c>
      <c r="X5" s="7" t="s">
        <v>14</v>
      </c>
      <c r="Y5" s="7" t="s">
        <v>15</v>
      </c>
      <c r="Z5" s="8" t="s">
        <v>16</v>
      </c>
      <c r="AA5" s="509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ht="18" customHeight="1" thickBot="1">
      <c r="A6" s="224">
        <v>1</v>
      </c>
      <c r="B6" s="202">
        <v>2</v>
      </c>
      <c r="C6" s="202">
        <v>3</v>
      </c>
      <c r="D6" s="11">
        <v>4</v>
      </c>
      <c r="E6" s="511">
        <v>5</v>
      </c>
      <c r="F6" s="512"/>
      <c r="G6" s="512"/>
      <c r="H6" s="512"/>
      <c r="I6" s="512"/>
      <c r="J6" s="512"/>
      <c r="K6" s="513"/>
      <c r="L6" s="515">
        <v>6</v>
      </c>
      <c r="M6" s="512"/>
      <c r="N6" s="512"/>
      <c r="O6" s="512"/>
      <c r="P6" s="512"/>
      <c r="Q6" s="512"/>
      <c r="R6" s="516"/>
      <c r="S6" s="511">
        <v>7</v>
      </c>
      <c r="T6" s="512"/>
      <c r="U6" s="512"/>
      <c r="V6" s="512"/>
      <c r="W6" s="512"/>
      <c r="X6" s="512"/>
      <c r="Y6" s="513"/>
      <c r="Z6" s="274" t="s">
        <v>17</v>
      </c>
      <c r="AA6" s="510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23.25" customHeight="1" thickBot="1">
      <c r="A7" s="223"/>
      <c r="B7" s="592" t="s">
        <v>18</v>
      </c>
      <c r="C7" s="592"/>
      <c r="D7" s="273"/>
      <c r="E7" s="14"/>
      <c r="F7" s="15"/>
      <c r="G7" s="15"/>
      <c r="H7" s="15"/>
      <c r="I7" s="15"/>
      <c r="J7" s="15"/>
      <c r="K7" s="16"/>
      <c r="L7" s="17"/>
      <c r="M7" s="15"/>
      <c r="N7" s="15"/>
      <c r="O7" s="15"/>
      <c r="P7" s="15"/>
      <c r="Q7" s="15"/>
      <c r="R7" s="18"/>
      <c r="S7" s="19"/>
      <c r="T7" s="15"/>
      <c r="U7" s="15"/>
      <c r="V7" s="15"/>
      <c r="W7" s="15"/>
      <c r="X7" s="20"/>
      <c r="Y7" s="272"/>
      <c r="Z7" s="271"/>
      <c r="AA7" s="23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s="2" customFormat="1" ht="23.25" customHeight="1">
      <c r="A8" s="557">
        <v>1</v>
      </c>
      <c r="B8" s="570" t="s">
        <v>26</v>
      </c>
      <c r="C8" s="466" t="s">
        <v>27</v>
      </c>
      <c r="D8" s="252" t="s">
        <v>106</v>
      </c>
      <c r="E8" s="25">
        <v>23</v>
      </c>
      <c r="F8" s="26">
        <v>0</v>
      </c>
      <c r="G8" s="26">
        <v>0</v>
      </c>
      <c r="H8" s="26">
        <v>1</v>
      </c>
      <c r="I8" s="26">
        <v>0</v>
      </c>
      <c r="J8" s="30">
        <v>1</v>
      </c>
      <c r="K8" s="28">
        <f t="shared" ref="K8:K39" si="0">SUM(E8:J8)</f>
        <v>25</v>
      </c>
      <c r="L8" s="29">
        <v>18</v>
      </c>
      <c r="M8" s="26">
        <v>0</v>
      </c>
      <c r="N8" s="26">
        <v>0</v>
      </c>
      <c r="O8" s="26">
        <v>0</v>
      </c>
      <c r="P8" s="26">
        <v>0</v>
      </c>
      <c r="Q8" s="30">
        <v>1</v>
      </c>
      <c r="R8" s="28">
        <f t="shared" ref="R8:R39" si="1">SUM(L8:Q8)</f>
        <v>19</v>
      </c>
      <c r="S8" s="31">
        <f t="shared" ref="S8:S39" si="2">E8-L8</f>
        <v>5</v>
      </c>
      <c r="T8" s="32">
        <f t="shared" ref="T8:T39" si="3">F8-M8</f>
        <v>0</v>
      </c>
      <c r="U8" s="32">
        <f t="shared" ref="U8:U39" si="4">G8-N8</f>
        <v>0</v>
      </c>
      <c r="V8" s="32">
        <f t="shared" ref="V8:V39" si="5">H8-O8</f>
        <v>1</v>
      </c>
      <c r="W8" s="32">
        <f t="shared" ref="W8:W39" si="6">I8-P8</f>
        <v>0</v>
      </c>
      <c r="X8" s="33">
        <f t="shared" ref="X8:X39" si="7">J8-Q8</f>
        <v>0</v>
      </c>
      <c r="Y8" s="34">
        <f t="shared" ref="Y8:Y39" si="8">SUM(S8:X8)</f>
        <v>6</v>
      </c>
      <c r="Z8" s="35">
        <f>K8+K9+K10</f>
        <v>155</v>
      </c>
      <c r="AA8" s="475">
        <f>Z10/Z8*100</f>
        <v>21.935483870967744</v>
      </c>
    </row>
    <row r="9" spans="1:52" s="2" customFormat="1" ht="23.25" customHeight="1">
      <c r="A9" s="558"/>
      <c r="B9" s="571"/>
      <c r="C9" s="466"/>
      <c r="D9" s="251" t="s">
        <v>105</v>
      </c>
      <c r="E9" s="37">
        <v>29</v>
      </c>
      <c r="F9" s="38">
        <v>3</v>
      </c>
      <c r="G9" s="38">
        <v>1</v>
      </c>
      <c r="H9" s="38">
        <v>5</v>
      </c>
      <c r="I9" s="38">
        <v>1</v>
      </c>
      <c r="J9" s="42">
        <v>1</v>
      </c>
      <c r="K9" s="40">
        <f t="shared" si="0"/>
        <v>40</v>
      </c>
      <c r="L9" s="41">
        <v>22</v>
      </c>
      <c r="M9" s="38">
        <v>1</v>
      </c>
      <c r="N9" s="38">
        <v>0</v>
      </c>
      <c r="O9" s="38">
        <v>4</v>
      </c>
      <c r="P9" s="38">
        <v>1</v>
      </c>
      <c r="Q9" s="42">
        <v>1</v>
      </c>
      <c r="R9" s="40">
        <f t="shared" si="1"/>
        <v>29</v>
      </c>
      <c r="S9" s="43">
        <f t="shared" si="2"/>
        <v>7</v>
      </c>
      <c r="T9" s="44">
        <f t="shared" si="3"/>
        <v>2</v>
      </c>
      <c r="U9" s="44">
        <f t="shared" si="4"/>
        <v>1</v>
      </c>
      <c r="V9" s="44">
        <f t="shared" si="5"/>
        <v>1</v>
      </c>
      <c r="W9" s="44">
        <f t="shared" si="6"/>
        <v>0</v>
      </c>
      <c r="X9" s="45">
        <f t="shared" si="7"/>
        <v>0</v>
      </c>
      <c r="Y9" s="46">
        <f t="shared" si="8"/>
        <v>11</v>
      </c>
      <c r="Z9" s="47">
        <f>R8+R9+R10</f>
        <v>121</v>
      </c>
      <c r="AA9" s="476"/>
    </row>
    <row r="10" spans="1:52" s="2" customFormat="1" ht="23.25" customHeight="1" thickBot="1">
      <c r="A10" s="558"/>
      <c r="B10" s="571"/>
      <c r="C10" s="466"/>
      <c r="D10" s="250" t="s">
        <v>104</v>
      </c>
      <c r="E10" s="49">
        <v>62</v>
      </c>
      <c r="F10" s="50">
        <v>8</v>
      </c>
      <c r="G10" s="50">
        <v>2</v>
      </c>
      <c r="H10" s="50">
        <v>12</v>
      </c>
      <c r="I10" s="50">
        <v>4</v>
      </c>
      <c r="J10" s="54">
        <v>2</v>
      </c>
      <c r="K10" s="52">
        <f t="shared" si="0"/>
        <v>90</v>
      </c>
      <c r="L10" s="53">
        <v>54</v>
      </c>
      <c r="M10" s="50">
        <v>4</v>
      </c>
      <c r="N10" s="50">
        <v>2</v>
      </c>
      <c r="O10" s="50">
        <v>10</v>
      </c>
      <c r="P10" s="50">
        <v>2</v>
      </c>
      <c r="Q10" s="54">
        <v>1</v>
      </c>
      <c r="R10" s="52">
        <f t="shared" si="1"/>
        <v>73</v>
      </c>
      <c r="S10" s="55">
        <f t="shared" si="2"/>
        <v>8</v>
      </c>
      <c r="T10" s="56">
        <f t="shared" si="3"/>
        <v>4</v>
      </c>
      <c r="U10" s="56">
        <f t="shared" si="4"/>
        <v>0</v>
      </c>
      <c r="V10" s="56">
        <f t="shared" si="5"/>
        <v>2</v>
      </c>
      <c r="W10" s="56">
        <f t="shared" si="6"/>
        <v>2</v>
      </c>
      <c r="X10" s="57">
        <f t="shared" si="7"/>
        <v>1</v>
      </c>
      <c r="Y10" s="58">
        <f t="shared" si="8"/>
        <v>17</v>
      </c>
      <c r="Z10" s="59">
        <f>Y8+Y9+Y10</f>
        <v>34</v>
      </c>
      <c r="AA10" s="477"/>
    </row>
    <row r="11" spans="1:52" s="2" customFormat="1" ht="23.25" customHeight="1">
      <c r="A11" s="557">
        <v>2</v>
      </c>
      <c r="B11" s="571"/>
      <c r="C11" s="449" t="s">
        <v>28</v>
      </c>
      <c r="D11" s="252" t="s">
        <v>106</v>
      </c>
      <c r="E11" s="113">
        <v>15</v>
      </c>
      <c r="F11" s="114">
        <v>0</v>
      </c>
      <c r="G11" s="114">
        <v>0</v>
      </c>
      <c r="H11" s="114">
        <v>1</v>
      </c>
      <c r="I11" s="114">
        <v>0</v>
      </c>
      <c r="J11" s="230">
        <v>0</v>
      </c>
      <c r="K11" s="64">
        <f t="shared" si="0"/>
        <v>16</v>
      </c>
      <c r="L11" s="65">
        <v>6</v>
      </c>
      <c r="M11" s="62">
        <v>0</v>
      </c>
      <c r="N11" s="62">
        <v>0</v>
      </c>
      <c r="O11" s="62">
        <v>0</v>
      </c>
      <c r="P11" s="62">
        <v>0</v>
      </c>
      <c r="Q11" s="66">
        <v>0</v>
      </c>
      <c r="R11" s="64">
        <f t="shared" si="1"/>
        <v>6</v>
      </c>
      <c r="S11" s="68">
        <f t="shared" si="2"/>
        <v>9</v>
      </c>
      <c r="T11" s="69">
        <f t="shared" si="3"/>
        <v>0</v>
      </c>
      <c r="U11" s="69">
        <f t="shared" si="4"/>
        <v>0</v>
      </c>
      <c r="V11" s="69">
        <f t="shared" si="5"/>
        <v>1</v>
      </c>
      <c r="W11" s="69">
        <f t="shared" si="6"/>
        <v>0</v>
      </c>
      <c r="X11" s="100">
        <f t="shared" si="7"/>
        <v>0</v>
      </c>
      <c r="Y11" s="34">
        <f t="shared" si="8"/>
        <v>10</v>
      </c>
      <c r="Z11" s="35">
        <f>K11+K12+K13</f>
        <v>72</v>
      </c>
      <c r="AA11" s="475">
        <f>Z13/Z11*100</f>
        <v>55.555555555555557</v>
      </c>
    </row>
    <row r="12" spans="1:52" s="2" customFormat="1" ht="23.25" customHeight="1">
      <c r="A12" s="558"/>
      <c r="B12" s="571"/>
      <c r="C12" s="450"/>
      <c r="D12" s="251" t="s">
        <v>105</v>
      </c>
      <c r="E12" s="92">
        <v>20</v>
      </c>
      <c r="F12" s="93">
        <v>0</v>
      </c>
      <c r="G12" s="93">
        <v>0</v>
      </c>
      <c r="H12" s="93">
        <v>1</v>
      </c>
      <c r="I12" s="93">
        <v>0</v>
      </c>
      <c r="J12" s="214">
        <v>0</v>
      </c>
      <c r="K12" s="40">
        <f t="shared" si="0"/>
        <v>21</v>
      </c>
      <c r="L12" s="41">
        <v>11</v>
      </c>
      <c r="M12" s="38">
        <v>0</v>
      </c>
      <c r="N12" s="38">
        <v>0</v>
      </c>
      <c r="O12" s="38">
        <v>1</v>
      </c>
      <c r="P12" s="38">
        <v>0</v>
      </c>
      <c r="Q12" s="42">
        <v>0</v>
      </c>
      <c r="R12" s="40">
        <f t="shared" si="1"/>
        <v>12</v>
      </c>
      <c r="S12" s="43">
        <f t="shared" si="2"/>
        <v>9</v>
      </c>
      <c r="T12" s="44">
        <f t="shared" si="3"/>
        <v>0</v>
      </c>
      <c r="U12" s="44">
        <f t="shared" si="4"/>
        <v>0</v>
      </c>
      <c r="V12" s="44">
        <f t="shared" si="5"/>
        <v>0</v>
      </c>
      <c r="W12" s="44">
        <f t="shared" si="6"/>
        <v>0</v>
      </c>
      <c r="X12" s="45">
        <f t="shared" si="7"/>
        <v>0</v>
      </c>
      <c r="Y12" s="46">
        <f t="shared" si="8"/>
        <v>9</v>
      </c>
      <c r="Z12" s="47">
        <f>R11+R12+R13</f>
        <v>32</v>
      </c>
      <c r="AA12" s="476"/>
    </row>
    <row r="13" spans="1:52" s="2" customFormat="1" ht="23.25" customHeight="1" thickBot="1">
      <c r="A13" s="558"/>
      <c r="B13" s="572"/>
      <c r="C13" s="451"/>
      <c r="D13" s="250" t="s">
        <v>104</v>
      </c>
      <c r="E13" s="229">
        <v>29</v>
      </c>
      <c r="F13" s="228">
        <v>1</v>
      </c>
      <c r="G13" s="228">
        <v>0</v>
      </c>
      <c r="H13" s="228">
        <v>5</v>
      </c>
      <c r="I13" s="228">
        <v>0</v>
      </c>
      <c r="J13" s="227">
        <v>0</v>
      </c>
      <c r="K13" s="72">
        <f t="shared" si="0"/>
        <v>35</v>
      </c>
      <c r="L13" s="87">
        <v>10</v>
      </c>
      <c r="M13" s="85">
        <v>1</v>
      </c>
      <c r="N13" s="85">
        <v>0</v>
      </c>
      <c r="O13" s="85">
        <v>3</v>
      </c>
      <c r="P13" s="85">
        <v>0</v>
      </c>
      <c r="Q13" s="88">
        <v>0</v>
      </c>
      <c r="R13" s="72">
        <f t="shared" si="1"/>
        <v>14</v>
      </c>
      <c r="S13" s="76">
        <f t="shared" si="2"/>
        <v>19</v>
      </c>
      <c r="T13" s="77">
        <f t="shared" si="3"/>
        <v>0</v>
      </c>
      <c r="U13" s="77">
        <f t="shared" si="4"/>
        <v>0</v>
      </c>
      <c r="V13" s="77">
        <f t="shared" si="5"/>
        <v>2</v>
      </c>
      <c r="W13" s="77">
        <f t="shared" si="6"/>
        <v>0</v>
      </c>
      <c r="X13" s="103">
        <f t="shared" si="7"/>
        <v>0</v>
      </c>
      <c r="Y13" s="58">
        <f t="shared" si="8"/>
        <v>21</v>
      </c>
      <c r="Z13" s="59">
        <f>Y11+Y12+Y13</f>
        <v>40</v>
      </c>
      <c r="AA13" s="477"/>
    </row>
    <row r="14" spans="1:52" s="99" customFormat="1" ht="23.25" customHeight="1">
      <c r="A14" s="557">
        <v>3</v>
      </c>
      <c r="B14" s="593" t="s">
        <v>29</v>
      </c>
      <c r="C14" s="450" t="s">
        <v>30</v>
      </c>
      <c r="D14" s="252" t="s">
        <v>106</v>
      </c>
      <c r="E14" s="25">
        <v>42</v>
      </c>
      <c r="F14" s="26">
        <v>0</v>
      </c>
      <c r="G14" s="26">
        <v>0</v>
      </c>
      <c r="H14" s="26">
        <v>1</v>
      </c>
      <c r="I14" s="26">
        <v>0</v>
      </c>
      <c r="J14" s="30">
        <v>0</v>
      </c>
      <c r="K14" s="28">
        <f t="shared" si="0"/>
        <v>43</v>
      </c>
      <c r="L14" s="29">
        <v>18</v>
      </c>
      <c r="M14" s="26">
        <v>1</v>
      </c>
      <c r="N14" s="26">
        <v>2</v>
      </c>
      <c r="O14" s="26">
        <v>3</v>
      </c>
      <c r="P14" s="26">
        <v>0</v>
      </c>
      <c r="Q14" s="30">
        <v>0</v>
      </c>
      <c r="R14" s="28">
        <f t="shared" si="1"/>
        <v>24</v>
      </c>
      <c r="S14" s="31">
        <f t="shared" si="2"/>
        <v>24</v>
      </c>
      <c r="T14" s="32">
        <f t="shared" si="3"/>
        <v>-1</v>
      </c>
      <c r="U14" s="32">
        <f t="shared" si="4"/>
        <v>-2</v>
      </c>
      <c r="V14" s="32">
        <f t="shared" si="5"/>
        <v>-2</v>
      </c>
      <c r="W14" s="32">
        <f t="shared" si="6"/>
        <v>0</v>
      </c>
      <c r="X14" s="33">
        <f t="shared" si="7"/>
        <v>0</v>
      </c>
      <c r="Y14" s="34">
        <f t="shared" si="8"/>
        <v>19</v>
      </c>
      <c r="Z14" s="35">
        <f>K14+K15+K16</f>
        <v>501</v>
      </c>
      <c r="AA14" s="475">
        <f>Z16/Z14*100</f>
        <v>37.724550898203589</v>
      </c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</row>
    <row r="15" spans="1:52" s="99" customFormat="1" ht="23.25" customHeight="1">
      <c r="A15" s="558"/>
      <c r="B15" s="593"/>
      <c r="C15" s="450"/>
      <c r="D15" s="251" t="s">
        <v>105</v>
      </c>
      <c r="E15" s="37">
        <v>58</v>
      </c>
      <c r="F15" s="38">
        <v>3</v>
      </c>
      <c r="G15" s="38">
        <v>3</v>
      </c>
      <c r="H15" s="38">
        <v>1</v>
      </c>
      <c r="I15" s="38">
        <v>0</v>
      </c>
      <c r="J15" s="42">
        <v>0</v>
      </c>
      <c r="K15" s="40">
        <f t="shared" si="0"/>
        <v>65</v>
      </c>
      <c r="L15" s="41">
        <v>10</v>
      </c>
      <c r="M15" s="38">
        <v>4</v>
      </c>
      <c r="N15" s="38">
        <v>4</v>
      </c>
      <c r="O15" s="38">
        <v>6</v>
      </c>
      <c r="P15" s="38">
        <v>0</v>
      </c>
      <c r="Q15" s="42">
        <v>0</v>
      </c>
      <c r="R15" s="40">
        <f t="shared" si="1"/>
        <v>24</v>
      </c>
      <c r="S15" s="43">
        <f t="shared" si="2"/>
        <v>48</v>
      </c>
      <c r="T15" s="44">
        <f t="shared" si="3"/>
        <v>-1</v>
      </c>
      <c r="U15" s="44">
        <f t="shared" si="4"/>
        <v>-1</v>
      </c>
      <c r="V15" s="44">
        <f t="shared" si="5"/>
        <v>-5</v>
      </c>
      <c r="W15" s="44">
        <f t="shared" si="6"/>
        <v>0</v>
      </c>
      <c r="X15" s="45">
        <f t="shared" si="7"/>
        <v>0</v>
      </c>
      <c r="Y15" s="46">
        <f t="shared" si="8"/>
        <v>41</v>
      </c>
      <c r="Z15" s="47">
        <f>R14+R15+R16</f>
        <v>312</v>
      </c>
      <c r="AA15" s="476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</row>
    <row r="16" spans="1:52" s="99" customFormat="1" ht="23.25" customHeight="1" thickBot="1">
      <c r="A16" s="558"/>
      <c r="B16" s="593"/>
      <c r="C16" s="450"/>
      <c r="D16" s="250" t="s">
        <v>104</v>
      </c>
      <c r="E16" s="49">
        <v>249</v>
      </c>
      <c r="F16" s="50">
        <v>43</v>
      </c>
      <c r="G16" s="50">
        <v>54</v>
      </c>
      <c r="H16" s="50">
        <v>39</v>
      </c>
      <c r="I16" s="50">
        <v>0</v>
      </c>
      <c r="J16" s="54">
        <v>8</v>
      </c>
      <c r="K16" s="52">
        <f t="shared" si="0"/>
        <v>393</v>
      </c>
      <c r="L16" s="53">
        <v>99</v>
      </c>
      <c r="M16" s="50">
        <v>38</v>
      </c>
      <c r="N16" s="50">
        <v>37</v>
      </c>
      <c r="O16" s="50">
        <v>86</v>
      </c>
      <c r="P16" s="50">
        <v>0</v>
      </c>
      <c r="Q16" s="54">
        <v>4</v>
      </c>
      <c r="R16" s="52">
        <f t="shared" si="1"/>
        <v>264</v>
      </c>
      <c r="S16" s="55">
        <f t="shared" si="2"/>
        <v>150</v>
      </c>
      <c r="T16" s="56">
        <f t="shared" si="3"/>
        <v>5</v>
      </c>
      <c r="U16" s="56">
        <f t="shared" si="4"/>
        <v>17</v>
      </c>
      <c r="V16" s="56">
        <f t="shared" si="5"/>
        <v>-47</v>
      </c>
      <c r="W16" s="56">
        <f t="shared" si="6"/>
        <v>0</v>
      </c>
      <c r="X16" s="57">
        <f t="shared" si="7"/>
        <v>4</v>
      </c>
      <c r="Y16" s="58">
        <f t="shared" si="8"/>
        <v>129</v>
      </c>
      <c r="Z16" s="59">
        <f>Y14+Y15+Y16</f>
        <v>189</v>
      </c>
      <c r="AA16" s="477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</row>
    <row r="17" spans="1:52" s="102" customFormat="1" ht="23.25" customHeight="1">
      <c r="A17" s="557">
        <v>4</v>
      </c>
      <c r="B17" s="447" t="s">
        <v>31</v>
      </c>
      <c r="C17" s="449" t="s">
        <v>129</v>
      </c>
      <c r="D17" s="252" t="s">
        <v>106</v>
      </c>
      <c r="E17" s="61">
        <v>122</v>
      </c>
      <c r="F17" s="62">
        <v>23</v>
      </c>
      <c r="G17" s="62">
        <v>12</v>
      </c>
      <c r="H17" s="62">
        <v>42</v>
      </c>
      <c r="I17" s="62">
        <v>0</v>
      </c>
      <c r="J17" s="66">
        <v>6</v>
      </c>
      <c r="K17" s="64">
        <f t="shared" si="0"/>
        <v>205</v>
      </c>
      <c r="L17" s="65">
        <v>37</v>
      </c>
      <c r="M17" s="62">
        <v>11</v>
      </c>
      <c r="N17" s="62">
        <v>2</v>
      </c>
      <c r="O17" s="62">
        <v>9</v>
      </c>
      <c r="P17" s="62">
        <v>0</v>
      </c>
      <c r="Q17" s="66">
        <v>3</v>
      </c>
      <c r="R17" s="64">
        <f t="shared" si="1"/>
        <v>62</v>
      </c>
      <c r="S17" s="68">
        <f t="shared" si="2"/>
        <v>85</v>
      </c>
      <c r="T17" s="69">
        <f t="shared" si="3"/>
        <v>12</v>
      </c>
      <c r="U17" s="69">
        <f t="shared" si="4"/>
        <v>10</v>
      </c>
      <c r="V17" s="69">
        <f t="shared" si="5"/>
        <v>33</v>
      </c>
      <c r="W17" s="69">
        <f t="shared" si="6"/>
        <v>0</v>
      </c>
      <c r="X17" s="100">
        <f t="shared" si="7"/>
        <v>3</v>
      </c>
      <c r="Y17" s="116">
        <f t="shared" si="8"/>
        <v>143</v>
      </c>
      <c r="Z17" s="101">
        <f>K17+K18+K19</f>
        <v>3280</v>
      </c>
      <c r="AA17" s="476">
        <f>Z19/Z17*100</f>
        <v>66.432926829268297</v>
      </c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</row>
    <row r="18" spans="1:52" s="98" customFormat="1" ht="23.25" customHeight="1">
      <c r="A18" s="558"/>
      <c r="B18" s="447"/>
      <c r="C18" s="450"/>
      <c r="D18" s="251" t="s">
        <v>105</v>
      </c>
      <c r="E18" s="37">
        <v>409</v>
      </c>
      <c r="F18" s="38">
        <v>88</v>
      </c>
      <c r="G18" s="38">
        <v>44</v>
      </c>
      <c r="H18" s="38">
        <v>43</v>
      </c>
      <c r="I18" s="38">
        <v>0</v>
      </c>
      <c r="J18" s="42">
        <v>6</v>
      </c>
      <c r="K18" s="40">
        <f t="shared" si="0"/>
        <v>590</v>
      </c>
      <c r="L18" s="41">
        <v>191</v>
      </c>
      <c r="M18" s="38">
        <v>51</v>
      </c>
      <c r="N18" s="38">
        <v>17</v>
      </c>
      <c r="O18" s="38">
        <v>11</v>
      </c>
      <c r="P18" s="38">
        <v>0</v>
      </c>
      <c r="Q18" s="42">
        <v>1</v>
      </c>
      <c r="R18" s="40">
        <f t="shared" si="1"/>
        <v>271</v>
      </c>
      <c r="S18" s="43">
        <f t="shared" si="2"/>
        <v>218</v>
      </c>
      <c r="T18" s="44">
        <f t="shared" si="3"/>
        <v>37</v>
      </c>
      <c r="U18" s="44">
        <f t="shared" si="4"/>
        <v>27</v>
      </c>
      <c r="V18" s="44">
        <f t="shared" si="5"/>
        <v>32</v>
      </c>
      <c r="W18" s="44">
        <f t="shared" si="6"/>
        <v>0</v>
      </c>
      <c r="X18" s="45">
        <f t="shared" si="7"/>
        <v>5</v>
      </c>
      <c r="Y18" s="46">
        <f t="shared" si="8"/>
        <v>319</v>
      </c>
      <c r="Z18" s="47">
        <f>R17+R18+R19</f>
        <v>1101</v>
      </c>
      <c r="AA18" s="476"/>
    </row>
    <row r="19" spans="1:52" s="105" customFormat="1" ht="23.25" customHeight="1" thickBot="1">
      <c r="A19" s="558"/>
      <c r="B19" s="447"/>
      <c r="C19" s="451"/>
      <c r="D19" s="250" t="s">
        <v>104</v>
      </c>
      <c r="E19" s="84">
        <v>1409</v>
      </c>
      <c r="F19" s="85">
        <v>373</v>
      </c>
      <c r="G19" s="85">
        <v>186</v>
      </c>
      <c r="H19" s="85">
        <v>487</v>
      </c>
      <c r="I19" s="85">
        <v>0</v>
      </c>
      <c r="J19" s="88">
        <v>30</v>
      </c>
      <c r="K19" s="72">
        <f t="shared" si="0"/>
        <v>2485</v>
      </c>
      <c r="L19" s="87">
        <v>442</v>
      </c>
      <c r="M19" s="85">
        <v>161</v>
      </c>
      <c r="N19" s="85">
        <v>19</v>
      </c>
      <c r="O19" s="85">
        <v>123</v>
      </c>
      <c r="P19" s="85">
        <v>0</v>
      </c>
      <c r="Q19" s="88">
        <v>23</v>
      </c>
      <c r="R19" s="72">
        <f t="shared" si="1"/>
        <v>768</v>
      </c>
      <c r="S19" s="76">
        <f t="shared" si="2"/>
        <v>967</v>
      </c>
      <c r="T19" s="77">
        <f t="shared" si="3"/>
        <v>212</v>
      </c>
      <c r="U19" s="77">
        <f t="shared" si="4"/>
        <v>167</v>
      </c>
      <c r="V19" s="77">
        <f t="shared" si="5"/>
        <v>364</v>
      </c>
      <c r="W19" s="77">
        <f t="shared" si="6"/>
        <v>0</v>
      </c>
      <c r="X19" s="103">
        <f t="shared" si="7"/>
        <v>7</v>
      </c>
      <c r="Y19" s="73">
        <f t="shared" si="8"/>
        <v>1717</v>
      </c>
      <c r="Z19" s="104">
        <f>Y17+Y18+Y19</f>
        <v>2179</v>
      </c>
      <c r="AA19" s="476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</row>
    <row r="20" spans="1:52" ht="23.25" customHeight="1">
      <c r="A20" s="557">
        <v>5</v>
      </c>
      <c r="B20" s="447"/>
      <c r="C20" s="450" t="s">
        <v>33</v>
      </c>
      <c r="D20" s="252" t="s">
        <v>106</v>
      </c>
      <c r="E20" s="25">
        <v>85</v>
      </c>
      <c r="F20" s="26">
        <v>2</v>
      </c>
      <c r="G20" s="26">
        <v>0</v>
      </c>
      <c r="H20" s="26">
        <v>0</v>
      </c>
      <c r="I20" s="26">
        <v>0</v>
      </c>
      <c r="J20" s="30">
        <v>0</v>
      </c>
      <c r="K20" s="28">
        <f t="shared" si="0"/>
        <v>87</v>
      </c>
      <c r="L20" s="29">
        <v>75</v>
      </c>
      <c r="M20" s="26">
        <v>2</v>
      </c>
      <c r="N20" s="26">
        <v>0</v>
      </c>
      <c r="O20" s="26">
        <v>0</v>
      </c>
      <c r="P20" s="26">
        <v>0</v>
      </c>
      <c r="Q20" s="30">
        <v>1</v>
      </c>
      <c r="R20" s="28">
        <f t="shared" si="1"/>
        <v>78</v>
      </c>
      <c r="S20" s="31">
        <f t="shared" si="2"/>
        <v>10</v>
      </c>
      <c r="T20" s="32">
        <f t="shared" si="3"/>
        <v>0</v>
      </c>
      <c r="U20" s="32">
        <f t="shared" si="4"/>
        <v>0</v>
      </c>
      <c r="V20" s="32">
        <f t="shared" si="5"/>
        <v>0</v>
      </c>
      <c r="W20" s="32">
        <f t="shared" si="6"/>
        <v>0</v>
      </c>
      <c r="X20" s="33">
        <f t="shared" si="7"/>
        <v>-1</v>
      </c>
      <c r="Y20" s="34">
        <f t="shared" si="8"/>
        <v>9</v>
      </c>
      <c r="Z20" s="35">
        <f>K20+K21+K22</f>
        <v>1350</v>
      </c>
      <c r="AA20" s="475">
        <f>Z22/Z20*100</f>
        <v>5.8518518518518521</v>
      </c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23.25" customHeight="1">
      <c r="A21" s="558"/>
      <c r="B21" s="447"/>
      <c r="C21" s="450"/>
      <c r="D21" s="251" t="s">
        <v>105</v>
      </c>
      <c r="E21" s="37">
        <v>73</v>
      </c>
      <c r="F21" s="38">
        <v>3</v>
      </c>
      <c r="G21" s="38">
        <v>2</v>
      </c>
      <c r="H21" s="38">
        <v>0</v>
      </c>
      <c r="I21" s="38">
        <v>0</v>
      </c>
      <c r="J21" s="42">
        <v>0</v>
      </c>
      <c r="K21" s="40">
        <f t="shared" si="0"/>
        <v>78</v>
      </c>
      <c r="L21" s="41">
        <v>66</v>
      </c>
      <c r="M21" s="38">
        <v>3</v>
      </c>
      <c r="N21" s="38">
        <v>2</v>
      </c>
      <c r="O21" s="38">
        <v>0</v>
      </c>
      <c r="P21" s="38">
        <v>0</v>
      </c>
      <c r="Q21" s="42">
        <v>0</v>
      </c>
      <c r="R21" s="40">
        <f t="shared" si="1"/>
        <v>71</v>
      </c>
      <c r="S21" s="43">
        <f t="shared" si="2"/>
        <v>7</v>
      </c>
      <c r="T21" s="44">
        <f t="shared" si="3"/>
        <v>0</v>
      </c>
      <c r="U21" s="44">
        <f t="shared" si="4"/>
        <v>0</v>
      </c>
      <c r="V21" s="44">
        <f t="shared" si="5"/>
        <v>0</v>
      </c>
      <c r="W21" s="44">
        <f t="shared" si="6"/>
        <v>0</v>
      </c>
      <c r="X21" s="45">
        <f t="shared" si="7"/>
        <v>0</v>
      </c>
      <c r="Y21" s="46">
        <f t="shared" si="8"/>
        <v>7</v>
      </c>
      <c r="Z21" s="47">
        <f>R20+R21+R22</f>
        <v>1271</v>
      </c>
      <c r="AA21" s="476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23.25" customHeight="1" thickBot="1">
      <c r="A22" s="558"/>
      <c r="B22" s="447"/>
      <c r="C22" s="450"/>
      <c r="D22" s="250" t="s">
        <v>104</v>
      </c>
      <c r="E22" s="49">
        <v>1050</v>
      </c>
      <c r="F22" s="50">
        <v>114</v>
      </c>
      <c r="G22" s="50">
        <v>7</v>
      </c>
      <c r="H22" s="50">
        <v>0</v>
      </c>
      <c r="I22" s="50">
        <v>0</v>
      </c>
      <c r="J22" s="54">
        <v>14</v>
      </c>
      <c r="K22" s="52">
        <f t="shared" si="0"/>
        <v>1185</v>
      </c>
      <c r="L22" s="53">
        <v>991</v>
      </c>
      <c r="M22" s="50">
        <v>114</v>
      </c>
      <c r="N22" s="50">
        <v>7</v>
      </c>
      <c r="O22" s="50">
        <v>0</v>
      </c>
      <c r="P22" s="50">
        <v>0</v>
      </c>
      <c r="Q22" s="54">
        <v>10</v>
      </c>
      <c r="R22" s="52">
        <f t="shared" si="1"/>
        <v>1122</v>
      </c>
      <c r="S22" s="55">
        <f t="shared" si="2"/>
        <v>59</v>
      </c>
      <c r="T22" s="56">
        <f t="shared" si="3"/>
        <v>0</v>
      </c>
      <c r="U22" s="56">
        <f t="shared" si="4"/>
        <v>0</v>
      </c>
      <c r="V22" s="56">
        <f t="shared" si="5"/>
        <v>0</v>
      </c>
      <c r="W22" s="56">
        <f t="shared" si="6"/>
        <v>0</v>
      </c>
      <c r="X22" s="57">
        <f t="shared" si="7"/>
        <v>4</v>
      </c>
      <c r="Y22" s="58">
        <f t="shared" si="8"/>
        <v>63</v>
      </c>
      <c r="Z22" s="59">
        <f>Y20+Y21+Y22</f>
        <v>79</v>
      </c>
      <c r="AA22" s="477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s="106" customFormat="1" ht="23.25" customHeight="1">
      <c r="A23" s="557">
        <v>6</v>
      </c>
      <c r="B23" s="447"/>
      <c r="C23" s="449" t="s">
        <v>34</v>
      </c>
      <c r="D23" s="252" t="s">
        <v>106</v>
      </c>
      <c r="E23" s="62">
        <v>71</v>
      </c>
      <c r="F23" s="62">
        <v>9</v>
      </c>
      <c r="G23" s="62">
        <v>9</v>
      </c>
      <c r="H23" s="62">
        <v>12</v>
      </c>
      <c r="I23" s="62">
        <v>0</v>
      </c>
      <c r="J23" s="62">
        <v>3</v>
      </c>
      <c r="K23" s="64">
        <f t="shared" si="0"/>
        <v>104</v>
      </c>
      <c r="L23" s="65">
        <v>47</v>
      </c>
      <c r="M23" s="62">
        <v>8</v>
      </c>
      <c r="N23" s="62">
        <v>9</v>
      </c>
      <c r="O23" s="62">
        <v>10</v>
      </c>
      <c r="P23" s="62">
        <v>0</v>
      </c>
      <c r="Q23" s="66">
        <v>3</v>
      </c>
      <c r="R23" s="64">
        <f t="shared" si="1"/>
        <v>77</v>
      </c>
      <c r="S23" s="68">
        <f t="shared" si="2"/>
        <v>24</v>
      </c>
      <c r="T23" s="69">
        <f t="shared" si="3"/>
        <v>1</v>
      </c>
      <c r="U23" s="69">
        <f t="shared" si="4"/>
        <v>0</v>
      </c>
      <c r="V23" s="69">
        <f t="shared" si="5"/>
        <v>2</v>
      </c>
      <c r="W23" s="69">
        <f t="shared" si="6"/>
        <v>0</v>
      </c>
      <c r="X23" s="100">
        <f t="shared" si="7"/>
        <v>0</v>
      </c>
      <c r="Y23" s="116">
        <f t="shared" si="8"/>
        <v>27</v>
      </c>
      <c r="Z23" s="101">
        <f>K23+K24+K25</f>
        <v>1565</v>
      </c>
      <c r="AA23" s="476">
        <f>Z25/Z23*100</f>
        <v>35.846645367412137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s="2" customFormat="1" ht="23.25" customHeight="1">
      <c r="A24" s="558"/>
      <c r="B24" s="447"/>
      <c r="C24" s="450"/>
      <c r="D24" s="251" t="s">
        <v>105</v>
      </c>
      <c r="E24" s="38">
        <v>192</v>
      </c>
      <c r="F24" s="38">
        <v>33</v>
      </c>
      <c r="G24" s="38">
        <v>16</v>
      </c>
      <c r="H24" s="38">
        <v>13</v>
      </c>
      <c r="I24" s="38">
        <v>0</v>
      </c>
      <c r="J24" s="38">
        <v>5</v>
      </c>
      <c r="K24" s="40">
        <f t="shared" si="0"/>
        <v>259</v>
      </c>
      <c r="L24" s="41">
        <v>150</v>
      </c>
      <c r="M24" s="38">
        <v>29</v>
      </c>
      <c r="N24" s="38">
        <v>14</v>
      </c>
      <c r="O24" s="38">
        <v>9</v>
      </c>
      <c r="P24" s="38">
        <v>0</v>
      </c>
      <c r="Q24" s="42">
        <v>4</v>
      </c>
      <c r="R24" s="40">
        <f t="shared" si="1"/>
        <v>206</v>
      </c>
      <c r="S24" s="43">
        <f t="shared" si="2"/>
        <v>42</v>
      </c>
      <c r="T24" s="44">
        <f t="shared" si="3"/>
        <v>4</v>
      </c>
      <c r="U24" s="44">
        <f t="shared" si="4"/>
        <v>2</v>
      </c>
      <c r="V24" s="44">
        <f t="shared" si="5"/>
        <v>4</v>
      </c>
      <c r="W24" s="44">
        <f t="shared" si="6"/>
        <v>0</v>
      </c>
      <c r="X24" s="45">
        <f t="shared" si="7"/>
        <v>1</v>
      </c>
      <c r="Y24" s="46">
        <f t="shared" si="8"/>
        <v>53</v>
      </c>
      <c r="Z24" s="47">
        <f>R23+R24+R25</f>
        <v>1004</v>
      </c>
      <c r="AA24" s="476"/>
    </row>
    <row r="25" spans="1:52" s="107" customFormat="1" ht="23.25" customHeight="1" thickBot="1">
      <c r="A25" s="558"/>
      <c r="B25" s="447"/>
      <c r="C25" s="451"/>
      <c r="D25" s="250" t="s">
        <v>104</v>
      </c>
      <c r="E25" s="85">
        <v>767</v>
      </c>
      <c r="F25" s="85">
        <v>242</v>
      </c>
      <c r="G25" s="85">
        <v>53</v>
      </c>
      <c r="H25" s="85">
        <v>115</v>
      </c>
      <c r="I25" s="85">
        <v>1</v>
      </c>
      <c r="J25" s="85">
        <v>24</v>
      </c>
      <c r="K25" s="72">
        <f t="shared" si="0"/>
        <v>1202</v>
      </c>
      <c r="L25" s="87">
        <v>366</v>
      </c>
      <c r="M25" s="85">
        <v>208</v>
      </c>
      <c r="N25" s="85">
        <v>41</v>
      </c>
      <c r="O25" s="85">
        <v>89</v>
      </c>
      <c r="P25" s="85">
        <v>0</v>
      </c>
      <c r="Q25" s="88">
        <v>17</v>
      </c>
      <c r="R25" s="72">
        <f t="shared" si="1"/>
        <v>721</v>
      </c>
      <c r="S25" s="76">
        <f t="shared" si="2"/>
        <v>401</v>
      </c>
      <c r="T25" s="77">
        <f t="shared" si="3"/>
        <v>34</v>
      </c>
      <c r="U25" s="77">
        <f t="shared" si="4"/>
        <v>12</v>
      </c>
      <c r="V25" s="77">
        <f t="shared" si="5"/>
        <v>26</v>
      </c>
      <c r="W25" s="77">
        <f t="shared" si="6"/>
        <v>1</v>
      </c>
      <c r="X25" s="103">
        <f t="shared" si="7"/>
        <v>7</v>
      </c>
      <c r="Y25" s="73">
        <f t="shared" si="8"/>
        <v>481</v>
      </c>
      <c r="Z25" s="104">
        <f>Y23+Y24+Y25</f>
        <v>561</v>
      </c>
      <c r="AA25" s="476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s="2" customFormat="1" ht="23.25" customHeight="1">
      <c r="A26" s="557">
        <v>7</v>
      </c>
      <c r="B26" s="574" t="s">
        <v>37</v>
      </c>
      <c r="C26" s="450" t="s">
        <v>38</v>
      </c>
      <c r="D26" s="252" t="s">
        <v>106</v>
      </c>
      <c r="E26" s="270">
        <v>19</v>
      </c>
      <c r="F26" s="269">
        <v>1</v>
      </c>
      <c r="G26" s="269">
        <v>0</v>
      </c>
      <c r="H26" s="269">
        <v>0</v>
      </c>
      <c r="I26" s="269">
        <v>0</v>
      </c>
      <c r="J26" s="268">
        <v>1</v>
      </c>
      <c r="K26" s="28">
        <f t="shared" si="0"/>
        <v>21</v>
      </c>
      <c r="L26" s="29">
        <v>6</v>
      </c>
      <c r="M26" s="26">
        <v>0</v>
      </c>
      <c r="N26" s="26">
        <v>0</v>
      </c>
      <c r="O26" s="26">
        <v>0</v>
      </c>
      <c r="P26" s="26">
        <v>0</v>
      </c>
      <c r="Q26" s="30">
        <v>0</v>
      </c>
      <c r="R26" s="28">
        <f t="shared" si="1"/>
        <v>6</v>
      </c>
      <c r="S26" s="31">
        <f t="shared" si="2"/>
        <v>13</v>
      </c>
      <c r="T26" s="32">
        <f t="shared" si="3"/>
        <v>1</v>
      </c>
      <c r="U26" s="32">
        <f t="shared" si="4"/>
        <v>0</v>
      </c>
      <c r="V26" s="32">
        <f t="shared" si="5"/>
        <v>0</v>
      </c>
      <c r="W26" s="32">
        <f t="shared" si="6"/>
        <v>0</v>
      </c>
      <c r="X26" s="33">
        <f t="shared" si="7"/>
        <v>1</v>
      </c>
      <c r="Y26" s="34">
        <f t="shared" si="8"/>
        <v>15</v>
      </c>
      <c r="Z26" s="35">
        <f>K26+K27+K28</f>
        <v>134</v>
      </c>
      <c r="AA26" s="475">
        <f>Z28/Z26*100</f>
        <v>89.552238805970148</v>
      </c>
    </row>
    <row r="27" spans="1:52" s="2" customFormat="1" ht="23.25" customHeight="1">
      <c r="A27" s="558"/>
      <c r="B27" s="574"/>
      <c r="C27" s="450"/>
      <c r="D27" s="251" t="s">
        <v>105</v>
      </c>
      <c r="E27" s="267">
        <v>20</v>
      </c>
      <c r="F27" s="266">
        <v>3</v>
      </c>
      <c r="G27" s="266">
        <v>1</v>
      </c>
      <c r="H27" s="266">
        <v>8</v>
      </c>
      <c r="I27" s="266">
        <v>0</v>
      </c>
      <c r="J27" s="265">
        <v>1</v>
      </c>
      <c r="K27" s="40">
        <f t="shared" si="0"/>
        <v>33</v>
      </c>
      <c r="L27" s="41">
        <v>2</v>
      </c>
      <c r="M27" s="38">
        <v>1</v>
      </c>
      <c r="N27" s="38">
        <v>1</v>
      </c>
      <c r="O27" s="38">
        <v>0</v>
      </c>
      <c r="P27" s="38">
        <v>0</v>
      </c>
      <c r="Q27" s="42">
        <v>0</v>
      </c>
      <c r="R27" s="40">
        <f t="shared" si="1"/>
        <v>4</v>
      </c>
      <c r="S27" s="43">
        <f t="shared" si="2"/>
        <v>18</v>
      </c>
      <c r="T27" s="44">
        <f t="shared" si="3"/>
        <v>2</v>
      </c>
      <c r="U27" s="44">
        <f t="shared" si="4"/>
        <v>0</v>
      </c>
      <c r="V27" s="44">
        <f t="shared" si="5"/>
        <v>8</v>
      </c>
      <c r="W27" s="44">
        <f t="shared" si="6"/>
        <v>0</v>
      </c>
      <c r="X27" s="45">
        <f t="shared" si="7"/>
        <v>1</v>
      </c>
      <c r="Y27" s="46">
        <f t="shared" si="8"/>
        <v>29</v>
      </c>
      <c r="Z27" s="47">
        <f>R26+R27+R28</f>
        <v>14</v>
      </c>
      <c r="AA27" s="476"/>
    </row>
    <row r="28" spans="1:52" s="2" customFormat="1" ht="23.25" customHeight="1" thickBot="1">
      <c r="A28" s="558"/>
      <c r="B28" s="574"/>
      <c r="C28" s="450"/>
      <c r="D28" s="250" t="s">
        <v>104</v>
      </c>
      <c r="E28" s="264">
        <v>46</v>
      </c>
      <c r="F28" s="263">
        <v>10</v>
      </c>
      <c r="G28" s="263">
        <v>4</v>
      </c>
      <c r="H28" s="263">
        <v>16</v>
      </c>
      <c r="I28" s="263">
        <v>1</v>
      </c>
      <c r="J28" s="262">
        <v>3</v>
      </c>
      <c r="K28" s="52">
        <f t="shared" si="0"/>
        <v>80</v>
      </c>
      <c r="L28" s="53">
        <v>3</v>
      </c>
      <c r="M28" s="50">
        <v>0</v>
      </c>
      <c r="N28" s="50">
        <v>1</v>
      </c>
      <c r="O28" s="50">
        <v>0</v>
      </c>
      <c r="P28" s="50">
        <v>0</v>
      </c>
      <c r="Q28" s="54">
        <v>0</v>
      </c>
      <c r="R28" s="52">
        <f t="shared" si="1"/>
        <v>4</v>
      </c>
      <c r="S28" s="55">
        <f t="shared" si="2"/>
        <v>43</v>
      </c>
      <c r="T28" s="56">
        <f t="shared" si="3"/>
        <v>10</v>
      </c>
      <c r="U28" s="56">
        <f t="shared" si="4"/>
        <v>3</v>
      </c>
      <c r="V28" s="56">
        <f t="shared" si="5"/>
        <v>16</v>
      </c>
      <c r="W28" s="56">
        <f t="shared" si="6"/>
        <v>1</v>
      </c>
      <c r="X28" s="57">
        <f t="shared" si="7"/>
        <v>3</v>
      </c>
      <c r="Y28" s="58">
        <f t="shared" si="8"/>
        <v>76</v>
      </c>
      <c r="Z28" s="59">
        <f>Y26+Y27+Y28</f>
        <v>120</v>
      </c>
      <c r="AA28" s="477"/>
    </row>
    <row r="29" spans="1:52" s="2" customFormat="1" ht="23.25" customHeight="1">
      <c r="A29" s="557">
        <v>8</v>
      </c>
      <c r="B29" s="575" t="s">
        <v>39</v>
      </c>
      <c r="C29" s="449" t="s">
        <v>40</v>
      </c>
      <c r="D29" s="252" t="s">
        <v>106</v>
      </c>
      <c r="E29" s="61">
        <v>20</v>
      </c>
      <c r="F29" s="62">
        <v>0</v>
      </c>
      <c r="G29" s="62">
        <v>0</v>
      </c>
      <c r="H29" s="62">
        <v>2</v>
      </c>
      <c r="I29" s="62">
        <v>0</v>
      </c>
      <c r="J29" s="66">
        <v>0</v>
      </c>
      <c r="K29" s="64">
        <f t="shared" si="0"/>
        <v>22</v>
      </c>
      <c r="L29" s="65">
        <v>12</v>
      </c>
      <c r="M29" s="62">
        <v>0</v>
      </c>
      <c r="N29" s="62">
        <v>0</v>
      </c>
      <c r="O29" s="62">
        <v>0</v>
      </c>
      <c r="P29" s="62">
        <v>0</v>
      </c>
      <c r="Q29" s="66">
        <v>0</v>
      </c>
      <c r="R29" s="64">
        <f t="shared" si="1"/>
        <v>12</v>
      </c>
      <c r="S29" s="68">
        <f t="shared" si="2"/>
        <v>8</v>
      </c>
      <c r="T29" s="69">
        <f t="shared" si="3"/>
        <v>0</v>
      </c>
      <c r="U29" s="69">
        <f t="shared" si="4"/>
        <v>0</v>
      </c>
      <c r="V29" s="69">
        <f t="shared" si="5"/>
        <v>2</v>
      </c>
      <c r="W29" s="69">
        <f t="shared" si="6"/>
        <v>0</v>
      </c>
      <c r="X29" s="100">
        <f t="shared" si="7"/>
        <v>0</v>
      </c>
      <c r="Y29" s="116">
        <f t="shared" si="8"/>
        <v>10</v>
      </c>
      <c r="Z29" s="101">
        <f>K29+K30+K31</f>
        <v>142</v>
      </c>
      <c r="AA29" s="476">
        <f>Z31/Z29*100</f>
        <v>47.183098591549296</v>
      </c>
    </row>
    <row r="30" spans="1:52" s="2" customFormat="1" ht="23.25" customHeight="1">
      <c r="A30" s="558"/>
      <c r="B30" s="574"/>
      <c r="C30" s="450"/>
      <c r="D30" s="251" t="s">
        <v>105</v>
      </c>
      <c r="E30" s="37">
        <v>28</v>
      </c>
      <c r="F30" s="38">
        <v>1</v>
      </c>
      <c r="G30" s="38">
        <v>0</v>
      </c>
      <c r="H30" s="38">
        <v>4</v>
      </c>
      <c r="I30" s="38">
        <v>0</v>
      </c>
      <c r="J30" s="42">
        <v>2</v>
      </c>
      <c r="K30" s="40">
        <f t="shared" si="0"/>
        <v>35</v>
      </c>
      <c r="L30" s="41">
        <v>15</v>
      </c>
      <c r="M30" s="38">
        <v>0</v>
      </c>
      <c r="N30" s="38">
        <v>0</v>
      </c>
      <c r="O30" s="38">
        <v>1</v>
      </c>
      <c r="P30" s="38">
        <v>0</v>
      </c>
      <c r="Q30" s="42">
        <v>0</v>
      </c>
      <c r="R30" s="40">
        <f t="shared" si="1"/>
        <v>16</v>
      </c>
      <c r="S30" s="43">
        <f t="shared" si="2"/>
        <v>13</v>
      </c>
      <c r="T30" s="44">
        <f t="shared" si="3"/>
        <v>1</v>
      </c>
      <c r="U30" s="44">
        <f t="shared" si="4"/>
        <v>0</v>
      </c>
      <c r="V30" s="44">
        <f t="shared" si="5"/>
        <v>3</v>
      </c>
      <c r="W30" s="44">
        <f t="shared" si="6"/>
        <v>0</v>
      </c>
      <c r="X30" s="45">
        <f t="shared" si="7"/>
        <v>2</v>
      </c>
      <c r="Y30" s="46">
        <f t="shared" si="8"/>
        <v>19</v>
      </c>
      <c r="Z30" s="47">
        <f>R29+R30+R31</f>
        <v>75</v>
      </c>
      <c r="AA30" s="476"/>
    </row>
    <row r="31" spans="1:52" s="2" customFormat="1" ht="23.25" customHeight="1" thickBot="1">
      <c r="A31" s="558"/>
      <c r="B31" s="576"/>
      <c r="C31" s="451"/>
      <c r="D31" s="250" t="s">
        <v>104</v>
      </c>
      <c r="E31" s="84">
        <v>66</v>
      </c>
      <c r="F31" s="85">
        <v>6</v>
      </c>
      <c r="G31" s="85">
        <v>0</v>
      </c>
      <c r="H31" s="85">
        <v>8</v>
      </c>
      <c r="I31" s="85">
        <v>1</v>
      </c>
      <c r="J31" s="88">
        <v>4</v>
      </c>
      <c r="K31" s="72">
        <f t="shared" si="0"/>
        <v>85</v>
      </c>
      <c r="L31" s="87">
        <v>37</v>
      </c>
      <c r="M31" s="85">
        <v>3</v>
      </c>
      <c r="N31" s="85">
        <v>0</v>
      </c>
      <c r="O31" s="85">
        <v>7</v>
      </c>
      <c r="P31" s="85">
        <v>0</v>
      </c>
      <c r="Q31" s="88">
        <v>0</v>
      </c>
      <c r="R31" s="72">
        <f t="shared" si="1"/>
        <v>47</v>
      </c>
      <c r="S31" s="76">
        <f t="shared" si="2"/>
        <v>29</v>
      </c>
      <c r="T31" s="77">
        <f t="shared" si="3"/>
        <v>3</v>
      </c>
      <c r="U31" s="77">
        <f t="shared" si="4"/>
        <v>0</v>
      </c>
      <c r="V31" s="77">
        <f t="shared" si="5"/>
        <v>1</v>
      </c>
      <c r="W31" s="77">
        <f t="shared" si="6"/>
        <v>1</v>
      </c>
      <c r="X31" s="103">
        <f t="shared" si="7"/>
        <v>4</v>
      </c>
      <c r="Y31" s="73">
        <f t="shared" si="8"/>
        <v>38</v>
      </c>
      <c r="Z31" s="104">
        <f>Y29+Y30+Y31</f>
        <v>67</v>
      </c>
      <c r="AA31" s="476"/>
    </row>
    <row r="32" spans="1:52" s="2" customFormat="1" ht="23.25" customHeight="1">
      <c r="A32" s="557">
        <v>9</v>
      </c>
      <c r="B32" s="574" t="s">
        <v>41</v>
      </c>
      <c r="C32" s="450" t="s">
        <v>42</v>
      </c>
      <c r="D32" s="252" t="s">
        <v>106</v>
      </c>
      <c r="E32" s="32">
        <v>20</v>
      </c>
      <c r="F32" s="32">
        <v>1</v>
      </c>
      <c r="G32" s="32">
        <v>0</v>
      </c>
      <c r="H32" s="32">
        <v>0</v>
      </c>
      <c r="I32" s="32">
        <v>0</v>
      </c>
      <c r="J32" s="32">
        <v>0</v>
      </c>
      <c r="K32" s="28">
        <f t="shared" si="0"/>
        <v>21</v>
      </c>
      <c r="L32" s="29">
        <v>12</v>
      </c>
      <c r="M32" s="26">
        <v>1</v>
      </c>
      <c r="N32" s="26">
        <v>0</v>
      </c>
      <c r="O32" s="26">
        <v>0</v>
      </c>
      <c r="P32" s="26">
        <v>0</v>
      </c>
      <c r="Q32" s="30">
        <v>0</v>
      </c>
      <c r="R32" s="28">
        <f t="shared" si="1"/>
        <v>13</v>
      </c>
      <c r="S32" s="31">
        <f t="shared" si="2"/>
        <v>8</v>
      </c>
      <c r="T32" s="32">
        <f t="shared" si="3"/>
        <v>0</v>
      </c>
      <c r="U32" s="32">
        <f t="shared" si="4"/>
        <v>0</v>
      </c>
      <c r="V32" s="32">
        <f t="shared" si="5"/>
        <v>0</v>
      </c>
      <c r="W32" s="32">
        <f t="shared" si="6"/>
        <v>0</v>
      </c>
      <c r="X32" s="33">
        <f t="shared" si="7"/>
        <v>0</v>
      </c>
      <c r="Y32" s="34">
        <f t="shared" si="8"/>
        <v>8</v>
      </c>
      <c r="Z32" s="35">
        <f>K32+K33+K34</f>
        <v>128</v>
      </c>
      <c r="AA32" s="475">
        <f>Z34/Z32*100</f>
        <v>45.3125</v>
      </c>
    </row>
    <row r="33" spans="1:27" s="2" customFormat="1" ht="23.25" customHeight="1">
      <c r="A33" s="558"/>
      <c r="B33" s="574"/>
      <c r="C33" s="450"/>
      <c r="D33" s="251" t="s">
        <v>105</v>
      </c>
      <c r="E33" s="44">
        <v>28</v>
      </c>
      <c r="F33" s="44">
        <v>0</v>
      </c>
      <c r="G33" s="44">
        <v>2</v>
      </c>
      <c r="H33" s="44">
        <v>2</v>
      </c>
      <c r="I33" s="44">
        <v>0</v>
      </c>
      <c r="J33" s="44">
        <v>0</v>
      </c>
      <c r="K33" s="40">
        <f t="shared" si="0"/>
        <v>32</v>
      </c>
      <c r="L33" s="41">
        <v>10</v>
      </c>
      <c r="M33" s="38">
        <v>0</v>
      </c>
      <c r="N33" s="38">
        <v>2</v>
      </c>
      <c r="O33" s="38">
        <v>2</v>
      </c>
      <c r="P33" s="38">
        <v>0</v>
      </c>
      <c r="Q33" s="42">
        <v>0</v>
      </c>
      <c r="R33" s="40">
        <f t="shared" si="1"/>
        <v>14</v>
      </c>
      <c r="S33" s="43">
        <f t="shared" si="2"/>
        <v>18</v>
      </c>
      <c r="T33" s="44">
        <f t="shared" si="3"/>
        <v>0</v>
      </c>
      <c r="U33" s="44">
        <f t="shared" si="4"/>
        <v>0</v>
      </c>
      <c r="V33" s="44">
        <f t="shared" si="5"/>
        <v>0</v>
      </c>
      <c r="W33" s="44">
        <f t="shared" si="6"/>
        <v>0</v>
      </c>
      <c r="X33" s="45">
        <f t="shared" si="7"/>
        <v>0</v>
      </c>
      <c r="Y33" s="46">
        <f t="shared" si="8"/>
        <v>18</v>
      </c>
      <c r="Z33" s="47">
        <f>R32+R33+R34</f>
        <v>70</v>
      </c>
      <c r="AA33" s="476"/>
    </row>
    <row r="34" spans="1:27" s="2" customFormat="1" ht="23.25" customHeight="1" thickBot="1">
      <c r="A34" s="558"/>
      <c r="B34" s="574"/>
      <c r="C34" s="450"/>
      <c r="D34" s="250" t="s">
        <v>104</v>
      </c>
      <c r="E34" s="56">
        <v>62</v>
      </c>
      <c r="F34" s="56">
        <v>5</v>
      </c>
      <c r="G34" s="56">
        <v>2</v>
      </c>
      <c r="H34" s="56">
        <v>4</v>
      </c>
      <c r="I34" s="56">
        <v>0</v>
      </c>
      <c r="J34" s="56">
        <v>2</v>
      </c>
      <c r="K34" s="52">
        <f t="shared" si="0"/>
        <v>75</v>
      </c>
      <c r="L34" s="53">
        <v>31</v>
      </c>
      <c r="M34" s="50">
        <v>5</v>
      </c>
      <c r="N34" s="50">
        <v>2</v>
      </c>
      <c r="O34" s="50">
        <v>4</v>
      </c>
      <c r="P34" s="50">
        <v>0</v>
      </c>
      <c r="Q34" s="54">
        <v>1</v>
      </c>
      <c r="R34" s="52">
        <f t="shared" si="1"/>
        <v>43</v>
      </c>
      <c r="S34" s="55">
        <f t="shared" si="2"/>
        <v>31</v>
      </c>
      <c r="T34" s="56">
        <f t="shared" si="3"/>
        <v>0</v>
      </c>
      <c r="U34" s="56">
        <f t="shared" si="4"/>
        <v>0</v>
      </c>
      <c r="V34" s="56">
        <f t="shared" si="5"/>
        <v>0</v>
      </c>
      <c r="W34" s="56">
        <f t="shared" si="6"/>
        <v>0</v>
      </c>
      <c r="X34" s="57">
        <f t="shared" si="7"/>
        <v>1</v>
      </c>
      <c r="Y34" s="58">
        <f t="shared" si="8"/>
        <v>32</v>
      </c>
      <c r="Z34" s="59">
        <f>Y32+Y33+Y34</f>
        <v>58</v>
      </c>
      <c r="AA34" s="477"/>
    </row>
    <row r="35" spans="1:27" s="2" customFormat="1" ht="23.25" customHeight="1">
      <c r="A35" s="557">
        <v>10</v>
      </c>
      <c r="B35" s="447" t="s">
        <v>43</v>
      </c>
      <c r="C35" s="449" t="s">
        <v>44</v>
      </c>
      <c r="D35" s="252" t="s">
        <v>106</v>
      </c>
      <c r="E35" s="61">
        <v>20</v>
      </c>
      <c r="F35" s="62">
        <v>0</v>
      </c>
      <c r="G35" s="62">
        <v>0</v>
      </c>
      <c r="H35" s="62">
        <v>0</v>
      </c>
      <c r="I35" s="62">
        <v>0</v>
      </c>
      <c r="J35" s="66">
        <v>1</v>
      </c>
      <c r="K35" s="64">
        <f t="shared" si="0"/>
        <v>21</v>
      </c>
      <c r="L35" s="65">
        <v>14</v>
      </c>
      <c r="M35" s="62">
        <v>0</v>
      </c>
      <c r="N35" s="62">
        <v>0</v>
      </c>
      <c r="O35" s="62">
        <v>0</v>
      </c>
      <c r="P35" s="62">
        <v>0</v>
      </c>
      <c r="Q35" s="66">
        <v>0</v>
      </c>
      <c r="R35" s="64">
        <f t="shared" si="1"/>
        <v>14</v>
      </c>
      <c r="S35" s="68">
        <f t="shared" si="2"/>
        <v>6</v>
      </c>
      <c r="T35" s="69">
        <f t="shared" si="3"/>
        <v>0</v>
      </c>
      <c r="U35" s="69">
        <f t="shared" si="4"/>
        <v>0</v>
      </c>
      <c r="V35" s="69">
        <f t="shared" si="5"/>
        <v>0</v>
      </c>
      <c r="W35" s="69">
        <f t="shared" si="6"/>
        <v>0</v>
      </c>
      <c r="X35" s="100">
        <f t="shared" si="7"/>
        <v>1</v>
      </c>
      <c r="Y35" s="116">
        <f t="shared" si="8"/>
        <v>7</v>
      </c>
      <c r="Z35" s="101">
        <f>K35+K36+K37</f>
        <v>119</v>
      </c>
      <c r="AA35" s="476">
        <f>Z37/Z35*100</f>
        <v>29.411764705882355</v>
      </c>
    </row>
    <row r="36" spans="1:27" s="2" customFormat="1" ht="23.25" customHeight="1">
      <c r="A36" s="558"/>
      <c r="B36" s="447"/>
      <c r="C36" s="450"/>
      <c r="D36" s="251" t="s">
        <v>105</v>
      </c>
      <c r="E36" s="37">
        <v>27</v>
      </c>
      <c r="F36" s="38">
        <v>1</v>
      </c>
      <c r="G36" s="38">
        <v>0</v>
      </c>
      <c r="H36" s="38">
        <v>4</v>
      </c>
      <c r="I36" s="38">
        <v>0</v>
      </c>
      <c r="J36" s="42">
        <v>1</v>
      </c>
      <c r="K36" s="40">
        <f t="shared" si="0"/>
        <v>33</v>
      </c>
      <c r="L36" s="41">
        <v>20</v>
      </c>
      <c r="M36" s="38">
        <v>1</v>
      </c>
      <c r="N36" s="38">
        <v>0</v>
      </c>
      <c r="O36" s="38">
        <v>2</v>
      </c>
      <c r="P36" s="38">
        <v>0</v>
      </c>
      <c r="Q36" s="42">
        <v>0</v>
      </c>
      <c r="R36" s="40">
        <f t="shared" si="1"/>
        <v>23</v>
      </c>
      <c r="S36" s="43">
        <f t="shared" si="2"/>
        <v>7</v>
      </c>
      <c r="T36" s="44">
        <f t="shared" si="3"/>
        <v>0</v>
      </c>
      <c r="U36" s="44">
        <f t="shared" si="4"/>
        <v>0</v>
      </c>
      <c r="V36" s="44">
        <f t="shared" si="5"/>
        <v>2</v>
      </c>
      <c r="W36" s="44">
        <f t="shared" si="6"/>
        <v>0</v>
      </c>
      <c r="X36" s="45">
        <f t="shared" si="7"/>
        <v>1</v>
      </c>
      <c r="Y36" s="46">
        <f t="shared" si="8"/>
        <v>10</v>
      </c>
      <c r="Z36" s="47">
        <f>R35+R36+R37</f>
        <v>84</v>
      </c>
      <c r="AA36" s="476"/>
    </row>
    <row r="37" spans="1:27" s="2" customFormat="1" ht="23.25" customHeight="1" thickBot="1">
      <c r="A37" s="558"/>
      <c r="B37" s="447"/>
      <c r="C37" s="451"/>
      <c r="D37" s="250" t="s">
        <v>104</v>
      </c>
      <c r="E37" s="84">
        <v>50</v>
      </c>
      <c r="F37" s="85">
        <v>2</v>
      </c>
      <c r="G37" s="85">
        <v>1</v>
      </c>
      <c r="H37" s="85">
        <v>8</v>
      </c>
      <c r="I37" s="85">
        <v>1</v>
      </c>
      <c r="J37" s="88">
        <v>3</v>
      </c>
      <c r="K37" s="72">
        <f t="shared" si="0"/>
        <v>65</v>
      </c>
      <c r="L37" s="87">
        <v>39</v>
      </c>
      <c r="M37" s="85">
        <v>1</v>
      </c>
      <c r="N37" s="85">
        <v>0</v>
      </c>
      <c r="O37" s="85">
        <v>7</v>
      </c>
      <c r="P37" s="85">
        <v>0</v>
      </c>
      <c r="Q37" s="88">
        <v>0</v>
      </c>
      <c r="R37" s="72">
        <f t="shared" si="1"/>
        <v>47</v>
      </c>
      <c r="S37" s="76">
        <f t="shared" si="2"/>
        <v>11</v>
      </c>
      <c r="T37" s="77">
        <f t="shared" si="3"/>
        <v>1</v>
      </c>
      <c r="U37" s="77">
        <f t="shared" si="4"/>
        <v>1</v>
      </c>
      <c r="V37" s="77">
        <f t="shared" si="5"/>
        <v>1</v>
      </c>
      <c r="W37" s="77">
        <f t="shared" si="6"/>
        <v>1</v>
      </c>
      <c r="X37" s="103">
        <f t="shared" si="7"/>
        <v>3</v>
      </c>
      <c r="Y37" s="73">
        <f t="shared" si="8"/>
        <v>18</v>
      </c>
      <c r="Z37" s="104">
        <f>Y35+Y36+Y37</f>
        <v>35</v>
      </c>
      <c r="AA37" s="476"/>
    </row>
    <row r="38" spans="1:27" s="2" customFormat="1" ht="23.25" customHeight="1">
      <c r="A38" s="557">
        <v>11</v>
      </c>
      <c r="B38" s="447"/>
      <c r="C38" s="466" t="s">
        <v>45</v>
      </c>
      <c r="D38" s="252" t="s">
        <v>106</v>
      </c>
      <c r="E38" s="25">
        <v>21</v>
      </c>
      <c r="F38" s="26">
        <v>0</v>
      </c>
      <c r="G38" s="26">
        <v>0</v>
      </c>
      <c r="H38" s="26">
        <v>0</v>
      </c>
      <c r="I38" s="26">
        <v>0</v>
      </c>
      <c r="J38" s="30">
        <v>0</v>
      </c>
      <c r="K38" s="28">
        <f t="shared" si="0"/>
        <v>21</v>
      </c>
      <c r="L38" s="29">
        <v>6</v>
      </c>
      <c r="M38" s="26">
        <v>0</v>
      </c>
      <c r="N38" s="26">
        <v>0</v>
      </c>
      <c r="O38" s="26">
        <v>0</v>
      </c>
      <c r="P38" s="26">
        <v>0</v>
      </c>
      <c r="Q38" s="30">
        <v>2</v>
      </c>
      <c r="R38" s="28">
        <f t="shared" si="1"/>
        <v>8</v>
      </c>
      <c r="S38" s="31">
        <f t="shared" si="2"/>
        <v>15</v>
      </c>
      <c r="T38" s="32">
        <f t="shared" si="3"/>
        <v>0</v>
      </c>
      <c r="U38" s="32">
        <f t="shared" si="4"/>
        <v>0</v>
      </c>
      <c r="V38" s="32">
        <f t="shared" si="5"/>
        <v>0</v>
      </c>
      <c r="W38" s="32">
        <f t="shared" si="6"/>
        <v>0</v>
      </c>
      <c r="X38" s="33">
        <f t="shared" si="7"/>
        <v>-2</v>
      </c>
      <c r="Y38" s="34">
        <f t="shared" si="8"/>
        <v>13</v>
      </c>
      <c r="Z38" s="35">
        <f>K38+K39+K40</f>
        <v>114</v>
      </c>
      <c r="AA38" s="475">
        <f>Z40/Z38*100</f>
        <v>31.578947368421051</v>
      </c>
    </row>
    <row r="39" spans="1:27" s="2" customFormat="1" ht="23.25" customHeight="1">
      <c r="A39" s="558"/>
      <c r="B39" s="447"/>
      <c r="C39" s="466"/>
      <c r="D39" s="251" t="s">
        <v>105</v>
      </c>
      <c r="E39" s="37">
        <v>26</v>
      </c>
      <c r="F39" s="38">
        <v>0</v>
      </c>
      <c r="G39" s="38">
        <v>0</v>
      </c>
      <c r="H39" s="38">
        <v>4</v>
      </c>
      <c r="I39" s="38">
        <v>0</v>
      </c>
      <c r="J39" s="42">
        <v>0</v>
      </c>
      <c r="K39" s="40">
        <f t="shared" si="0"/>
        <v>30</v>
      </c>
      <c r="L39" s="41">
        <v>21</v>
      </c>
      <c r="M39" s="38">
        <v>0</v>
      </c>
      <c r="N39" s="38">
        <v>0</v>
      </c>
      <c r="O39" s="38">
        <v>2</v>
      </c>
      <c r="P39" s="38">
        <v>0</v>
      </c>
      <c r="Q39" s="42">
        <v>0</v>
      </c>
      <c r="R39" s="40">
        <f t="shared" si="1"/>
        <v>23</v>
      </c>
      <c r="S39" s="43">
        <f t="shared" si="2"/>
        <v>5</v>
      </c>
      <c r="T39" s="44">
        <f t="shared" si="3"/>
        <v>0</v>
      </c>
      <c r="U39" s="44">
        <f t="shared" si="4"/>
        <v>0</v>
      </c>
      <c r="V39" s="44">
        <f t="shared" si="5"/>
        <v>2</v>
      </c>
      <c r="W39" s="44">
        <f t="shared" si="6"/>
        <v>0</v>
      </c>
      <c r="X39" s="45">
        <f t="shared" si="7"/>
        <v>0</v>
      </c>
      <c r="Y39" s="46">
        <f t="shared" si="8"/>
        <v>7</v>
      </c>
      <c r="Z39" s="47">
        <f>R38+R39+R40</f>
        <v>78</v>
      </c>
      <c r="AA39" s="476"/>
    </row>
    <row r="40" spans="1:27" s="2" customFormat="1" ht="23.25" customHeight="1" thickBot="1">
      <c r="A40" s="558"/>
      <c r="B40" s="447"/>
      <c r="C40" s="466"/>
      <c r="D40" s="250" t="s">
        <v>104</v>
      </c>
      <c r="E40" s="49">
        <v>47</v>
      </c>
      <c r="F40" s="50">
        <v>4</v>
      </c>
      <c r="G40" s="50">
        <v>1</v>
      </c>
      <c r="H40" s="50">
        <v>9</v>
      </c>
      <c r="I40" s="50">
        <v>0</v>
      </c>
      <c r="J40" s="54">
        <v>2</v>
      </c>
      <c r="K40" s="52">
        <f t="shared" ref="K40:K71" si="9">SUM(E40:J40)</f>
        <v>63</v>
      </c>
      <c r="L40" s="53">
        <v>37</v>
      </c>
      <c r="M40" s="50">
        <v>1</v>
      </c>
      <c r="N40" s="50">
        <v>1</v>
      </c>
      <c r="O40" s="50">
        <v>7</v>
      </c>
      <c r="P40" s="50">
        <v>0</v>
      </c>
      <c r="Q40" s="54">
        <v>1</v>
      </c>
      <c r="R40" s="52">
        <f t="shared" ref="R40:R71" si="10">SUM(L40:Q40)</f>
        <v>47</v>
      </c>
      <c r="S40" s="55">
        <f t="shared" ref="S40:S71" si="11">E40-L40</f>
        <v>10</v>
      </c>
      <c r="T40" s="56">
        <f t="shared" ref="T40:T71" si="12">F40-M40</f>
        <v>3</v>
      </c>
      <c r="U40" s="56">
        <f t="shared" ref="U40:U71" si="13">G40-N40</f>
        <v>0</v>
      </c>
      <c r="V40" s="56">
        <f t="shared" ref="V40:V71" si="14">H40-O40</f>
        <v>2</v>
      </c>
      <c r="W40" s="56">
        <f t="shared" ref="W40:W71" si="15">I40-P40</f>
        <v>0</v>
      </c>
      <c r="X40" s="57">
        <f t="shared" ref="X40:X71" si="16">J40-Q40</f>
        <v>1</v>
      </c>
      <c r="Y40" s="58">
        <f t="shared" ref="Y40:Y71" si="17">SUM(S40:X40)</f>
        <v>16</v>
      </c>
      <c r="Z40" s="59">
        <f>Y38+Y39+Y40</f>
        <v>36</v>
      </c>
      <c r="AA40" s="477"/>
    </row>
    <row r="41" spans="1:27" s="2" customFormat="1" ht="23.25" customHeight="1">
      <c r="A41" s="557">
        <v>12</v>
      </c>
      <c r="B41" s="575" t="s">
        <v>46</v>
      </c>
      <c r="C41" s="449" t="s">
        <v>47</v>
      </c>
      <c r="D41" s="252" t="s">
        <v>106</v>
      </c>
      <c r="E41" s="61">
        <v>18</v>
      </c>
      <c r="F41" s="62">
        <v>1</v>
      </c>
      <c r="G41" s="62">
        <v>0</v>
      </c>
      <c r="H41" s="62">
        <v>1</v>
      </c>
      <c r="I41" s="62">
        <v>0</v>
      </c>
      <c r="J41" s="66">
        <v>1</v>
      </c>
      <c r="K41" s="64">
        <f t="shared" si="9"/>
        <v>21</v>
      </c>
      <c r="L41" s="65">
        <v>13</v>
      </c>
      <c r="M41" s="62">
        <v>1</v>
      </c>
      <c r="N41" s="62">
        <v>0</v>
      </c>
      <c r="O41" s="62">
        <v>1</v>
      </c>
      <c r="P41" s="62">
        <v>0</v>
      </c>
      <c r="Q41" s="66">
        <v>0</v>
      </c>
      <c r="R41" s="64">
        <f t="shared" si="10"/>
        <v>15</v>
      </c>
      <c r="S41" s="68">
        <f t="shared" si="11"/>
        <v>5</v>
      </c>
      <c r="T41" s="69">
        <f t="shared" si="12"/>
        <v>0</v>
      </c>
      <c r="U41" s="69">
        <f t="shared" si="13"/>
        <v>0</v>
      </c>
      <c r="V41" s="69">
        <f t="shared" si="14"/>
        <v>0</v>
      </c>
      <c r="W41" s="69">
        <f t="shared" si="15"/>
        <v>0</v>
      </c>
      <c r="X41" s="100">
        <f t="shared" si="16"/>
        <v>1</v>
      </c>
      <c r="Y41" s="116">
        <f t="shared" si="17"/>
        <v>6</v>
      </c>
      <c r="Z41" s="101">
        <f>K41+K42+K43</f>
        <v>154</v>
      </c>
      <c r="AA41" s="476">
        <f>Z43/Z41*100</f>
        <v>24.675324675324674</v>
      </c>
    </row>
    <row r="42" spans="1:27" s="2" customFormat="1" ht="23.25" customHeight="1">
      <c r="A42" s="558"/>
      <c r="B42" s="574"/>
      <c r="C42" s="450"/>
      <c r="D42" s="251" t="s">
        <v>105</v>
      </c>
      <c r="E42" s="37">
        <v>28</v>
      </c>
      <c r="F42" s="38">
        <v>0</v>
      </c>
      <c r="G42" s="38">
        <v>0</v>
      </c>
      <c r="H42" s="38">
        <v>6</v>
      </c>
      <c r="I42" s="38">
        <v>0</v>
      </c>
      <c r="J42" s="42">
        <v>2</v>
      </c>
      <c r="K42" s="40">
        <f t="shared" si="9"/>
        <v>36</v>
      </c>
      <c r="L42" s="41">
        <v>22</v>
      </c>
      <c r="M42" s="38">
        <v>0</v>
      </c>
      <c r="N42" s="38">
        <v>0</v>
      </c>
      <c r="O42" s="38">
        <v>5</v>
      </c>
      <c r="P42" s="38">
        <v>0</v>
      </c>
      <c r="Q42" s="42">
        <v>0</v>
      </c>
      <c r="R42" s="40">
        <f t="shared" si="10"/>
        <v>27</v>
      </c>
      <c r="S42" s="43">
        <f t="shared" si="11"/>
        <v>6</v>
      </c>
      <c r="T42" s="44">
        <f t="shared" si="12"/>
        <v>0</v>
      </c>
      <c r="U42" s="44">
        <f t="shared" si="13"/>
        <v>0</v>
      </c>
      <c r="V42" s="44">
        <f t="shared" si="14"/>
        <v>1</v>
      </c>
      <c r="W42" s="44">
        <f t="shared" si="15"/>
        <v>0</v>
      </c>
      <c r="X42" s="45">
        <f t="shared" si="16"/>
        <v>2</v>
      </c>
      <c r="Y42" s="46">
        <f t="shared" si="17"/>
        <v>9</v>
      </c>
      <c r="Z42" s="47">
        <f>R41+R42+R43</f>
        <v>116</v>
      </c>
      <c r="AA42" s="476"/>
    </row>
    <row r="43" spans="1:27" s="2" customFormat="1" ht="23.25" customHeight="1" thickBot="1">
      <c r="A43" s="558"/>
      <c r="B43" s="576"/>
      <c r="C43" s="451"/>
      <c r="D43" s="250" t="s">
        <v>104</v>
      </c>
      <c r="E43" s="84">
        <v>60</v>
      </c>
      <c r="F43" s="85">
        <v>9</v>
      </c>
      <c r="G43" s="85">
        <v>4</v>
      </c>
      <c r="H43" s="85">
        <v>18</v>
      </c>
      <c r="I43" s="85">
        <v>2</v>
      </c>
      <c r="J43" s="88">
        <v>4</v>
      </c>
      <c r="K43" s="72">
        <f t="shared" si="9"/>
        <v>97</v>
      </c>
      <c r="L43" s="87">
        <v>52</v>
      </c>
      <c r="M43" s="85">
        <v>5</v>
      </c>
      <c r="N43" s="85">
        <v>2</v>
      </c>
      <c r="O43" s="85">
        <v>13</v>
      </c>
      <c r="P43" s="85">
        <v>0</v>
      </c>
      <c r="Q43" s="88">
        <v>2</v>
      </c>
      <c r="R43" s="72">
        <f t="shared" si="10"/>
        <v>74</v>
      </c>
      <c r="S43" s="76">
        <f t="shared" si="11"/>
        <v>8</v>
      </c>
      <c r="T43" s="77">
        <f t="shared" si="12"/>
        <v>4</v>
      </c>
      <c r="U43" s="77">
        <f t="shared" si="13"/>
        <v>2</v>
      </c>
      <c r="V43" s="77">
        <f t="shared" si="14"/>
        <v>5</v>
      </c>
      <c r="W43" s="77">
        <f t="shared" si="15"/>
        <v>2</v>
      </c>
      <c r="X43" s="103">
        <f t="shared" si="16"/>
        <v>2</v>
      </c>
      <c r="Y43" s="73">
        <f t="shared" si="17"/>
        <v>23</v>
      </c>
      <c r="Z43" s="104">
        <f>Y41+Y42+Y43</f>
        <v>38</v>
      </c>
      <c r="AA43" s="476"/>
    </row>
    <row r="44" spans="1:27" s="2" customFormat="1" ht="23.25" customHeight="1">
      <c r="A44" s="557">
        <v>13</v>
      </c>
      <c r="B44" s="575" t="s">
        <v>48</v>
      </c>
      <c r="C44" s="449" t="s">
        <v>49</v>
      </c>
      <c r="D44" s="252" t="s">
        <v>106</v>
      </c>
      <c r="E44" s="117">
        <v>21</v>
      </c>
      <c r="F44" s="32">
        <v>0</v>
      </c>
      <c r="G44" s="32">
        <v>0</v>
      </c>
      <c r="H44" s="32">
        <v>0</v>
      </c>
      <c r="I44" s="32">
        <v>0</v>
      </c>
      <c r="J44" s="33">
        <v>0</v>
      </c>
      <c r="K44" s="28">
        <f t="shared" si="9"/>
        <v>21</v>
      </c>
      <c r="L44" s="29">
        <v>15</v>
      </c>
      <c r="M44" s="26">
        <v>0</v>
      </c>
      <c r="N44" s="26">
        <v>0</v>
      </c>
      <c r="O44" s="26">
        <v>0</v>
      </c>
      <c r="P44" s="26">
        <v>0</v>
      </c>
      <c r="Q44" s="30">
        <v>0</v>
      </c>
      <c r="R44" s="28">
        <f t="shared" si="10"/>
        <v>15</v>
      </c>
      <c r="S44" s="31">
        <f t="shared" si="11"/>
        <v>6</v>
      </c>
      <c r="T44" s="32">
        <f t="shared" si="12"/>
        <v>0</v>
      </c>
      <c r="U44" s="32">
        <f t="shared" si="13"/>
        <v>0</v>
      </c>
      <c r="V44" s="32">
        <f t="shared" si="14"/>
        <v>0</v>
      </c>
      <c r="W44" s="32">
        <f t="shared" si="15"/>
        <v>0</v>
      </c>
      <c r="X44" s="33">
        <f t="shared" si="16"/>
        <v>0</v>
      </c>
      <c r="Y44" s="34">
        <f t="shared" si="17"/>
        <v>6</v>
      </c>
      <c r="Z44" s="35">
        <f>K44+K45+K46</f>
        <v>134</v>
      </c>
      <c r="AA44" s="475">
        <f>Z46/Z44*100</f>
        <v>60.447761194029844</v>
      </c>
    </row>
    <row r="45" spans="1:27" s="2" customFormat="1" ht="23.25" customHeight="1">
      <c r="A45" s="558"/>
      <c r="B45" s="574"/>
      <c r="C45" s="450"/>
      <c r="D45" s="251" t="s">
        <v>105</v>
      </c>
      <c r="E45" s="119">
        <v>33</v>
      </c>
      <c r="F45" s="44">
        <v>1</v>
      </c>
      <c r="G45" s="44">
        <v>0</v>
      </c>
      <c r="H45" s="44">
        <v>1</v>
      </c>
      <c r="I45" s="44">
        <v>0</v>
      </c>
      <c r="J45" s="45">
        <v>0</v>
      </c>
      <c r="K45" s="40">
        <f t="shared" si="9"/>
        <v>35</v>
      </c>
      <c r="L45" s="41">
        <v>12</v>
      </c>
      <c r="M45" s="38">
        <v>0</v>
      </c>
      <c r="N45" s="38">
        <v>0</v>
      </c>
      <c r="O45" s="38">
        <v>0</v>
      </c>
      <c r="P45" s="38">
        <v>0</v>
      </c>
      <c r="Q45" s="42">
        <v>0</v>
      </c>
      <c r="R45" s="40">
        <f t="shared" si="10"/>
        <v>12</v>
      </c>
      <c r="S45" s="43">
        <f t="shared" si="11"/>
        <v>21</v>
      </c>
      <c r="T45" s="44">
        <f t="shared" si="12"/>
        <v>1</v>
      </c>
      <c r="U45" s="44">
        <f t="shared" si="13"/>
        <v>0</v>
      </c>
      <c r="V45" s="44">
        <f t="shared" si="14"/>
        <v>1</v>
      </c>
      <c r="W45" s="44">
        <f t="shared" si="15"/>
        <v>0</v>
      </c>
      <c r="X45" s="45">
        <f t="shared" si="16"/>
        <v>0</v>
      </c>
      <c r="Y45" s="46">
        <f t="shared" si="17"/>
        <v>23</v>
      </c>
      <c r="Z45" s="47">
        <f>R44+R45+R46</f>
        <v>53</v>
      </c>
      <c r="AA45" s="476"/>
    </row>
    <row r="46" spans="1:27" s="2" customFormat="1" ht="23.25" customHeight="1" thickBot="1">
      <c r="A46" s="558"/>
      <c r="B46" s="576"/>
      <c r="C46" s="451"/>
      <c r="D46" s="250" t="s">
        <v>104</v>
      </c>
      <c r="E46" s="121">
        <v>53</v>
      </c>
      <c r="F46" s="56">
        <v>6</v>
      </c>
      <c r="G46" s="56">
        <v>1</v>
      </c>
      <c r="H46" s="56">
        <v>12</v>
      </c>
      <c r="I46" s="56">
        <v>3</v>
      </c>
      <c r="J46" s="57">
        <v>3</v>
      </c>
      <c r="K46" s="52">
        <f t="shared" si="9"/>
        <v>78</v>
      </c>
      <c r="L46" s="53">
        <v>22</v>
      </c>
      <c r="M46" s="50">
        <v>1</v>
      </c>
      <c r="N46" s="50">
        <v>0</v>
      </c>
      <c r="O46" s="50">
        <v>3</v>
      </c>
      <c r="P46" s="50">
        <v>0</v>
      </c>
      <c r="Q46" s="54">
        <v>0</v>
      </c>
      <c r="R46" s="52">
        <f t="shared" si="10"/>
        <v>26</v>
      </c>
      <c r="S46" s="55">
        <f t="shared" si="11"/>
        <v>31</v>
      </c>
      <c r="T46" s="56">
        <f t="shared" si="12"/>
        <v>5</v>
      </c>
      <c r="U46" s="56">
        <f t="shared" si="13"/>
        <v>1</v>
      </c>
      <c r="V46" s="56">
        <f t="shared" si="14"/>
        <v>9</v>
      </c>
      <c r="W46" s="56">
        <f t="shared" si="15"/>
        <v>3</v>
      </c>
      <c r="X46" s="57">
        <f t="shared" si="16"/>
        <v>3</v>
      </c>
      <c r="Y46" s="58">
        <f t="shared" si="17"/>
        <v>52</v>
      </c>
      <c r="Z46" s="59">
        <f>Y44+Y45+Y46</f>
        <v>81</v>
      </c>
      <c r="AA46" s="477"/>
    </row>
    <row r="47" spans="1:27" s="2" customFormat="1" ht="23.25" customHeight="1">
      <c r="A47" s="557">
        <v>14</v>
      </c>
      <c r="B47" s="579" t="s">
        <v>50</v>
      </c>
      <c r="C47" s="449" t="s">
        <v>51</v>
      </c>
      <c r="D47" s="252" t="s">
        <v>106</v>
      </c>
      <c r="E47" s="61">
        <v>23</v>
      </c>
      <c r="F47" s="62">
        <v>0</v>
      </c>
      <c r="G47" s="62">
        <v>0</v>
      </c>
      <c r="H47" s="62">
        <v>0</v>
      </c>
      <c r="I47" s="62">
        <v>0</v>
      </c>
      <c r="J47" s="66">
        <v>0</v>
      </c>
      <c r="K47" s="64">
        <f t="shared" si="9"/>
        <v>23</v>
      </c>
      <c r="L47" s="65">
        <v>16</v>
      </c>
      <c r="M47" s="62">
        <v>0</v>
      </c>
      <c r="N47" s="62">
        <v>0</v>
      </c>
      <c r="O47" s="62">
        <v>0</v>
      </c>
      <c r="P47" s="62">
        <v>0</v>
      </c>
      <c r="Q47" s="66">
        <v>0</v>
      </c>
      <c r="R47" s="64">
        <f t="shared" si="10"/>
        <v>16</v>
      </c>
      <c r="S47" s="68">
        <f t="shared" si="11"/>
        <v>7</v>
      </c>
      <c r="T47" s="69">
        <f t="shared" si="12"/>
        <v>0</v>
      </c>
      <c r="U47" s="69">
        <f t="shared" si="13"/>
        <v>0</v>
      </c>
      <c r="V47" s="69">
        <f t="shared" si="14"/>
        <v>0</v>
      </c>
      <c r="W47" s="69">
        <f t="shared" si="15"/>
        <v>0</v>
      </c>
      <c r="X47" s="100">
        <f t="shared" si="16"/>
        <v>0</v>
      </c>
      <c r="Y47" s="116">
        <f t="shared" si="17"/>
        <v>7</v>
      </c>
      <c r="Z47" s="101">
        <f>K47+K48+K49</f>
        <v>138</v>
      </c>
      <c r="AA47" s="476">
        <f>Z49/Z47*100</f>
        <v>18.840579710144929</v>
      </c>
    </row>
    <row r="48" spans="1:27" s="2" customFormat="1" ht="23.25" customHeight="1">
      <c r="A48" s="558"/>
      <c r="B48" s="580"/>
      <c r="C48" s="450"/>
      <c r="D48" s="251" t="s">
        <v>105</v>
      </c>
      <c r="E48" s="37">
        <v>26</v>
      </c>
      <c r="F48" s="38">
        <v>1</v>
      </c>
      <c r="G48" s="38">
        <v>0</v>
      </c>
      <c r="H48" s="38">
        <v>3</v>
      </c>
      <c r="I48" s="38">
        <v>0</v>
      </c>
      <c r="J48" s="42">
        <v>1</v>
      </c>
      <c r="K48" s="40">
        <f t="shared" si="9"/>
        <v>31</v>
      </c>
      <c r="L48" s="41">
        <v>21</v>
      </c>
      <c r="M48" s="38">
        <v>1</v>
      </c>
      <c r="N48" s="38">
        <v>0</v>
      </c>
      <c r="O48" s="38">
        <v>2</v>
      </c>
      <c r="P48" s="38">
        <v>0</v>
      </c>
      <c r="Q48" s="42">
        <v>0</v>
      </c>
      <c r="R48" s="40">
        <f t="shared" si="10"/>
        <v>24</v>
      </c>
      <c r="S48" s="43">
        <f t="shared" si="11"/>
        <v>5</v>
      </c>
      <c r="T48" s="44">
        <f t="shared" si="12"/>
        <v>0</v>
      </c>
      <c r="U48" s="44">
        <f t="shared" si="13"/>
        <v>0</v>
      </c>
      <c r="V48" s="44">
        <f t="shared" si="14"/>
        <v>1</v>
      </c>
      <c r="W48" s="44">
        <f t="shared" si="15"/>
        <v>0</v>
      </c>
      <c r="X48" s="45">
        <f t="shared" si="16"/>
        <v>1</v>
      </c>
      <c r="Y48" s="46">
        <f t="shared" si="17"/>
        <v>7</v>
      </c>
      <c r="Z48" s="47">
        <f>R47+R48+R49</f>
        <v>112</v>
      </c>
      <c r="AA48" s="476"/>
    </row>
    <row r="49" spans="1:52" s="2" customFormat="1" ht="23.25" customHeight="1" thickBot="1">
      <c r="A49" s="558"/>
      <c r="B49" s="581"/>
      <c r="C49" s="451"/>
      <c r="D49" s="250" t="s">
        <v>104</v>
      </c>
      <c r="E49" s="84">
        <v>59</v>
      </c>
      <c r="F49" s="85">
        <v>7</v>
      </c>
      <c r="G49" s="85">
        <v>1</v>
      </c>
      <c r="H49" s="85">
        <v>13</v>
      </c>
      <c r="I49" s="85">
        <v>1</v>
      </c>
      <c r="J49" s="88">
        <v>3</v>
      </c>
      <c r="K49" s="72">
        <f t="shared" si="9"/>
        <v>84</v>
      </c>
      <c r="L49" s="87">
        <v>54</v>
      </c>
      <c r="M49" s="85">
        <v>4</v>
      </c>
      <c r="N49" s="85">
        <v>1</v>
      </c>
      <c r="O49" s="85">
        <v>11</v>
      </c>
      <c r="P49" s="85">
        <v>1</v>
      </c>
      <c r="Q49" s="88">
        <v>1</v>
      </c>
      <c r="R49" s="72">
        <f t="shared" si="10"/>
        <v>72</v>
      </c>
      <c r="S49" s="76">
        <f t="shared" si="11"/>
        <v>5</v>
      </c>
      <c r="T49" s="77">
        <f t="shared" si="12"/>
        <v>3</v>
      </c>
      <c r="U49" s="77">
        <f t="shared" si="13"/>
        <v>0</v>
      </c>
      <c r="V49" s="77">
        <f t="shared" si="14"/>
        <v>2</v>
      </c>
      <c r="W49" s="77">
        <f t="shared" si="15"/>
        <v>0</v>
      </c>
      <c r="X49" s="103">
        <f t="shared" si="16"/>
        <v>2</v>
      </c>
      <c r="Y49" s="73">
        <f t="shared" si="17"/>
        <v>12</v>
      </c>
      <c r="Z49" s="104">
        <f>Y47+Y48+Y49</f>
        <v>26</v>
      </c>
      <c r="AA49" s="476"/>
    </row>
    <row r="50" spans="1:52" ht="23.25" customHeight="1">
      <c r="A50" s="557">
        <v>15</v>
      </c>
      <c r="B50" s="447" t="s">
        <v>52</v>
      </c>
      <c r="C50" s="450" t="s">
        <v>53</v>
      </c>
      <c r="D50" s="252" t="s">
        <v>106</v>
      </c>
      <c r="E50" s="25">
        <v>39</v>
      </c>
      <c r="F50" s="26">
        <v>0</v>
      </c>
      <c r="G50" s="26">
        <v>0</v>
      </c>
      <c r="H50" s="26">
        <v>3</v>
      </c>
      <c r="I50" s="26">
        <v>0</v>
      </c>
      <c r="J50" s="30">
        <v>0</v>
      </c>
      <c r="K50" s="28">
        <f t="shared" si="9"/>
        <v>42</v>
      </c>
      <c r="L50" s="29">
        <v>15</v>
      </c>
      <c r="M50" s="26">
        <v>2</v>
      </c>
      <c r="N50" s="26">
        <v>0</v>
      </c>
      <c r="O50" s="26">
        <v>3</v>
      </c>
      <c r="P50" s="26">
        <v>0</v>
      </c>
      <c r="Q50" s="30">
        <v>0</v>
      </c>
      <c r="R50" s="28">
        <f t="shared" si="10"/>
        <v>20</v>
      </c>
      <c r="S50" s="31">
        <f t="shared" si="11"/>
        <v>24</v>
      </c>
      <c r="T50" s="32">
        <f t="shared" si="12"/>
        <v>-2</v>
      </c>
      <c r="U50" s="32">
        <f t="shared" si="13"/>
        <v>0</v>
      </c>
      <c r="V50" s="32">
        <f t="shared" si="14"/>
        <v>0</v>
      </c>
      <c r="W50" s="32">
        <f t="shared" si="15"/>
        <v>0</v>
      </c>
      <c r="X50" s="33">
        <f t="shared" si="16"/>
        <v>0</v>
      </c>
      <c r="Y50" s="34">
        <f t="shared" si="17"/>
        <v>22</v>
      </c>
      <c r="Z50" s="35">
        <f>K50+K51+K52</f>
        <v>859</v>
      </c>
      <c r="AA50" s="475">
        <f>Z52/Z50*100</f>
        <v>41.094295692665888</v>
      </c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</row>
    <row r="51" spans="1:52" ht="23.25" customHeight="1">
      <c r="A51" s="558"/>
      <c r="B51" s="447"/>
      <c r="C51" s="450"/>
      <c r="D51" s="251" t="s">
        <v>105</v>
      </c>
      <c r="E51" s="37">
        <v>125</v>
      </c>
      <c r="F51" s="38">
        <v>1</v>
      </c>
      <c r="G51" s="38">
        <v>0</v>
      </c>
      <c r="H51" s="38">
        <v>4</v>
      </c>
      <c r="I51" s="38">
        <v>0</v>
      </c>
      <c r="J51" s="42">
        <v>0</v>
      </c>
      <c r="K51" s="40">
        <f t="shared" si="9"/>
        <v>130</v>
      </c>
      <c r="L51" s="41">
        <v>35</v>
      </c>
      <c r="M51" s="38">
        <v>6</v>
      </c>
      <c r="N51" s="38">
        <v>0</v>
      </c>
      <c r="O51" s="38">
        <v>4</v>
      </c>
      <c r="P51" s="38">
        <v>0</v>
      </c>
      <c r="Q51" s="42">
        <v>0</v>
      </c>
      <c r="R51" s="40">
        <f t="shared" si="10"/>
        <v>45</v>
      </c>
      <c r="S51" s="43">
        <f t="shared" si="11"/>
        <v>90</v>
      </c>
      <c r="T51" s="44">
        <f t="shared" si="12"/>
        <v>-5</v>
      </c>
      <c r="U51" s="44">
        <f t="shared" si="13"/>
        <v>0</v>
      </c>
      <c r="V51" s="44">
        <f t="shared" si="14"/>
        <v>0</v>
      </c>
      <c r="W51" s="44">
        <f t="shared" si="15"/>
        <v>0</v>
      </c>
      <c r="X51" s="45">
        <f t="shared" si="16"/>
        <v>0</v>
      </c>
      <c r="Y51" s="46">
        <f t="shared" si="17"/>
        <v>85</v>
      </c>
      <c r="Z51" s="47">
        <f>R50+R51+R52</f>
        <v>506</v>
      </c>
      <c r="AA51" s="476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</row>
    <row r="52" spans="1:52" ht="23.25" customHeight="1" thickBot="1">
      <c r="A52" s="558"/>
      <c r="B52" s="447"/>
      <c r="C52" s="450"/>
      <c r="D52" s="250" t="s">
        <v>104</v>
      </c>
      <c r="E52" s="49">
        <v>319</v>
      </c>
      <c r="F52" s="50">
        <v>103</v>
      </c>
      <c r="G52" s="50">
        <v>52</v>
      </c>
      <c r="H52" s="50">
        <v>185</v>
      </c>
      <c r="I52" s="50">
        <v>28</v>
      </c>
      <c r="J52" s="54">
        <v>0</v>
      </c>
      <c r="K52" s="52">
        <f t="shared" si="9"/>
        <v>687</v>
      </c>
      <c r="L52" s="53">
        <v>287</v>
      </c>
      <c r="M52" s="50">
        <v>63</v>
      </c>
      <c r="N52" s="50">
        <v>30</v>
      </c>
      <c r="O52" s="50">
        <v>58</v>
      </c>
      <c r="P52" s="50">
        <v>0</v>
      </c>
      <c r="Q52" s="54">
        <v>3</v>
      </c>
      <c r="R52" s="52">
        <f t="shared" si="10"/>
        <v>441</v>
      </c>
      <c r="S52" s="55">
        <f t="shared" si="11"/>
        <v>32</v>
      </c>
      <c r="T52" s="56">
        <f t="shared" si="12"/>
        <v>40</v>
      </c>
      <c r="U52" s="56">
        <f t="shared" si="13"/>
        <v>22</v>
      </c>
      <c r="V52" s="56">
        <f t="shared" si="14"/>
        <v>127</v>
      </c>
      <c r="W52" s="56">
        <f t="shared" si="15"/>
        <v>28</v>
      </c>
      <c r="X52" s="57">
        <f t="shared" si="16"/>
        <v>-3</v>
      </c>
      <c r="Y52" s="58">
        <f t="shared" si="17"/>
        <v>246</v>
      </c>
      <c r="Z52" s="59">
        <f>Y50+Y51+Y52</f>
        <v>353</v>
      </c>
      <c r="AA52" s="477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</row>
    <row r="53" spans="1:52" s="102" customFormat="1" ht="23.25" customHeight="1">
      <c r="A53" s="557">
        <v>16</v>
      </c>
      <c r="B53" s="447"/>
      <c r="C53" s="449" t="s">
        <v>54</v>
      </c>
      <c r="D53" s="252" t="s">
        <v>106</v>
      </c>
      <c r="E53" s="61">
        <v>17</v>
      </c>
      <c r="F53" s="62">
        <v>0</v>
      </c>
      <c r="G53" s="62">
        <v>0</v>
      </c>
      <c r="H53" s="62">
        <v>1</v>
      </c>
      <c r="I53" s="62">
        <v>2</v>
      </c>
      <c r="J53" s="66">
        <v>0</v>
      </c>
      <c r="K53" s="64">
        <f t="shared" si="9"/>
        <v>20</v>
      </c>
      <c r="L53" s="65">
        <v>15</v>
      </c>
      <c r="M53" s="62">
        <v>0</v>
      </c>
      <c r="N53" s="62">
        <v>0</v>
      </c>
      <c r="O53" s="62">
        <v>1</v>
      </c>
      <c r="P53" s="62">
        <v>0</v>
      </c>
      <c r="Q53" s="66">
        <v>0</v>
      </c>
      <c r="R53" s="64">
        <f t="shared" si="10"/>
        <v>16</v>
      </c>
      <c r="S53" s="68">
        <f t="shared" si="11"/>
        <v>2</v>
      </c>
      <c r="T53" s="69">
        <f t="shared" si="12"/>
        <v>0</v>
      </c>
      <c r="U53" s="69">
        <f t="shared" si="13"/>
        <v>0</v>
      </c>
      <c r="V53" s="69">
        <f t="shared" si="14"/>
        <v>0</v>
      </c>
      <c r="W53" s="69">
        <f t="shared" si="15"/>
        <v>2</v>
      </c>
      <c r="X53" s="100">
        <f t="shared" si="16"/>
        <v>0</v>
      </c>
      <c r="Y53" s="116">
        <f t="shared" si="17"/>
        <v>4</v>
      </c>
      <c r="Z53" s="101">
        <f>K53+K54+K55</f>
        <v>152</v>
      </c>
      <c r="AA53" s="476">
        <f>Z55/Z53*100</f>
        <v>19.736842105263158</v>
      </c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</row>
    <row r="54" spans="1:52" s="98" customFormat="1" ht="23.25" customHeight="1">
      <c r="A54" s="558"/>
      <c r="B54" s="447"/>
      <c r="C54" s="450"/>
      <c r="D54" s="251" t="s">
        <v>105</v>
      </c>
      <c r="E54" s="37">
        <v>29</v>
      </c>
      <c r="F54" s="38">
        <v>1</v>
      </c>
      <c r="G54" s="38">
        <v>0</v>
      </c>
      <c r="H54" s="38">
        <v>4</v>
      </c>
      <c r="I54" s="38">
        <v>4</v>
      </c>
      <c r="J54" s="42">
        <v>2</v>
      </c>
      <c r="K54" s="40">
        <f t="shared" si="9"/>
        <v>40</v>
      </c>
      <c r="L54" s="41">
        <v>27</v>
      </c>
      <c r="M54" s="38">
        <v>0</v>
      </c>
      <c r="N54" s="38">
        <v>0</v>
      </c>
      <c r="O54" s="38">
        <v>3</v>
      </c>
      <c r="P54" s="38">
        <v>0</v>
      </c>
      <c r="Q54" s="42">
        <v>1</v>
      </c>
      <c r="R54" s="40">
        <f t="shared" si="10"/>
        <v>31</v>
      </c>
      <c r="S54" s="43">
        <f t="shared" si="11"/>
        <v>2</v>
      </c>
      <c r="T54" s="44">
        <f t="shared" si="12"/>
        <v>1</v>
      </c>
      <c r="U54" s="44">
        <f t="shared" si="13"/>
        <v>0</v>
      </c>
      <c r="V54" s="44">
        <f t="shared" si="14"/>
        <v>1</v>
      </c>
      <c r="W54" s="44">
        <f t="shared" si="15"/>
        <v>4</v>
      </c>
      <c r="X54" s="45">
        <f t="shared" si="16"/>
        <v>1</v>
      </c>
      <c r="Y54" s="46">
        <f t="shared" si="17"/>
        <v>9</v>
      </c>
      <c r="Z54" s="47">
        <f>R53+R54+R55</f>
        <v>122</v>
      </c>
      <c r="AA54" s="476"/>
    </row>
    <row r="55" spans="1:52" s="105" customFormat="1" ht="23.25" customHeight="1" thickBot="1">
      <c r="A55" s="558"/>
      <c r="B55" s="447"/>
      <c r="C55" s="451"/>
      <c r="D55" s="250" t="s">
        <v>104</v>
      </c>
      <c r="E55" s="84">
        <v>45</v>
      </c>
      <c r="F55" s="85">
        <v>9</v>
      </c>
      <c r="G55" s="85">
        <v>14</v>
      </c>
      <c r="H55" s="85">
        <v>12</v>
      </c>
      <c r="I55" s="85">
        <v>9</v>
      </c>
      <c r="J55" s="88">
        <v>3</v>
      </c>
      <c r="K55" s="72">
        <f t="shared" si="9"/>
        <v>92</v>
      </c>
      <c r="L55" s="87">
        <v>41</v>
      </c>
      <c r="M55" s="85">
        <v>8</v>
      </c>
      <c r="N55" s="85">
        <v>13</v>
      </c>
      <c r="O55" s="85">
        <v>12</v>
      </c>
      <c r="P55" s="85">
        <v>0</v>
      </c>
      <c r="Q55" s="88">
        <v>1</v>
      </c>
      <c r="R55" s="72">
        <f t="shared" si="10"/>
        <v>75</v>
      </c>
      <c r="S55" s="76">
        <f t="shared" si="11"/>
        <v>4</v>
      </c>
      <c r="T55" s="77">
        <f t="shared" si="12"/>
        <v>1</v>
      </c>
      <c r="U55" s="77">
        <f t="shared" si="13"/>
        <v>1</v>
      </c>
      <c r="V55" s="77">
        <f t="shared" si="14"/>
        <v>0</v>
      </c>
      <c r="W55" s="77">
        <f t="shared" si="15"/>
        <v>9</v>
      </c>
      <c r="X55" s="103">
        <f t="shared" si="16"/>
        <v>2</v>
      </c>
      <c r="Y55" s="73">
        <f t="shared" si="17"/>
        <v>17</v>
      </c>
      <c r="Z55" s="104">
        <f>Y53+Y54+Y55</f>
        <v>30</v>
      </c>
      <c r="AA55" s="476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</row>
    <row r="56" spans="1:52" s="99" customFormat="1" ht="23.25" customHeight="1">
      <c r="A56" s="557">
        <v>17</v>
      </c>
      <c r="B56" s="594" t="s">
        <v>55</v>
      </c>
      <c r="C56" s="450" t="s">
        <v>56</v>
      </c>
      <c r="D56" s="252" t="s">
        <v>106</v>
      </c>
      <c r="E56" s="25">
        <v>16</v>
      </c>
      <c r="F56" s="26">
        <v>3</v>
      </c>
      <c r="G56" s="26">
        <v>1</v>
      </c>
      <c r="H56" s="26">
        <v>4</v>
      </c>
      <c r="I56" s="26">
        <v>0</v>
      </c>
      <c r="J56" s="30">
        <v>0</v>
      </c>
      <c r="K56" s="28">
        <f t="shared" si="9"/>
        <v>24</v>
      </c>
      <c r="L56" s="29">
        <v>9</v>
      </c>
      <c r="M56" s="26">
        <v>3</v>
      </c>
      <c r="N56" s="26">
        <v>1</v>
      </c>
      <c r="O56" s="26">
        <v>4</v>
      </c>
      <c r="P56" s="26">
        <v>0</v>
      </c>
      <c r="Q56" s="30">
        <v>0</v>
      </c>
      <c r="R56" s="28">
        <f t="shared" si="10"/>
        <v>17</v>
      </c>
      <c r="S56" s="31">
        <f t="shared" si="11"/>
        <v>7</v>
      </c>
      <c r="T56" s="32">
        <f t="shared" si="12"/>
        <v>0</v>
      </c>
      <c r="U56" s="32">
        <f t="shared" si="13"/>
        <v>0</v>
      </c>
      <c r="V56" s="32">
        <f t="shared" si="14"/>
        <v>0</v>
      </c>
      <c r="W56" s="32">
        <f t="shared" si="15"/>
        <v>0</v>
      </c>
      <c r="X56" s="33">
        <f t="shared" si="16"/>
        <v>0</v>
      </c>
      <c r="Y56" s="34">
        <f t="shared" si="17"/>
        <v>7</v>
      </c>
      <c r="Z56" s="35">
        <f>K56+K57+K58</f>
        <v>114</v>
      </c>
      <c r="AA56" s="475">
        <f>Z58/Z56*100</f>
        <v>18.421052631578945</v>
      </c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</row>
    <row r="57" spans="1:52" s="99" customFormat="1" ht="23.25" customHeight="1">
      <c r="A57" s="558"/>
      <c r="B57" s="594"/>
      <c r="C57" s="450"/>
      <c r="D57" s="251" t="s">
        <v>105</v>
      </c>
      <c r="E57" s="37">
        <v>28</v>
      </c>
      <c r="F57" s="38">
        <v>4</v>
      </c>
      <c r="G57" s="38">
        <v>1</v>
      </c>
      <c r="H57" s="38">
        <v>7</v>
      </c>
      <c r="I57" s="38">
        <v>0</v>
      </c>
      <c r="J57" s="42">
        <v>0</v>
      </c>
      <c r="K57" s="40">
        <f t="shared" si="9"/>
        <v>40</v>
      </c>
      <c r="L57" s="41">
        <v>23</v>
      </c>
      <c r="M57" s="38">
        <v>4</v>
      </c>
      <c r="N57" s="38">
        <v>1</v>
      </c>
      <c r="O57" s="38">
        <v>7</v>
      </c>
      <c r="P57" s="38">
        <v>0</v>
      </c>
      <c r="Q57" s="42">
        <v>0</v>
      </c>
      <c r="R57" s="40">
        <f t="shared" si="10"/>
        <v>35</v>
      </c>
      <c r="S57" s="43">
        <f t="shared" si="11"/>
        <v>5</v>
      </c>
      <c r="T57" s="44">
        <f t="shared" si="12"/>
        <v>0</v>
      </c>
      <c r="U57" s="44">
        <f t="shared" si="13"/>
        <v>0</v>
      </c>
      <c r="V57" s="44">
        <f t="shared" si="14"/>
        <v>0</v>
      </c>
      <c r="W57" s="44">
        <f t="shared" si="15"/>
        <v>0</v>
      </c>
      <c r="X57" s="45">
        <f t="shared" si="16"/>
        <v>0</v>
      </c>
      <c r="Y57" s="46">
        <f t="shared" si="17"/>
        <v>5</v>
      </c>
      <c r="Z57" s="47">
        <f>R56+R57+R58</f>
        <v>93</v>
      </c>
      <c r="AA57" s="476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</row>
    <row r="58" spans="1:52" s="99" customFormat="1" ht="23.25" customHeight="1" thickBot="1">
      <c r="A58" s="558"/>
      <c r="B58" s="594"/>
      <c r="C58" s="450"/>
      <c r="D58" s="250" t="s">
        <v>104</v>
      </c>
      <c r="E58" s="49">
        <v>27</v>
      </c>
      <c r="F58" s="50">
        <v>6</v>
      </c>
      <c r="G58" s="50">
        <v>2</v>
      </c>
      <c r="H58" s="50">
        <v>15</v>
      </c>
      <c r="I58" s="50">
        <v>0</v>
      </c>
      <c r="J58" s="54">
        <v>0</v>
      </c>
      <c r="K58" s="52">
        <f t="shared" si="9"/>
        <v>50</v>
      </c>
      <c r="L58" s="53">
        <v>18</v>
      </c>
      <c r="M58" s="50">
        <v>6</v>
      </c>
      <c r="N58" s="50">
        <v>2</v>
      </c>
      <c r="O58" s="50">
        <v>15</v>
      </c>
      <c r="P58" s="50">
        <v>0</v>
      </c>
      <c r="Q58" s="54">
        <v>0</v>
      </c>
      <c r="R58" s="52">
        <f t="shared" si="10"/>
        <v>41</v>
      </c>
      <c r="S58" s="55">
        <f t="shared" si="11"/>
        <v>9</v>
      </c>
      <c r="T58" s="56">
        <f t="shared" si="12"/>
        <v>0</v>
      </c>
      <c r="U58" s="56">
        <f t="shared" si="13"/>
        <v>0</v>
      </c>
      <c r="V58" s="56">
        <f t="shared" si="14"/>
        <v>0</v>
      </c>
      <c r="W58" s="56">
        <f t="shared" si="15"/>
        <v>0</v>
      </c>
      <c r="X58" s="57">
        <f t="shared" si="16"/>
        <v>0</v>
      </c>
      <c r="Y58" s="58">
        <f t="shared" si="17"/>
        <v>9</v>
      </c>
      <c r="Z58" s="59">
        <f>Y56+Y57+Y58</f>
        <v>21</v>
      </c>
      <c r="AA58" s="477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</row>
    <row r="59" spans="1:52" s="99" customFormat="1" ht="23.25" customHeight="1">
      <c r="A59" s="557">
        <v>18</v>
      </c>
      <c r="B59" s="580" t="s">
        <v>57</v>
      </c>
      <c r="C59" s="450" t="s">
        <v>58</v>
      </c>
      <c r="D59" s="252" t="s">
        <v>106</v>
      </c>
      <c r="E59" s="61">
        <v>10</v>
      </c>
      <c r="F59" s="62">
        <v>3</v>
      </c>
      <c r="G59" s="62">
        <v>1</v>
      </c>
      <c r="H59" s="62">
        <v>5</v>
      </c>
      <c r="I59" s="62">
        <v>0</v>
      </c>
      <c r="J59" s="66">
        <v>1</v>
      </c>
      <c r="K59" s="64">
        <f t="shared" si="9"/>
        <v>20</v>
      </c>
      <c r="L59" s="65">
        <v>5</v>
      </c>
      <c r="M59" s="62">
        <v>0</v>
      </c>
      <c r="N59" s="62">
        <v>0</v>
      </c>
      <c r="O59" s="62">
        <v>0</v>
      </c>
      <c r="P59" s="62">
        <v>0</v>
      </c>
      <c r="Q59" s="66">
        <v>0</v>
      </c>
      <c r="R59" s="64">
        <f t="shared" si="10"/>
        <v>5</v>
      </c>
      <c r="S59" s="68">
        <f t="shared" si="11"/>
        <v>5</v>
      </c>
      <c r="T59" s="69">
        <f t="shared" si="12"/>
        <v>3</v>
      </c>
      <c r="U59" s="69">
        <f t="shared" si="13"/>
        <v>1</v>
      </c>
      <c r="V59" s="69">
        <f t="shared" si="14"/>
        <v>5</v>
      </c>
      <c r="W59" s="69">
        <f t="shared" si="15"/>
        <v>0</v>
      </c>
      <c r="X59" s="100">
        <f t="shared" si="16"/>
        <v>1</v>
      </c>
      <c r="Y59" s="116">
        <f t="shared" si="17"/>
        <v>15</v>
      </c>
      <c r="Z59" s="101">
        <f>K59+K60+K61</f>
        <v>115</v>
      </c>
      <c r="AA59" s="476">
        <f>Z61/Z59*100</f>
        <v>81.739130434782609</v>
      </c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</row>
    <row r="60" spans="1:52" s="99" customFormat="1" ht="23.25" customHeight="1">
      <c r="A60" s="558"/>
      <c r="B60" s="580"/>
      <c r="C60" s="450"/>
      <c r="D60" s="251" t="s">
        <v>105</v>
      </c>
      <c r="E60" s="37">
        <v>15</v>
      </c>
      <c r="F60" s="38">
        <v>4</v>
      </c>
      <c r="G60" s="38">
        <v>2</v>
      </c>
      <c r="H60" s="38">
        <v>7</v>
      </c>
      <c r="I60" s="38">
        <v>0</v>
      </c>
      <c r="J60" s="42">
        <v>1</v>
      </c>
      <c r="K60" s="40">
        <f t="shared" si="9"/>
        <v>29</v>
      </c>
      <c r="L60" s="41">
        <v>7</v>
      </c>
      <c r="M60" s="38">
        <v>0</v>
      </c>
      <c r="N60" s="38">
        <v>0</v>
      </c>
      <c r="O60" s="38">
        <v>0</v>
      </c>
      <c r="P60" s="38">
        <v>0</v>
      </c>
      <c r="Q60" s="42">
        <v>0</v>
      </c>
      <c r="R60" s="40">
        <f t="shared" si="10"/>
        <v>7</v>
      </c>
      <c r="S60" s="43">
        <f t="shared" si="11"/>
        <v>8</v>
      </c>
      <c r="T60" s="44">
        <f t="shared" si="12"/>
        <v>4</v>
      </c>
      <c r="U60" s="44">
        <f t="shared" si="13"/>
        <v>2</v>
      </c>
      <c r="V60" s="44">
        <f t="shared" si="14"/>
        <v>7</v>
      </c>
      <c r="W60" s="44">
        <f t="shared" si="15"/>
        <v>0</v>
      </c>
      <c r="X60" s="45">
        <f t="shared" si="16"/>
        <v>1</v>
      </c>
      <c r="Y60" s="46">
        <f t="shared" si="17"/>
        <v>22</v>
      </c>
      <c r="Z60" s="47">
        <f>R59+R60+R61</f>
        <v>21</v>
      </c>
      <c r="AA60" s="476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</row>
    <row r="61" spans="1:52" s="99" customFormat="1" ht="23.25" customHeight="1" thickBot="1">
      <c r="A61" s="558"/>
      <c r="B61" s="580"/>
      <c r="C61" s="450"/>
      <c r="D61" s="250" t="s">
        <v>104</v>
      </c>
      <c r="E61" s="84">
        <v>33</v>
      </c>
      <c r="F61" s="85">
        <v>10</v>
      </c>
      <c r="G61" s="85">
        <v>14</v>
      </c>
      <c r="H61" s="85">
        <v>7</v>
      </c>
      <c r="I61" s="85">
        <v>0</v>
      </c>
      <c r="J61" s="88">
        <v>2</v>
      </c>
      <c r="K61" s="72">
        <f t="shared" si="9"/>
        <v>66</v>
      </c>
      <c r="L61" s="87">
        <v>7</v>
      </c>
      <c r="M61" s="85">
        <v>0</v>
      </c>
      <c r="N61" s="85">
        <v>0</v>
      </c>
      <c r="O61" s="85">
        <v>0</v>
      </c>
      <c r="P61" s="85">
        <v>0</v>
      </c>
      <c r="Q61" s="88">
        <v>2</v>
      </c>
      <c r="R61" s="72">
        <f t="shared" si="10"/>
        <v>9</v>
      </c>
      <c r="S61" s="76">
        <f t="shared" si="11"/>
        <v>26</v>
      </c>
      <c r="T61" s="77">
        <f t="shared" si="12"/>
        <v>10</v>
      </c>
      <c r="U61" s="77">
        <f t="shared" si="13"/>
        <v>14</v>
      </c>
      <c r="V61" s="77">
        <f t="shared" si="14"/>
        <v>7</v>
      </c>
      <c r="W61" s="77">
        <f t="shared" si="15"/>
        <v>0</v>
      </c>
      <c r="X61" s="103">
        <f t="shared" si="16"/>
        <v>0</v>
      </c>
      <c r="Y61" s="73">
        <f t="shared" si="17"/>
        <v>57</v>
      </c>
      <c r="Z61" s="104">
        <f>Y59+Y60+Y61</f>
        <v>94</v>
      </c>
      <c r="AA61" s="476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</row>
    <row r="62" spans="1:52" s="99" customFormat="1" ht="23.25" customHeight="1">
      <c r="A62" s="557">
        <v>19</v>
      </c>
      <c r="B62" s="579" t="s">
        <v>59</v>
      </c>
      <c r="C62" s="449" t="s">
        <v>60</v>
      </c>
      <c r="D62" s="252" t="s">
        <v>106</v>
      </c>
      <c r="E62" s="25">
        <v>21</v>
      </c>
      <c r="F62" s="26">
        <v>0</v>
      </c>
      <c r="G62" s="26">
        <v>0</v>
      </c>
      <c r="H62" s="26">
        <v>1</v>
      </c>
      <c r="I62" s="26">
        <v>0</v>
      </c>
      <c r="J62" s="30">
        <v>1</v>
      </c>
      <c r="K62" s="28">
        <f t="shared" si="9"/>
        <v>23</v>
      </c>
      <c r="L62" s="29">
        <v>15</v>
      </c>
      <c r="M62" s="26">
        <v>0</v>
      </c>
      <c r="N62" s="26">
        <v>0</v>
      </c>
      <c r="O62" s="26">
        <v>1</v>
      </c>
      <c r="P62" s="26">
        <v>0</v>
      </c>
      <c r="Q62" s="30">
        <v>1</v>
      </c>
      <c r="R62" s="28">
        <f t="shared" si="10"/>
        <v>17</v>
      </c>
      <c r="S62" s="31">
        <f t="shared" si="11"/>
        <v>6</v>
      </c>
      <c r="T62" s="32">
        <f t="shared" si="12"/>
        <v>0</v>
      </c>
      <c r="U62" s="32">
        <f t="shared" si="13"/>
        <v>0</v>
      </c>
      <c r="V62" s="32">
        <f t="shared" si="14"/>
        <v>0</v>
      </c>
      <c r="W62" s="32">
        <f t="shared" si="15"/>
        <v>0</v>
      </c>
      <c r="X62" s="33">
        <f t="shared" si="16"/>
        <v>0</v>
      </c>
      <c r="Y62" s="34">
        <f t="shared" si="17"/>
        <v>6</v>
      </c>
      <c r="Z62" s="35">
        <f>K62+K63+K64</f>
        <v>135</v>
      </c>
      <c r="AA62" s="475">
        <f>Z64/Z62*100</f>
        <v>31.851851851851855</v>
      </c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</row>
    <row r="63" spans="1:52" s="99" customFormat="1" ht="23.25" customHeight="1">
      <c r="A63" s="558"/>
      <c r="B63" s="580"/>
      <c r="C63" s="450"/>
      <c r="D63" s="251" t="s">
        <v>105</v>
      </c>
      <c r="E63" s="37">
        <v>28</v>
      </c>
      <c r="F63" s="38">
        <v>1</v>
      </c>
      <c r="G63" s="38">
        <v>0</v>
      </c>
      <c r="H63" s="38">
        <v>4</v>
      </c>
      <c r="I63" s="38">
        <v>0</v>
      </c>
      <c r="J63" s="42">
        <v>2</v>
      </c>
      <c r="K63" s="40">
        <f t="shared" si="9"/>
        <v>35</v>
      </c>
      <c r="L63" s="41">
        <v>13</v>
      </c>
      <c r="M63" s="38">
        <v>0</v>
      </c>
      <c r="N63" s="38">
        <v>0</v>
      </c>
      <c r="O63" s="38">
        <v>1</v>
      </c>
      <c r="P63" s="38">
        <v>0</v>
      </c>
      <c r="Q63" s="42">
        <v>0</v>
      </c>
      <c r="R63" s="40">
        <f t="shared" si="10"/>
        <v>14</v>
      </c>
      <c r="S63" s="43">
        <f t="shared" si="11"/>
        <v>15</v>
      </c>
      <c r="T63" s="44">
        <f t="shared" si="12"/>
        <v>1</v>
      </c>
      <c r="U63" s="44">
        <f t="shared" si="13"/>
        <v>0</v>
      </c>
      <c r="V63" s="44">
        <f t="shared" si="14"/>
        <v>3</v>
      </c>
      <c r="W63" s="44">
        <f t="shared" si="15"/>
        <v>0</v>
      </c>
      <c r="X63" s="45">
        <f t="shared" si="16"/>
        <v>2</v>
      </c>
      <c r="Y63" s="46">
        <f t="shared" si="17"/>
        <v>21</v>
      </c>
      <c r="Z63" s="47">
        <f>R62+R63+R64</f>
        <v>92</v>
      </c>
      <c r="AA63" s="476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</row>
    <row r="64" spans="1:52" s="99" customFormat="1" ht="23.25" customHeight="1" thickBot="1">
      <c r="A64" s="558"/>
      <c r="B64" s="581"/>
      <c r="C64" s="451"/>
      <c r="D64" s="250" t="s">
        <v>104</v>
      </c>
      <c r="E64" s="49">
        <v>54</v>
      </c>
      <c r="F64" s="50">
        <v>5</v>
      </c>
      <c r="G64" s="50">
        <v>1</v>
      </c>
      <c r="H64" s="50">
        <v>14</v>
      </c>
      <c r="I64" s="50">
        <v>0</v>
      </c>
      <c r="J64" s="54">
        <v>3</v>
      </c>
      <c r="K64" s="52">
        <f t="shared" si="9"/>
        <v>77</v>
      </c>
      <c r="L64" s="53">
        <v>44</v>
      </c>
      <c r="M64" s="50">
        <v>7</v>
      </c>
      <c r="N64" s="50">
        <v>1</v>
      </c>
      <c r="O64" s="50">
        <v>8</v>
      </c>
      <c r="P64" s="50">
        <v>0</v>
      </c>
      <c r="Q64" s="54">
        <v>1</v>
      </c>
      <c r="R64" s="52">
        <f t="shared" si="10"/>
        <v>61</v>
      </c>
      <c r="S64" s="55">
        <f t="shared" si="11"/>
        <v>10</v>
      </c>
      <c r="T64" s="56">
        <f t="shared" si="12"/>
        <v>-2</v>
      </c>
      <c r="U64" s="56">
        <f t="shared" si="13"/>
        <v>0</v>
      </c>
      <c r="V64" s="56">
        <f t="shared" si="14"/>
        <v>6</v>
      </c>
      <c r="W64" s="56">
        <f t="shared" si="15"/>
        <v>0</v>
      </c>
      <c r="X64" s="57">
        <f t="shared" si="16"/>
        <v>2</v>
      </c>
      <c r="Y64" s="58">
        <f t="shared" si="17"/>
        <v>16</v>
      </c>
      <c r="Z64" s="59">
        <f>Y62+Y63+Y64</f>
        <v>43</v>
      </c>
      <c r="AA64" s="477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</row>
    <row r="65" spans="1:52" s="106" customFormat="1" ht="23.25" customHeight="1">
      <c r="A65" s="557">
        <v>20</v>
      </c>
      <c r="B65" s="584" t="s">
        <v>61</v>
      </c>
      <c r="C65" s="449" t="s">
        <v>62</v>
      </c>
      <c r="D65" s="252" t="s">
        <v>106</v>
      </c>
      <c r="E65" s="69">
        <v>55</v>
      </c>
      <c r="F65" s="69">
        <v>5</v>
      </c>
      <c r="G65" s="69">
        <v>3</v>
      </c>
      <c r="H65" s="69">
        <v>1</v>
      </c>
      <c r="I65" s="69">
        <v>0</v>
      </c>
      <c r="J65" s="69">
        <v>1</v>
      </c>
      <c r="K65" s="64">
        <f t="shared" si="9"/>
        <v>65</v>
      </c>
      <c r="L65" s="65">
        <v>6</v>
      </c>
      <c r="M65" s="62">
        <v>7</v>
      </c>
      <c r="N65" s="62">
        <v>1</v>
      </c>
      <c r="O65" s="62">
        <v>19</v>
      </c>
      <c r="P65" s="62">
        <v>0</v>
      </c>
      <c r="Q65" s="66">
        <v>1</v>
      </c>
      <c r="R65" s="64">
        <f t="shared" si="10"/>
        <v>34</v>
      </c>
      <c r="S65" s="68">
        <f t="shared" si="11"/>
        <v>49</v>
      </c>
      <c r="T65" s="69">
        <f t="shared" si="12"/>
        <v>-2</v>
      </c>
      <c r="U65" s="69">
        <f t="shared" si="13"/>
        <v>2</v>
      </c>
      <c r="V65" s="69">
        <f t="shared" si="14"/>
        <v>-18</v>
      </c>
      <c r="W65" s="69">
        <f t="shared" si="15"/>
        <v>0</v>
      </c>
      <c r="X65" s="100">
        <f t="shared" si="16"/>
        <v>0</v>
      </c>
      <c r="Y65" s="116">
        <f t="shared" si="17"/>
        <v>31</v>
      </c>
      <c r="Z65" s="101">
        <f>K65+K66+K67</f>
        <v>712</v>
      </c>
      <c r="AA65" s="476">
        <f>Z67/Z65*100</f>
        <v>32.443820224719097</v>
      </c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s="2" customFormat="1" ht="23.25" customHeight="1">
      <c r="A66" s="558"/>
      <c r="B66" s="585"/>
      <c r="C66" s="450"/>
      <c r="D66" s="251" t="s">
        <v>105</v>
      </c>
      <c r="E66" s="44">
        <v>129</v>
      </c>
      <c r="F66" s="44">
        <v>14</v>
      </c>
      <c r="G66" s="44">
        <v>4</v>
      </c>
      <c r="H66" s="44">
        <v>2</v>
      </c>
      <c r="I66" s="44">
        <v>0</v>
      </c>
      <c r="J66" s="44">
        <v>4</v>
      </c>
      <c r="K66" s="40">
        <f t="shared" si="9"/>
        <v>153</v>
      </c>
      <c r="L66" s="41">
        <v>10</v>
      </c>
      <c r="M66" s="38">
        <v>23</v>
      </c>
      <c r="N66" s="38">
        <v>3</v>
      </c>
      <c r="O66" s="38">
        <v>86</v>
      </c>
      <c r="P66" s="38">
        <v>0</v>
      </c>
      <c r="Q66" s="42">
        <v>3</v>
      </c>
      <c r="R66" s="40">
        <f t="shared" si="10"/>
        <v>125</v>
      </c>
      <c r="S66" s="43">
        <f t="shared" si="11"/>
        <v>119</v>
      </c>
      <c r="T66" s="44">
        <f t="shared" si="12"/>
        <v>-9</v>
      </c>
      <c r="U66" s="44">
        <f t="shared" si="13"/>
        <v>1</v>
      </c>
      <c r="V66" s="44">
        <f t="shared" si="14"/>
        <v>-84</v>
      </c>
      <c r="W66" s="44">
        <f t="shared" si="15"/>
        <v>0</v>
      </c>
      <c r="X66" s="45">
        <f t="shared" si="16"/>
        <v>1</v>
      </c>
      <c r="Y66" s="46">
        <f t="shared" si="17"/>
        <v>28</v>
      </c>
      <c r="Z66" s="47">
        <f>R65+R66+R67</f>
        <v>481</v>
      </c>
      <c r="AA66" s="476"/>
    </row>
    <row r="67" spans="1:52" s="107" customFormat="1" ht="23.25" customHeight="1" thickBot="1">
      <c r="A67" s="558"/>
      <c r="B67" s="586"/>
      <c r="C67" s="451"/>
      <c r="D67" s="250" t="s">
        <v>104</v>
      </c>
      <c r="E67" s="77">
        <v>396</v>
      </c>
      <c r="F67" s="77">
        <v>64</v>
      </c>
      <c r="G67" s="77">
        <v>19</v>
      </c>
      <c r="H67" s="77">
        <v>8</v>
      </c>
      <c r="I67" s="77">
        <v>0</v>
      </c>
      <c r="J67" s="77">
        <v>7</v>
      </c>
      <c r="K67" s="72">
        <f t="shared" si="9"/>
        <v>494</v>
      </c>
      <c r="L67" s="87">
        <v>3</v>
      </c>
      <c r="M67" s="85">
        <v>54</v>
      </c>
      <c r="N67" s="85">
        <v>20</v>
      </c>
      <c r="O67" s="85">
        <v>238</v>
      </c>
      <c r="P67" s="85">
        <v>0</v>
      </c>
      <c r="Q67" s="88">
        <v>7</v>
      </c>
      <c r="R67" s="72">
        <f t="shared" si="10"/>
        <v>322</v>
      </c>
      <c r="S67" s="76">
        <f t="shared" si="11"/>
        <v>393</v>
      </c>
      <c r="T67" s="77">
        <f t="shared" si="12"/>
        <v>10</v>
      </c>
      <c r="U67" s="77">
        <f t="shared" si="13"/>
        <v>-1</v>
      </c>
      <c r="V67" s="77">
        <f t="shared" si="14"/>
        <v>-230</v>
      </c>
      <c r="W67" s="77">
        <f t="shared" si="15"/>
        <v>0</v>
      </c>
      <c r="X67" s="103">
        <f t="shared" si="16"/>
        <v>0</v>
      </c>
      <c r="Y67" s="73">
        <f t="shared" si="17"/>
        <v>172</v>
      </c>
      <c r="Z67" s="104">
        <f>Y65+Y66+Y67</f>
        <v>231</v>
      </c>
      <c r="AA67" s="476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s="2" customFormat="1" ht="23.25" customHeight="1">
      <c r="A68" s="557">
        <v>21</v>
      </c>
      <c r="B68" s="574" t="s">
        <v>63</v>
      </c>
      <c r="C68" s="450" t="s">
        <v>64</v>
      </c>
      <c r="D68" s="252" t="s">
        <v>106</v>
      </c>
      <c r="E68" s="25">
        <v>19</v>
      </c>
      <c r="F68" s="26">
        <v>0</v>
      </c>
      <c r="G68" s="26">
        <v>0</v>
      </c>
      <c r="H68" s="26">
        <v>1</v>
      </c>
      <c r="I68" s="26">
        <v>0</v>
      </c>
      <c r="J68" s="30">
        <v>1</v>
      </c>
      <c r="K68" s="28">
        <f t="shared" si="9"/>
        <v>21</v>
      </c>
      <c r="L68" s="29">
        <v>14</v>
      </c>
      <c r="M68" s="26">
        <v>0</v>
      </c>
      <c r="N68" s="26">
        <v>0</v>
      </c>
      <c r="O68" s="26">
        <v>1</v>
      </c>
      <c r="P68" s="26">
        <v>0</v>
      </c>
      <c r="Q68" s="30">
        <v>0</v>
      </c>
      <c r="R68" s="28">
        <f t="shared" si="10"/>
        <v>15</v>
      </c>
      <c r="S68" s="31">
        <f t="shared" si="11"/>
        <v>5</v>
      </c>
      <c r="T68" s="32">
        <f t="shared" si="12"/>
        <v>0</v>
      </c>
      <c r="U68" s="32">
        <f t="shared" si="13"/>
        <v>0</v>
      </c>
      <c r="V68" s="32">
        <f t="shared" si="14"/>
        <v>0</v>
      </c>
      <c r="W68" s="32">
        <f t="shared" si="15"/>
        <v>0</v>
      </c>
      <c r="X68" s="33">
        <f t="shared" si="16"/>
        <v>1</v>
      </c>
      <c r="Y68" s="34">
        <f t="shared" si="17"/>
        <v>6</v>
      </c>
      <c r="Z68" s="35">
        <f>K68+K69+K70</f>
        <v>151</v>
      </c>
      <c r="AA68" s="475">
        <f>Z70/Z68*100</f>
        <v>39.072847682119203</v>
      </c>
    </row>
    <row r="69" spans="1:52" s="2" customFormat="1" ht="23.25" customHeight="1">
      <c r="A69" s="558"/>
      <c r="B69" s="574"/>
      <c r="C69" s="450"/>
      <c r="D69" s="251" t="s">
        <v>105</v>
      </c>
      <c r="E69" s="37">
        <v>30</v>
      </c>
      <c r="F69" s="38">
        <v>1</v>
      </c>
      <c r="G69" s="38">
        <v>0</v>
      </c>
      <c r="H69" s="38">
        <v>3</v>
      </c>
      <c r="I69" s="38">
        <v>0</v>
      </c>
      <c r="J69" s="42">
        <v>2</v>
      </c>
      <c r="K69" s="40">
        <f t="shared" si="9"/>
        <v>36</v>
      </c>
      <c r="L69" s="41">
        <v>22</v>
      </c>
      <c r="M69" s="38">
        <v>1</v>
      </c>
      <c r="N69" s="38">
        <v>0</v>
      </c>
      <c r="O69" s="38">
        <v>3</v>
      </c>
      <c r="P69" s="38">
        <v>0</v>
      </c>
      <c r="Q69" s="42">
        <v>0</v>
      </c>
      <c r="R69" s="40">
        <f t="shared" si="10"/>
        <v>26</v>
      </c>
      <c r="S69" s="43">
        <f t="shared" si="11"/>
        <v>8</v>
      </c>
      <c r="T69" s="44">
        <f t="shared" si="12"/>
        <v>0</v>
      </c>
      <c r="U69" s="44">
        <f t="shared" si="13"/>
        <v>0</v>
      </c>
      <c r="V69" s="44">
        <f t="shared" si="14"/>
        <v>0</v>
      </c>
      <c r="W69" s="44">
        <f t="shared" si="15"/>
        <v>0</v>
      </c>
      <c r="X69" s="45">
        <f t="shared" si="16"/>
        <v>2</v>
      </c>
      <c r="Y69" s="46">
        <f t="shared" si="17"/>
        <v>10</v>
      </c>
      <c r="Z69" s="47">
        <f>R68+R69+R70</f>
        <v>92</v>
      </c>
      <c r="AA69" s="476"/>
    </row>
    <row r="70" spans="1:52" s="2" customFormat="1" ht="23.25" customHeight="1" thickBot="1">
      <c r="A70" s="558"/>
      <c r="B70" s="574"/>
      <c r="C70" s="450"/>
      <c r="D70" s="250" t="s">
        <v>104</v>
      </c>
      <c r="E70" s="49">
        <v>67</v>
      </c>
      <c r="F70" s="50">
        <v>7</v>
      </c>
      <c r="G70" s="50">
        <v>6</v>
      </c>
      <c r="H70" s="50">
        <v>11</v>
      </c>
      <c r="I70" s="50">
        <v>0</v>
      </c>
      <c r="J70" s="54">
        <v>3</v>
      </c>
      <c r="K70" s="52">
        <f t="shared" si="9"/>
        <v>94</v>
      </c>
      <c r="L70" s="53">
        <v>37</v>
      </c>
      <c r="M70" s="50">
        <v>6</v>
      </c>
      <c r="N70" s="50">
        <v>1</v>
      </c>
      <c r="O70" s="50">
        <v>6</v>
      </c>
      <c r="P70" s="50">
        <v>0</v>
      </c>
      <c r="Q70" s="54">
        <v>1</v>
      </c>
      <c r="R70" s="52">
        <f t="shared" si="10"/>
        <v>51</v>
      </c>
      <c r="S70" s="55">
        <f t="shared" si="11"/>
        <v>30</v>
      </c>
      <c r="T70" s="56">
        <f t="shared" si="12"/>
        <v>1</v>
      </c>
      <c r="U70" s="56">
        <f t="shared" si="13"/>
        <v>5</v>
      </c>
      <c r="V70" s="56">
        <f t="shared" si="14"/>
        <v>5</v>
      </c>
      <c r="W70" s="56">
        <f t="shared" si="15"/>
        <v>0</v>
      </c>
      <c r="X70" s="57">
        <f t="shared" si="16"/>
        <v>2</v>
      </c>
      <c r="Y70" s="58">
        <f t="shared" si="17"/>
        <v>43</v>
      </c>
      <c r="Z70" s="59">
        <f>Y68+Y69+Y70</f>
        <v>59</v>
      </c>
      <c r="AA70" s="477"/>
    </row>
    <row r="71" spans="1:52" s="2" customFormat="1" ht="23.25" customHeight="1">
      <c r="A71" s="557">
        <v>22</v>
      </c>
      <c r="B71" s="575" t="s">
        <v>65</v>
      </c>
      <c r="C71" s="449" t="s">
        <v>66</v>
      </c>
      <c r="D71" s="252" t="s">
        <v>106</v>
      </c>
      <c r="E71" s="69">
        <v>19</v>
      </c>
      <c r="F71" s="69">
        <v>0</v>
      </c>
      <c r="G71" s="69">
        <v>0</v>
      </c>
      <c r="H71" s="69">
        <v>2</v>
      </c>
      <c r="I71" s="69">
        <v>0</v>
      </c>
      <c r="J71" s="69">
        <v>0</v>
      </c>
      <c r="K71" s="64">
        <f t="shared" si="9"/>
        <v>21</v>
      </c>
      <c r="L71" s="65">
        <v>15</v>
      </c>
      <c r="M71" s="62">
        <v>0</v>
      </c>
      <c r="N71" s="62">
        <v>0</v>
      </c>
      <c r="O71" s="62">
        <v>1</v>
      </c>
      <c r="P71" s="62">
        <v>0</v>
      </c>
      <c r="Q71" s="66">
        <v>0</v>
      </c>
      <c r="R71" s="64">
        <f t="shared" si="10"/>
        <v>16</v>
      </c>
      <c r="S71" s="68">
        <f t="shared" si="11"/>
        <v>4</v>
      </c>
      <c r="T71" s="69">
        <f t="shared" si="12"/>
        <v>0</v>
      </c>
      <c r="U71" s="69">
        <f t="shared" si="13"/>
        <v>0</v>
      </c>
      <c r="V71" s="69">
        <f t="shared" si="14"/>
        <v>1</v>
      </c>
      <c r="W71" s="69">
        <f t="shared" si="15"/>
        <v>0</v>
      </c>
      <c r="X71" s="100">
        <f t="shared" si="16"/>
        <v>0</v>
      </c>
      <c r="Y71" s="116">
        <f t="shared" si="17"/>
        <v>5</v>
      </c>
      <c r="Z71" s="101">
        <f>K71+K72+K73</f>
        <v>130</v>
      </c>
      <c r="AA71" s="476">
        <f>Z73/Z71*100</f>
        <v>37.692307692307693</v>
      </c>
    </row>
    <row r="72" spans="1:52" s="2" customFormat="1" ht="23.25" customHeight="1">
      <c r="A72" s="558"/>
      <c r="B72" s="574"/>
      <c r="C72" s="450"/>
      <c r="D72" s="251" t="s">
        <v>105</v>
      </c>
      <c r="E72" s="44">
        <v>31</v>
      </c>
      <c r="F72" s="44">
        <v>0</v>
      </c>
      <c r="G72" s="44">
        <v>0</v>
      </c>
      <c r="H72" s="44">
        <v>3</v>
      </c>
      <c r="I72" s="44">
        <v>0</v>
      </c>
      <c r="J72" s="44">
        <v>0</v>
      </c>
      <c r="K72" s="40">
        <f t="shared" ref="K72:K103" si="18">SUM(E72:J72)</f>
        <v>34</v>
      </c>
      <c r="L72" s="41">
        <v>13</v>
      </c>
      <c r="M72" s="38">
        <v>0</v>
      </c>
      <c r="N72" s="38">
        <v>0</v>
      </c>
      <c r="O72" s="38">
        <v>0</v>
      </c>
      <c r="P72" s="38">
        <v>0</v>
      </c>
      <c r="Q72" s="42">
        <v>0</v>
      </c>
      <c r="R72" s="40">
        <f t="shared" ref="R72:R103" si="19">SUM(L72:Q72)</f>
        <v>13</v>
      </c>
      <c r="S72" s="43">
        <f t="shared" ref="S72:S103" si="20">E72-L72</f>
        <v>18</v>
      </c>
      <c r="T72" s="44">
        <f t="shared" ref="T72:T103" si="21">F72-M72</f>
        <v>0</v>
      </c>
      <c r="U72" s="44">
        <f t="shared" ref="U72:U103" si="22">G72-N72</f>
        <v>0</v>
      </c>
      <c r="V72" s="44">
        <f t="shared" ref="V72:V103" si="23">H72-O72</f>
        <v>3</v>
      </c>
      <c r="W72" s="44">
        <f t="shared" ref="W72:W103" si="24">I72-P72</f>
        <v>0</v>
      </c>
      <c r="X72" s="45">
        <f t="shared" ref="X72:X103" si="25">J72-Q72</f>
        <v>0</v>
      </c>
      <c r="Y72" s="46">
        <f t="shared" ref="Y72:Y103" si="26">SUM(S72:X72)</f>
        <v>21</v>
      </c>
      <c r="Z72" s="47">
        <f>R71+R72+R73</f>
        <v>81</v>
      </c>
      <c r="AA72" s="476"/>
    </row>
    <row r="73" spans="1:52" s="2" customFormat="1" ht="23.25" customHeight="1" thickBot="1">
      <c r="A73" s="558"/>
      <c r="B73" s="576"/>
      <c r="C73" s="451"/>
      <c r="D73" s="250" t="s">
        <v>104</v>
      </c>
      <c r="E73" s="56">
        <v>50</v>
      </c>
      <c r="F73" s="56">
        <v>9</v>
      </c>
      <c r="G73" s="56">
        <v>0</v>
      </c>
      <c r="H73" s="56">
        <v>14</v>
      </c>
      <c r="I73" s="56">
        <v>0</v>
      </c>
      <c r="J73" s="56">
        <v>2</v>
      </c>
      <c r="K73" s="52">
        <f t="shared" si="18"/>
        <v>75</v>
      </c>
      <c r="L73" s="53">
        <v>33</v>
      </c>
      <c r="M73" s="50">
        <v>6</v>
      </c>
      <c r="N73" s="50">
        <v>0</v>
      </c>
      <c r="O73" s="50">
        <v>11</v>
      </c>
      <c r="P73" s="50">
        <v>0</v>
      </c>
      <c r="Q73" s="54">
        <v>2</v>
      </c>
      <c r="R73" s="52">
        <f t="shared" si="19"/>
        <v>52</v>
      </c>
      <c r="S73" s="55">
        <f t="shared" si="20"/>
        <v>17</v>
      </c>
      <c r="T73" s="56">
        <f t="shared" si="21"/>
        <v>3</v>
      </c>
      <c r="U73" s="56">
        <f t="shared" si="22"/>
        <v>0</v>
      </c>
      <c r="V73" s="56">
        <f t="shared" si="23"/>
        <v>3</v>
      </c>
      <c r="W73" s="56">
        <f t="shared" si="24"/>
        <v>0</v>
      </c>
      <c r="X73" s="57">
        <f t="shared" si="25"/>
        <v>0</v>
      </c>
      <c r="Y73" s="58">
        <f t="shared" si="26"/>
        <v>23</v>
      </c>
      <c r="Z73" s="59">
        <f>Y71+Y72+Y73</f>
        <v>49</v>
      </c>
      <c r="AA73" s="477"/>
    </row>
    <row r="74" spans="1:52" s="2" customFormat="1" ht="23.25" customHeight="1">
      <c r="A74" s="557">
        <v>23</v>
      </c>
      <c r="B74" s="587" t="s">
        <v>67</v>
      </c>
      <c r="C74" s="595" t="s">
        <v>68</v>
      </c>
      <c r="D74" s="252" t="s">
        <v>106</v>
      </c>
      <c r="E74" s="61">
        <v>60</v>
      </c>
      <c r="F74" s="62">
        <v>4</v>
      </c>
      <c r="G74" s="62">
        <v>3</v>
      </c>
      <c r="H74" s="62">
        <v>4</v>
      </c>
      <c r="I74" s="62">
        <v>0</v>
      </c>
      <c r="J74" s="66">
        <v>0</v>
      </c>
      <c r="K74" s="64">
        <f t="shared" si="18"/>
        <v>71</v>
      </c>
      <c r="L74" s="65">
        <v>56</v>
      </c>
      <c r="M74" s="62">
        <v>3</v>
      </c>
      <c r="N74" s="62">
        <v>3</v>
      </c>
      <c r="O74" s="62">
        <v>3</v>
      </c>
      <c r="P74" s="62">
        <v>0</v>
      </c>
      <c r="Q74" s="66">
        <v>0</v>
      </c>
      <c r="R74" s="64">
        <f t="shared" si="19"/>
        <v>65</v>
      </c>
      <c r="S74" s="68">
        <f t="shared" si="20"/>
        <v>4</v>
      </c>
      <c r="T74" s="69">
        <f t="shared" si="21"/>
        <v>1</v>
      </c>
      <c r="U74" s="69">
        <f t="shared" si="22"/>
        <v>0</v>
      </c>
      <c r="V74" s="69">
        <f t="shared" si="23"/>
        <v>1</v>
      </c>
      <c r="W74" s="69">
        <f t="shared" si="24"/>
        <v>0</v>
      </c>
      <c r="X74" s="100">
        <f t="shared" si="25"/>
        <v>0</v>
      </c>
      <c r="Y74" s="116">
        <f t="shared" si="26"/>
        <v>6</v>
      </c>
      <c r="Z74" s="101">
        <f>K74+K75+K76</f>
        <v>460</v>
      </c>
      <c r="AA74" s="476">
        <f>Z76/Z74*100</f>
        <v>9.7826086956521738</v>
      </c>
    </row>
    <row r="75" spans="1:52" s="2" customFormat="1" ht="23.25" customHeight="1">
      <c r="A75" s="558"/>
      <c r="B75" s="587"/>
      <c r="C75" s="537"/>
      <c r="D75" s="251" t="s">
        <v>105</v>
      </c>
      <c r="E75" s="37">
        <v>91</v>
      </c>
      <c r="F75" s="38">
        <v>12</v>
      </c>
      <c r="G75" s="38">
        <v>4</v>
      </c>
      <c r="H75" s="38">
        <v>22</v>
      </c>
      <c r="I75" s="38">
        <v>0</v>
      </c>
      <c r="J75" s="42">
        <v>3</v>
      </c>
      <c r="K75" s="40">
        <f t="shared" si="18"/>
        <v>132</v>
      </c>
      <c r="L75" s="41">
        <v>83</v>
      </c>
      <c r="M75" s="38">
        <v>9</v>
      </c>
      <c r="N75" s="38">
        <v>2</v>
      </c>
      <c r="O75" s="38">
        <v>19</v>
      </c>
      <c r="P75" s="38">
        <v>0</v>
      </c>
      <c r="Q75" s="42">
        <v>2</v>
      </c>
      <c r="R75" s="40">
        <f t="shared" si="19"/>
        <v>115</v>
      </c>
      <c r="S75" s="43">
        <f t="shared" si="20"/>
        <v>8</v>
      </c>
      <c r="T75" s="44">
        <f t="shared" si="21"/>
        <v>3</v>
      </c>
      <c r="U75" s="44">
        <f t="shared" si="22"/>
        <v>2</v>
      </c>
      <c r="V75" s="44">
        <f t="shared" si="23"/>
        <v>3</v>
      </c>
      <c r="W75" s="44">
        <f t="shared" si="24"/>
        <v>0</v>
      </c>
      <c r="X75" s="45">
        <f t="shared" si="25"/>
        <v>1</v>
      </c>
      <c r="Y75" s="46">
        <f t="shared" si="26"/>
        <v>17</v>
      </c>
      <c r="Z75" s="47">
        <f>R74+R75+R76</f>
        <v>415</v>
      </c>
      <c r="AA75" s="476"/>
    </row>
    <row r="76" spans="1:52" s="2" customFormat="1" ht="23.25" customHeight="1" thickBot="1">
      <c r="A76" s="558"/>
      <c r="B76" s="587"/>
      <c r="C76" s="538"/>
      <c r="D76" s="250" t="s">
        <v>104</v>
      </c>
      <c r="E76" s="49">
        <v>170</v>
      </c>
      <c r="F76" s="50">
        <v>26</v>
      </c>
      <c r="G76" s="50">
        <v>8</v>
      </c>
      <c r="H76" s="50">
        <v>47</v>
      </c>
      <c r="I76" s="50">
        <v>2</v>
      </c>
      <c r="J76" s="54">
        <v>4</v>
      </c>
      <c r="K76" s="52">
        <f t="shared" si="18"/>
        <v>257</v>
      </c>
      <c r="L76" s="53">
        <v>160</v>
      </c>
      <c r="M76" s="50">
        <v>23</v>
      </c>
      <c r="N76" s="50">
        <v>7</v>
      </c>
      <c r="O76" s="50">
        <v>42</v>
      </c>
      <c r="P76" s="50">
        <v>2</v>
      </c>
      <c r="Q76" s="54">
        <v>1</v>
      </c>
      <c r="R76" s="52">
        <f t="shared" si="19"/>
        <v>235</v>
      </c>
      <c r="S76" s="55">
        <f t="shared" si="20"/>
        <v>10</v>
      </c>
      <c r="T76" s="56">
        <f t="shared" si="21"/>
        <v>3</v>
      </c>
      <c r="U76" s="56">
        <f t="shared" si="22"/>
        <v>1</v>
      </c>
      <c r="V76" s="56">
        <f t="shared" si="23"/>
        <v>5</v>
      </c>
      <c r="W76" s="56">
        <f t="shared" si="24"/>
        <v>0</v>
      </c>
      <c r="X76" s="57">
        <f t="shared" si="25"/>
        <v>3</v>
      </c>
      <c r="Y76" s="58">
        <f t="shared" si="26"/>
        <v>22</v>
      </c>
      <c r="Z76" s="59">
        <f>Y74+Y75+Y76</f>
        <v>45</v>
      </c>
      <c r="AA76" s="477"/>
    </row>
    <row r="77" spans="1:52" s="2" customFormat="1" ht="23.25" customHeight="1">
      <c r="A77" s="557">
        <v>24</v>
      </c>
      <c r="B77" s="587"/>
      <c r="C77" s="583" t="s">
        <v>69</v>
      </c>
      <c r="D77" s="252" t="s">
        <v>106</v>
      </c>
      <c r="E77" s="61">
        <v>73</v>
      </c>
      <c r="F77" s="62">
        <v>3</v>
      </c>
      <c r="G77" s="62">
        <v>0</v>
      </c>
      <c r="H77" s="62">
        <v>6</v>
      </c>
      <c r="I77" s="62">
        <v>0</v>
      </c>
      <c r="J77" s="66">
        <v>2</v>
      </c>
      <c r="K77" s="64">
        <f t="shared" si="18"/>
        <v>84</v>
      </c>
      <c r="L77" s="65">
        <v>37</v>
      </c>
      <c r="M77" s="62">
        <v>8</v>
      </c>
      <c r="N77" s="62">
        <v>4</v>
      </c>
      <c r="O77" s="62">
        <v>9</v>
      </c>
      <c r="P77" s="62">
        <v>0</v>
      </c>
      <c r="Q77" s="66">
        <v>0</v>
      </c>
      <c r="R77" s="64">
        <f t="shared" si="19"/>
        <v>58</v>
      </c>
      <c r="S77" s="68">
        <f t="shared" si="20"/>
        <v>36</v>
      </c>
      <c r="T77" s="69">
        <f t="shared" si="21"/>
        <v>-5</v>
      </c>
      <c r="U77" s="69">
        <f t="shared" si="22"/>
        <v>-4</v>
      </c>
      <c r="V77" s="69">
        <f t="shared" si="23"/>
        <v>-3</v>
      </c>
      <c r="W77" s="69">
        <f t="shared" si="24"/>
        <v>0</v>
      </c>
      <c r="X77" s="100">
        <f t="shared" si="25"/>
        <v>2</v>
      </c>
      <c r="Y77" s="116">
        <f t="shared" si="26"/>
        <v>26</v>
      </c>
      <c r="Z77" s="101">
        <f>K77+K78+K79</f>
        <v>1340</v>
      </c>
      <c r="AA77" s="476">
        <f>Z79/Z77*100</f>
        <v>52.014925373134325</v>
      </c>
    </row>
    <row r="78" spans="1:52" s="2" customFormat="1" ht="23.25" customHeight="1">
      <c r="A78" s="558"/>
      <c r="B78" s="587"/>
      <c r="C78" s="450"/>
      <c r="D78" s="251" t="s">
        <v>105</v>
      </c>
      <c r="E78" s="37">
        <v>159</v>
      </c>
      <c r="F78" s="38">
        <v>14</v>
      </c>
      <c r="G78" s="38">
        <v>4</v>
      </c>
      <c r="H78" s="38">
        <v>6</v>
      </c>
      <c r="I78" s="38">
        <v>0</v>
      </c>
      <c r="J78" s="42">
        <v>5</v>
      </c>
      <c r="K78" s="40">
        <f t="shared" si="18"/>
        <v>188</v>
      </c>
      <c r="L78" s="41">
        <v>95</v>
      </c>
      <c r="M78" s="38">
        <v>22</v>
      </c>
      <c r="N78" s="38">
        <v>10</v>
      </c>
      <c r="O78" s="38">
        <v>4</v>
      </c>
      <c r="P78" s="38">
        <v>0</v>
      </c>
      <c r="Q78" s="42">
        <v>0</v>
      </c>
      <c r="R78" s="40">
        <f t="shared" si="19"/>
        <v>131</v>
      </c>
      <c r="S78" s="43">
        <f t="shared" si="20"/>
        <v>64</v>
      </c>
      <c r="T78" s="44">
        <f t="shared" si="21"/>
        <v>-8</v>
      </c>
      <c r="U78" s="44">
        <f t="shared" si="22"/>
        <v>-6</v>
      </c>
      <c r="V78" s="44">
        <f t="shared" si="23"/>
        <v>2</v>
      </c>
      <c r="W78" s="44">
        <f t="shared" si="24"/>
        <v>0</v>
      </c>
      <c r="X78" s="45">
        <f t="shared" si="25"/>
        <v>5</v>
      </c>
      <c r="Y78" s="46">
        <f t="shared" si="26"/>
        <v>57</v>
      </c>
      <c r="Z78" s="47">
        <f>R77+R78+R79</f>
        <v>643</v>
      </c>
      <c r="AA78" s="476"/>
    </row>
    <row r="79" spans="1:52" s="2" customFormat="1" ht="23.25" customHeight="1" thickBot="1">
      <c r="A79" s="558"/>
      <c r="B79" s="587"/>
      <c r="C79" s="450"/>
      <c r="D79" s="250" t="s">
        <v>104</v>
      </c>
      <c r="E79" s="84">
        <v>640</v>
      </c>
      <c r="F79" s="85">
        <v>132</v>
      </c>
      <c r="G79" s="85">
        <v>60</v>
      </c>
      <c r="H79" s="85">
        <v>205</v>
      </c>
      <c r="I79" s="85">
        <v>0</v>
      </c>
      <c r="J79" s="88">
        <v>31</v>
      </c>
      <c r="K79" s="72">
        <f t="shared" si="18"/>
        <v>1068</v>
      </c>
      <c r="L79" s="87">
        <v>292</v>
      </c>
      <c r="M79" s="85">
        <v>84</v>
      </c>
      <c r="N79" s="85">
        <v>36</v>
      </c>
      <c r="O79" s="85">
        <v>34</v>
      </c>
      <c r="P79" s="85">
        <v>0</v>
      </c>
      <c r="Q79" s="88">
        <v>8</v>
      </c>
      <c r="R79" s="72">
        <f t="shared" si="19"/>
        <v>454</v>
      </c>
      <c r="S79" s="76">
        <f t="shared" si="20"/>
        <v>348</v>
      </c>
      <c r="T79" s="77">
        <f t="shared" si="21"/>
        <v>48</v>
      </c>
      <c r="U79" s="77">
        <f t="shared" si="22"/>
        <v>24</v>
      </c>
      <c r="V79" s="77">
        <f t="shared" si="23"/>
        <v>171</v>
      </c>
      <c r="W79" s="77">
        <f t="shared" si="24"/>
        <v>0</v>
      </c>
      <c r="X79" s="103">
        <f t="shared" si="25"/>
        <v>23</v>
      </c>
      <c r="Y79" s="73">
        <f t="shared" si="26"/>
        <v>614</v>
      </c>
      <c r="Z79" s="104">
        <f>Y77+Y78+Y79</f>
        <v>697</v>
      </c>
      <c r="AA79" s="476"/>
    </row>
    <row r="80" spans="1:52" s="2" customFormat="1" ht="23.25" customHeight="1">
      <c r="A80" s="557">
        <v>25</v>
      </c>
      <c r="B80" s="587"/>
      <c r="C80" s="449" t="s">
        <v>70</v>
      </c>
      <c r="D80" s="252" t="s">
        <v>106</v>
      </c>
      <c r="E80" s="25">
        <v>18</v>
      </c>
      <c r="F80" s="26">
        <v>5</v>
      </c>
      <c r="G80" s="26">
        <v>2</v>
      </c>
      <c r="H80" s="26">
        <v>9</v>
      </c>
      <c r="I80" s="26">
        <v>3</v>
      </c>
      <c r="J80" s="30">
        <v>0</v>
      </c>
      <c r="K80" s="28">
        <f t="shared" si="18"/>
        <v>37</v>
      </c>
      <c r="L80" s="29">
        <v>6</v>
      </c>
      <c r="M80" s="26">
        <v>1</v>
      </c>
      <c r="N80" s="26">
        <v>3</v>
      </c>
      <c r="O80" s="26">
        <v>0</v>
      </c>
      <c r="P80" s="26">
        <v>0</v>
      </c>
      <c r="Q80" s="30">
        <v>0</v>
      </c>
      <c r="R80" s="28">
        <f t="shared" si="19"/>
        <v>10</v>
      </c>
      <c r="S80" s="31">
        <f t="shared" si="20"/>
        <v>12</v>
      </c>
      <c r="T80" s="32">
        <f t="shared" si="21"/>
        <v>4</v>
      </c>
      <c r="U80" s="32">
        <f t="shared" si="22"/>
        <v>-1</v>
      </c>
      <c r="V80" s="32">
        <f t="shared" si="23"/>
        <v>9</v>
      </c>
      <c r="W80" s="32">
        <f t="shared" si="24"/>
        <v>3</v>
      </c>
      <c r="X80" s="33">
        <f t="shared" si="25"/>
        <v>0</v>
      </c>
      <c r="Y80" s="34">
        <f t="shared" si="26"/>
        <v>27</v>
      </c>
      <c r="Z80" s="35">
        <f>K80+K81+K82</f>
        <v>413</v>
      </c>
      <c r="AA80" s="475">
        <f>Z82/Z80*100</f>
        <v>63.438256658595634</v>
      </c>
    </row>
    <row r="81" spans="1:52" s="2" customFormat="1" ht="23.25" customHeight="1">
      <c r="A81" s="558"/>
      <c r="B81" s="587"/>
      <c r="C81" s="450"/>
      <c r="D81" s="251" t="s">
        <v>105</v>
      </c>
      <c r="E81" s="37">
        <v>38</v>
      </c>
      <c r="F81" s="38">
        <v>13</v>
      </c>
      <c r="G81" s="38">
        <v>6</v>
      </c>
      <c r="H81" s="38">
        <v>23</v>
      </c>
      <c r="I81" s="38">
        <v>8</v>
      </c>
      <c r="J81" s="42">
        <v>0</v>
      </c>
      <c r="K81" s="40">
        <f t="shared" si="18"/>
        <v>88</v>
      </c>
      <c r="L81" s="41">
        <v>30</v>
      </c>
      <c r="M81" s="38">
        <v>12</v>
      </c>
      <c r="N81" s="38">
        <v>3</v>
      </c>
      <c r="O81" s="38">
        <v>0</v>
      </c>
      <c r="P81" s="38">
        <v>0</v>
      </c>
      <c r="Q81" s="42">
        <v>0</v>
      </c>
      <c r="R81" s="40">
        <f t="shared" si="19"/>
        <v>45</v>
      </c>
      <c r="S81" s="43">
        <f t="shared" si="20"/>
        <v>8</v>
      </c>
      <c r="T81" s="44">
        <f t="shared" si="21"/>
        <v>1</v>
      </c>
      <c r="U81" s="44">
        <f t="shared" si="22"/>
        <v>3</v>
      </c>
      <c r="V81" s="44">
        <f t="shared" si="23"/>
        <v>23</v>
      </c>
      <c r="W81" s="44">
        <f t="shared" si="24"/>
        <v>8</v>
      </c>
      <c r="X81" s="45">
        <f t="shared" si="25"/>
        <v>0</v>
      </c>
      <c r="Y81" s="46">
        <f t="shared" si="26"/>
        <v>43</v>
      </c>
      <c r="Z81" s="47">
        <f>R80+R81+R82</f>
        <v>151</v>
      </c>
      <c r="AA81" s="476"/>
    </row>
    <row r="82" spans="1:52" s="2" customFormat="1" ht="23.25" customHeight="1" thickBot="1">
      <c r="A82" s="558"/>
      <c r="B82" s="588"/>
      <c r="C82" s="451"/>
      <c r="D82" s="250" t="s">
        <v>104</v>
      </c>
      <c r="E82" s="49">
        <v>119</v>
      </c>
      <c r="F82" s="50">
        <v>43</v>
      </c>
      <c r="G82" s="50">
        <v>21</v>
      </c>
      <c r="H82" s="50">
        <v>77</v>
      </c>
      <c r="I82" s="50">
        <v>28</v>
      </c>
      <c r="J82" s="54">
        <v>0</v>
      </c>
      <c r="K82" s="52">
        <f t="shared" si="18"/>
        <v>288</v>
      </c>
      <c r="L82" s="53">
        <v>37</v>
      </c>
      <c r="M82" s="50">
        <v>32</v>
      </c>
      <c r="N82" s="50">
        <v>12</v>
      </c>
      <c r="O82" s="50">
        <v>13</v>
      </c>
      <c r="P82" s="50">
        <v>0</v>
      </c>
      <c r="Q82" s="54">
        <v>2</v>
      </c>
      <c r="R82" s="52">
        <f t="shared" si="19"/>
        <v>96</v>
      </c>
      <c r="S82" s="55">
        <f t="shared" si="20"/>
        <v>82</v>
      </c>
      <c r="T82" s="56">
        <f t="shared" si="21"/>
        <v>11</v>
      </c>
      <c r="U82" s="56">
        <f t="shared" si="22"/>
        <v>9</v>
      </c>
      <c r="V82" s="56">
        <f t="shared" si="23"/>
        <v>64</v>
      </c>
      <c r="W82" s="56">
        <f t="shared" si="24"/>
        <v>28</v>
      </c>
      <c r="X82" s="57">
        <f t="shared" si="25"/>
        <v>-2</v>
      </c>
      <c r="Y82" s="58">
        <f t="shared" si="26"/>
        <v>192</v>
      </c>
      <c r="Z82" s="59">
        <f>Y80+Y81+Y82</f>
        <v>262</v>
      </c>
      <c r="AA82" s="477"/>
    </row>
    <row r="83" spans="1:52" ht="23.25" customHeight="1">
      <c r="A83" s="557">
        <v>26</v>
      </c>
      <c r="B83" s="594" t="s">
        <v>71</v>
      </c>
      <c r="C83" s="450" t="s">
        <v>72</v>
      </c>
      <c r="D83" s="252" t="s">
        <v>106</v>
      </c>
      <c r="E83" s="69">
        <v>28</v>
      </c>
      <c r="F83" s="69">
        <v>9</v>
      </c>
      <c r="G83" s="69">
        <v>4</v>
      </c>
      <c r="H83" s="69">
        <v>15</v>
      </c>
      <c r="I83" s="69">
        <v>0</v>
      </c>
      <c r="J83" s="69">
        <v>1</v>
      </c>
      <c r="K83" s="64">
        <f t="shared" si="18"/>
        <v>57</v>
      </c>
      <c r="L83" s="65">
        <v>17</v>
      </c>
      <c r="M83" s="62">
        <v>1</v>
      </c>
      <c r="N83" s="62">
        <v>0</v>
      </c>
      <c r="O83" s="62">
        <v>0</v>
      </c>
      <c r="P83" s="62">
        <v>0</v>
      </c>
      <c r="Q83" s="66">
        <v>0</v>
      </c>
      <c r="R83" s="64">
        <f t="shared" si="19"/>
        <v>18</v>
      </c>
      <c r="S83" s="68">
        <f t="shared" si="20"/>
        <v>11</v>
      </c>
      <c r="T83" s="69">
        <f t="shared" si="21"/>
        <v>8</v>
      </c>
      <c r="U83" s="69">
        <f t="shared" si="22"/>
        <v>4</v>
      </c>
      <c r="V83" s="69">
        <f t="shared" si="23"/>
        <v>15</v>
      </c>
      <c r="W83" s="69">
        <f t="shared" si="24"/>
        <v>0</v>
      </c>
      <c r="X83" s="100">
        <f t="shared" si="25"/>
        <v>1</v>
      </c>
      <c r="Y83" s="116">
        <f t="shared" si="26"/>
        <v>39</v>
      </c>
      <c r="Z83" s="101">
        <f>K83+K84+K85</f>
        <v>570</v>
      </c>
      <c r="AA83" s="476">
        <f>Z85/Z83*100</f>
        <v>8.2456140350877192</v>
      </c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2" ht="23.25" customHeight="1">
      <c r="A84" s="558"/>
      <c r="B84" s="594"/>
      <c r="C84" s="450"/>
      <c r="D84" s="251" t="s">
        <v>105</v>
      </c>
      <c r="E84" s="44">
        <v>58</v>
      </c>
      <c r="F84" s="44">
        <v>18</v>
      </c>
      <c r="G84" s="44">
        <v>9</v>
      </c>
      <c r="H84" s="44">
        <v>32</v>
      </c>
      <c r="I84" s="44">
        <v>0</v>
      </c>
      <c r="J84" s="44">
        <v>3</v>
      </c>
      <c r="K84" s="40">
        <f t="shared" si="18"/>
        <v>120</v>
      </c>
      <c r="L84" s="41">
        <v>31</v>
      </c>
      <c r="M84" s="38">
        <v>14</v>
      </c>
      <c r="N84" s="38">
        <v>0</v>
      </c>
      <c r="O84" s="38">
        <v>1</v>
      </c>
      <c r="P84" s="38">
        <v>0</v>
      </c>
      <c r="Q84" s="42">
        <v>1</v>
      </c>
      <c r="R84" s="40">
        <f t="shared" si="19"/>
        <v>47</v>
      </c>
      <c r="S84" s="43">
        <f t="shared" si="20"/>
        <v>27</v>
      </c>
      <c r="T84" s="44">
        <f t="shared" si="21"/>
        <v>4</v>
      </c>
      <c r="U84" s="44">
        <f t="shared" si="22"/>
        <v>9</v>
      </c>
      <c r="V84" s="44">
        <f t="shared" si="23"/>
        <v>31</v>
      </c>
      <c r="W84" s="44">
        <f t="shared" si="24"/>
        <v>0</v>
      </c>
      <c r="X84" s="45">
        <f t="shared" si="25"/>
        <v>2</v>
      </c>
      <c r="Y84" s="46">
        <f t="shared" si="26"/>
        <v>73</v>
      </c>
      <c r="Z84" s="47">
        <f>R83+R84+R85</f>
        <v>523</v>
      </c>
      <c r="AA84" s="476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2" ht="23.25" customHeight="1" thickBot="1">
      <c r="A85" s="558"/>
      <c r="B85" s="594"/>
      <c r="C85" s="450"/>
      <c r="D85" s="250" t="s">
        <v>104</v>
      </c>
      <c r="E85" s="77">
        <v>176</v>
      </c>
      <c r="F85" s="77">
        <v>59</v>
      </c>
      <c r="G85" s="77">
        <v>29</v>
      </c>
      <c r="H85" s="77">
        <v>106</v>
      </c>
      <c r="I85" s="77">
        <v>0</v>
      </c>
      <c r="J85" s="77">
        <v>23</v>
      </c>
      <c r="K85" s="72">
        <f t="shared" si="18"/>
        <v>393</v>
      </c>
      <c r="L85" s="87">
        <v>330</v>
      </c>
      <c r="M85" s="85">
        <v>99</v>
      </c>
      <c r="N85" s="85">
        <v>6</v>
      </c>
      <c r="O85" s="85">
        <v>22</v>
      </c>
      <c r="P85" s="85">
        <v>0</v>
      </c>
      <c r="Q85" s="88">
        <v>1</v>
      </c>
      <c r="R85" s="72">
        <f t="shared" si="19"/>
        <v>458</v>
      </c>
      <c r="S85" s="76">
        <f t="shared" si="20"/>
        <v>-154</v>
      </c>
      <c r="T85" s="77">
        <f t="shared" si="21"/>
        <v>-40</v>
      </c>
      <c r="U85" s="77">
        <f t="shared" si="22"/>
        <v>23</v>
      </c>
      <c r="V85" s="77">
        <f t="shared" si="23"/>
        <v>84</v>
      </c>
      <c r="W85" s="77">
        <f t="shared" si="24"/>
        <v>0</v>
      </c>
      <c r="X85" s="103">
        <f t="shared" si="25"/>
        <v>22</v>
      </c>
      <c r="Y85" s="73">
        <f t="shared" si="26"/>
        <v>-65</v>
      </c>
      <c r="Z85" s="104">
        <f>Y83+Y84+Y85</f>
        <v>47</v>
      </c>
      <c r="AA85" s="476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2" s="106" customFormat="1" ht="23.25" customHeight="1">
      <c r="A86" s="557">
        <v>27</v>
      </c>
      <c r="B86" s="575" t="s">
        <v>73</v>
      </c>
      <c r="C86" s="449" t="s">
        <v>74</v>
      </c>
      <c r="D86" s="252" t="s">
        <v>106</v>
      </c>
      <c r="E86" s="25">
        <v>164</v>
      </c>
      <c r="F86" s="26">
        <v>0</v>
      </c>
      <c r="G86" s="26">
        <v>0</v>
      </c>
      <c r="H86" s="26">
        <v>0</v>
      </c>
      <c r="I86" s="26">
        <v>0</v>
      </c>
      <c r="J86" s="30">
        <v>6</v>
      </c>
      <c r="K86" s="28">
        <f t="shared" si="18"/>
        <v>170</v>
      </c>
      <c r="L86" s="29">
        <v>108</v>
      </c>
      <c r="M86" s="26">
        <v>0</v>
      </c>
      <c r="N86" s="26">
        <v>0</v>
      </c>
      <c r="O86" s="26">
        <v>0</v>
      </c>
      <c r="P86" s="26">
        <v>0</v>
      </c>
      <c r="Q86" s="30">
        <v>0</v>
      </c>
      <c r="R86" s="28">
        <f t="shared" si="19"/>
        <v>108</v>
      </c>
      <c r="S86" s="31">
        <f t="shared" si="20"/>
        <v>56</v>
      </c>
      <c r="T86" s="32">
        <f t="shared" si="21"/>
        <v>0</v>
      </c>
      <c r="U86" s="32">
        <f t="shared" si="22"/>
        <v>0</v>
      </c>
      <c r="V86" s="32">
        <f t="shared" si="23"/>
        <v>0</v>
      </c>
      <c r="W86" s="32">
        <f t="shared" si="24"/>
        <v>0</v>
      </c>
      <c r="X86" s="33">
        <f t="shared" si="25"/>
        <v>6</v>
      </c>
      <c r="Y86" s="34">
        <f t="shared" si="26"/>
        <v>62</v>
      </c>
      <c r="Z86" s="35">
        <f>K86+K87+K88</f>
        <v>6561</v>
      </c>
      <c r="AA86" s="475">
        <f>Z88/Z86*100</f>
        <v>12.924859015393993</v>
      </c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2" s="2" customFormat="1" ht="23.25" customHeight="1">
      <c r="A87" s="558"/>
      <c r="B87" s="574"/>
      <c r="C87" s="450"/>
      <c r="D87" s="251" t="s">
        <v>105</v>
      </c>
      <c r="E87" s="37">
        <v>1260</v>
      </c>
      <c r="F87" s="38">
        <v>0</v>
      </c>
      <c r="G87" s="38">
        <v>0</v>
      </c>
      <c r="H87" s="38">
        <v>0</v>
      </c>
      <c r="I87" s="38">
        <v>0</v>
      </c>
      <c r="J87" s="42">
        <v>35</v>
      </c>
      <c r="K87" s="40">
        <f t="shared" si="18"/>
        <v>1295</v>
      </c>
      <c r="L87" s="41">
        <v>878</v>
      </c>
      <c r="M87" s="38">
        <v>0</v>
      </c>
      <c r="N87" s="38">
        <v>0</v>
      </c>
      <c r="O87" s="38">
        <v>0</v>
      </c>
      <c r="P87" s="38">
        <v>0</v>
      </c>
      <c r="Q87" s="42">
        <v>2</v>
      </c>
      <c r="R87" s="40">
        <f t="shared" si="19"/>
        <v>880</v>
      </c>
      <c r="S87" s="43">
        <f t="shared" si="20"/>
        <v>382</v>
      </c>
      <c r="T87" s="44">
        <f t="shared" si="21"/>
        <v>0</v>
      </c>
      <c r="U87" s="44">
        <f t="shared" si="22"/>
        <v>0</v>
      </c>
      <c r="V87" s="44">
        <f t="shared" si="23"/>
        <v>0</v>
      </c>
      <c r="W87" s="44">
        <f t="shared" si="24"/>
        <v>0</v>
      </c>
      <c r="X87" s="45">
        <f t="shared" si="25"/>
        <v>33</v>
      </c>
      <c r="Y87" s="46">
        <f t="shared" si="26"/>
        <v>415</v>
      </c>
      <c r="Z87" s="47">
        <f>R86+R87+R88</f>
        <v>5713</v>
      </c>
      <c r="AA87" s="476"/>
    </row>
    <row r="88" spans="1:52" s="107" customFormat="1" ht="23.25" customHeight="1" thickBot="1">
      <c r="A88" s="558"/>
      <c r="B88" s="576"/>
      <c r="C88" s="451"/>
      <c r="D88" s="250" t="s">
        <v>104</v>
      </c>
      <c r="E88" s="49">
        <v>4907</v>
      </c>
      <c r="F88" s="50">
        <v>0</v>
      </c>
      <c r="G88" s="50">
        <v>0</v>
      </c>
      <c r="H88" s="50">
        <v>0</v>
      </c>
      <c r="I88" s="50">
        <v>0</v>
      </c>
      <c r="J88" s="54">
        <v>189</v>
      </c>
      <c r="K88" s="52">
        <f t="shared" si="18"/>
        <v>5096</v>
      </c>
      <c r="L88" s="53">
        <v>4678</v>
      </c>
      <c r="M88" s="50">
        <v>0</v>
      </c>
      <c r="N88" s="50">
        <v>0</v>
      </c>
      <c r="O88" s="50">
        <v>0</v>
      </c>
      <c r="P88" s="50">
        <v>0</v>
      </c>
      <c r="Q88" s="54">
        <v>47</v>
      </c>
      <c r="R88" s="52">
        <f t="shared" si="19"/>
        <v>4725</v>
      </c>
      <c r="S88" s="55">
        <f t="shared" si="20"/>
        <v>229</v>
      </c>
      <c r="T88" s="56">
        <f t="shared" si="21"/>
        <v>0</v>
      </c>
      <c r="U88" s="56">
        <f t="shared" si="22"/>
        <v>0</v>
      </c>
      <c r="V88" s="56">
        <f t="shared" si="23"/>
        <v>0</v>
      </c>
      <c r="W88" s="56">
        <f t="shared" si="24"/>
        <v>0</v>
      </c>
      <c r="X88" s="57">
        <f t="shared" si="25"/>
        <v>142</v>
      </c>
      <c r="Y88" s="58">
        <f t="shared" si="26"/>
        <v>371</v>
      </c>
      <c r="Z88" s="59">
        <f>Y86+Y87+Y88</f>
        <v>848</v>
      </c>
      <c r="AA88" s="477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52" s="99" customFormat="1" ht="23.25" customHeight="1">
      <c r="A89" s="557">
        <v>28</v>
      </c>
      <c r="B89" s="574" t="s">
        <v>73</v>
      </c>
      <c r="C89" s="450" t="s">
        <v>75</v>
      </c>
      <c r="D89" s="252" t="s">
        <v>106</v>
      </c>
      <c r="E89" s="61">
        <v>154</v>
      </c>
      <c r="F89" s="62">
        <v>23</v>
      </c>
      <c r="G89" s="62">
        <v>10</v>
      </c>
      <c r="H89" s="62">
        <v>40</v>
      </c>
      <c r="I89" s="62">
        <v>0</v>
      </c>
      <c r="J89" s="66">
        <v>2</v>
      </c>
      <c r="K89" s="64">
        <f t="shared" si="18"/>
        <v>229</v>
      </c>
      <c r="L89" s="65">
        <v>103</v>
      </c>
      <c r="M89" s="62">
        <v>18</v>
      </c>
      <c r="N89" s="62">
        <v>7</v>
      </c>
      <c r="O89" s="62">
        <v>27</v>
      </c>
      <c r="P89" s="62">
        <v>0</v>
      </c>
      <c r="Q89" s="66">
        <v>0</v>
      </c>
      <c r="R89" s="64">
        <f t="shared" si="19"/>
        <v>155</v>
      </c>
      <c r="S89" s="68">
        <f t="shared" si="20"/>
        <v>51</v>
      </c>
      <c r="T89" s="69">
        <f t="shared" si="21"/>
        <v>5</v>
      </c>
      <c r="U89" s="69">
        <f t="shared" si="22"/>
        <v>3</v>
      </c>
      <c r="V89" s="69">
        <f t="shared" si="23"/>
        <v>13</v>
      </c>
      <c r="W89" s="69">
        <f t="shared" si="24"/>
        <v>0</v>
      </c>
      <c r="X89" s="100">
        <f t="shared" si="25"/>
        <v>2</v>
      </c>
      <c r="Y89" s="116">
        <f t="shared" si="26"/>
        <v>74</v>
      </c>
      <c r="Z89" s="101">
        <f>K89+K90+K91</f>
        <v>7688</v>
      </c>
      <c r="AA89" s="476">
        <f>Z91/Z89*100</f>
        <v>39.412070759625387</v>
      </c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</row>
    <row r="90" spans="1:52" s="99" customFormat="1" ht="23.25" customHeight="1">
      <c r="A90" s="558"/>
      <c r="B90" s="574"/>
      <c r="C90" s="450"/>
      <c r="D90" s="251" t="s">
        <v>105</v>
      </c>
      <c r="E90" s="37">
        <v>1418</v>
      </c>
      <c r="F90" s="38">
        <v>302</v>
      </c>
      <c r="G90" s="38">
        <v>147</v>
      </c>
      <c r="H90" s="38">
        <v>308</v>
      </c>
      <c r="I90" s="38">
        <v>0</v>
      </c>
      <c r="J90" s="42">
        <v>1</v>
      </c>
      <c r="K90" s="40">
        <f t="shared" si="18"/>
        <v>2176</v>
      </c>
      <c r="L90" s="41">
        <v>839</v>
      </c>
      <c r="M90" s="38">
        <v>166</v>
      </c>
      <c r="N90" s="38">
        <v>81</v>
      </c>
      <c r="O90" s="38">
        <v>169</v>
      </c>
      <c r="P90" s="38">
        <v>0</v>
      </c>
      <c r="Q90" s="42">
        <v>0</v>
      </c>
      <c r="R90" s="40">
        <f t="shared" si="19"/>
        <v>1255</v>
      </c>
      <c r="S90" s="43">
        <f t="shared" si="20"/>
        <v>579</v>
      </c>
      <c r="T90" s="44">
        <f t="shared" si="21"/>
        <v>136</v>
      </c>
      <c r="U90" s="44">
        <f t="shared" si="22"/>
        <v>66</v>
      </c>
      <c r="V90" s="44">
        <f t="shared" si="23"/>
        <v>139</v>
      </c>
      <c r="W90" s="44">
        <f t="shared" si="24"/>
        <v>0</v>
      </c>
      <c r="X90" s="45">
        <f t="shared" si="25"/>
        <v>1</v>
      </c>
      <c r="Y90" s="46">
        <f t="shared" si="26"/>
        <v>921</v>
      </c>
      <c r="Z90" s="47">
        <f>R89+R90+R91</f>
        <v>4658</v>
      </c>
      <c r="AA90" s="476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</row>
    <row r="91" spans="1:52" s="99" customFormat="1" ht="23.25" customHeight="1" thickBot="1">
      <c r="A91" s="558"/>
      <c r="B91" s="574"/>
      <c r="C91" s="450"/>
      <c r="D91" s="250" t="s">
        <v>104</v>
      </c>
      <c r="E91" s="84">
        <v>3314</v>
      </c>
      <c r="F91" s="85">
        <v>657</v>
      </c>
      <c r="G91" s="85">
        <v>221</v>
      </c>
      <c r="H91" s="85">
        <v>1060</v>
      </c>
      <c r="I91" s="85">
        <v>0</v>
      </c>
      <c r="J91" s="88">
        <v>31</v>
      </c>
      <c r="K91" s="72">
        <f t="shared" si="18"/>
        <v>5283</v>
      </c>
      <c r="L91" s="87">
        <v>1942</v>
      </c>
      <c r="M91" s="85">
        <v>445</v>
      </c>
      <c r="N91" s="85">
        <v>176</v>
      </c>
      <c r="O91" s="85">
        <v>670</v>
      </c>
      <c r="P91" s="85">
        <v>0</v>
      </c>
      <c r="Q91" s="88">
        <v>15</v>
      </c>
      <c r="R91" s="72">
        <f t="shared" si="19"/>
        <v>3248</v>
      </c>
      <c r="S91" s="76">
        <f t="shared" si="20"/>
        <v>1372</v>
      </c>
      <c r="T91" s="77">
        <f t="shared" si="21"/>
        <v>212</v>
      </c>
      <c r="U91" s="77">
        <f t="shared" si="22"/>
        <v>45</v>
      </c>
      <c r="V91" s="77">
        <f t="shared" si="23"/>
        <v>390</v>
      </c>
      <c r="W91" s="77">
        <f t="shared" si="24"/>
        <v>0</v>
      </c>
      <c r="X91" s="103">
        <f t="shared" si="25"/>
        <v>16</v>
      </c>
      <c r="Y91" s="73">
        <f t="shared" si="26"/>
        <v>2035</v>
      </c>
      <c r="Z91" s="104">
        <f>Y89+Y90+Y91</f>
        <v>3030</v>
      </c>
      <c r="AA91" s="476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</row>
    <row r="92" spans="1:52" s="106" customFormat="1" ht="23.25" customHeight="1">
      <c r="A92" s="557">
        <v>29</v>
      </c>
      <c r="B92" s="574"/>
      <c r="C92" s="449" t="s">
        <v>76</v>
      </c>
      <c r="D92" s="252" t="s">
        <v>106</v>
      </c>
      <c r="E92" s="25">
        <v>26</v>
      </c>
      <c r="F92" s="26">
        <v>0</v>
      </c>
      <c r="G92" s="26">
        <v>0</v>
      </c>
      <c r="H92" s="26">
        <v>3</v>
      </c>
      <c r="I92" s="26">
        <v>0</v>
      </c>
      <c r="J92" s="30">
        <v>0</v>
      </c>
      <c r="K92" s="28">
        <f t="shared" si="18"/>
        <v>29</v>
      </c>
      <c r="L92" s="29">
        <v>16</v>
      </c>
      <c r="M92" s="26">
        <v>0</v>
      </c>
      <c r="N92" s="26">
        <v>0</v>
      </c>
      <c r="O92" s="26">
        <v>2</v>
      </c>
      <c r="P92" s="26">
        <v>0</v>
      </c>
      <c r="Q92" s="30">
        <v>0</v>
      </c>
      <c r="R92" s="28">
        <f t="shared" si="19"/>
        <v>18</v>
      </c>
      <c r="S92" s="31">
        <f t="shared" si="20"/>
        <v>10</v>
      </c>
      <c r="T92" s="32">
        <f t="shared" si="21"/>
        <v>0</v>
      </c>
      <c r="U92" s="32">
        <f t="shared" si="22"/>
        <v>0</v>
      </c>
      <c r="V92" s="32">
        <f t="shared" si="23"/>
        <v>1</v>
      </c>
      <c r="W92" s="32">
        <f t="shared" si="24"/>
        <v>0</v>
      </c>
      <c r="X92" s="33">
        <f t="shared" si="25"/>
        <v>0</v>
      </c>
      <c r="Y92" s="34">
        <f t="shared" si="26"/>
        <v>11</v>
      </c>
      <c r="Z92" s="35">
        <f>K92+K93+K94</f>
        <v>177</v>
      </c>
      <c r="AA92" s="475">
        <f>Z94/Z92*100</f>
        <v>28.8135593220339</v>
      </c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 s="2" customFormat="1" ht="23.25" customHeight="1">
      <c r="A93" s="558"/>
      <c r="B93" s="574"/>
      <c r="C93" s="450"/>
      <c r="D93" s="251" t="s">
        <v>105</v>
      </c>
      <c r="E93" s="37">
        <v>42</v>
      </c>
      <c r="F93" s="38">
        <v>5</v>
      </c>
      <c r="G93" s="38">
        <v>0</v>
      </c>
      <c r="H93" s="38">
        <v>0</v>
      </c>
      <c r="I93" s="38">
        <v>0</v>
      </c>
      <c r="J93" s="42">
        <v>1</v>
      </c>
      <c r="K93" s="40">
        <f t="shared" si="18"/>
        <v>48</v>
      </c>
      <c r="L93" s="41">
        <v>33</v>
      </c>
      <c r="M93" s="38">
        <v>2</v>
      </c>
      <c r="N93" s="38">
        <v>0</v>
      </c>
      <c r="O93" s="38">
        <v>0</v>
      </c>
      <c r="P93" s="38">
        <v>0</v>
      </c>
      <c r="Q93" s="42">
        <v>1</v>
      </c>
      <c r="R93" s="40">
        <f t="shared" si="19"/>
        <v>36</v>
      </c>
      <c r="S93" s="43">
        <f t="shared" si="20"/>
        <v>9</v>
      </c>
      <c r="T93" s="44">
        <f t="shared" si="21"/>
        <v>3</v>
      </c>
      <c r="U93" s="44">
        <f t="shared" si="22"/>
        <v>0</v>
      </c>
      <c r="V93" s="44">
        <f t="shared" si="23"/>
        <v>0</v>
      </c>
      <c r="W93" s="44">
        <f t="shared" si="24"/>
        <v>0</v>
      </c>
      <c r="X93" s="45">
        <f t="shared" si="25"/>
        <v>0</v>
      </c>
      <c r="Y93" s="46">
        <f t="shared" si="26"/>
        <v>12</v>
      </c>
      <c r="Z93" s="47">
        <f>R92+R93+R94</f>
        <v>126</v>
      </c>
      <c r="AA93" s="476"/>
    </row>
    <row r="94" spans="1:52" s="107" customFormat="1" ht="23.25" customHeight="1" thickBot="1">
      <c r="A94" s="558"/>
      <c r="B94" s="574"/>
      <c r="C94" s="451"/>
      <c r="D94" s="250" t="s">
        <v>104</v>
      </c>
      <c r="E94" s="49">
        <v>70</v>
      </c>
      <c r="F94" s="50">
        <v>13</v>
      </c>
      <c r="G94" s="50">
        <v>0</v>
      </c>
      <c r="H94" s="50">
        <v>12</v>
      </c>
      <c r="I94" s="50">
        <v>2</v>
      </c>
      <c r="J94" s="54">
        <v>3</v>
      </c>
      <c r="K94" s="52">
        <f t="shared" si="18"/>
        <v>100</v>
      </c>
      <c r="L94" s="53">
        <v>48</v>
      </c>
      <c r="M94" s="50">
        <v>13</v>
      </c>
      <c r="N94" s="50">
        <v>0</v>
      </c>
      <c r="O94" s="50">
        <v>8</v>
      </c>
      <c r="P94" s="50">
        <v>0</v>
      </c>
      <c r="Q94" s="54">
        <v>3</v>
      </c>
      <c r="R94" s="52">
        <f t="shared" si="19"/>
        <v>72</v>
      </c>
      <c r="S94" s="55">
        <f t="shared" si="20"/>
        <v>22</v>
      </c>
      <c r="T94" s="56">
        <f t="shared" si="21"/>
        <v>0</v>
      </c>
      <c r="U94" s="56">
        <f t="shared" si="22"/>
        <v>0</v>
      </c>
      <c r="V94" s="56">
        <f t="shared" si="23"/>
        <v>4</v>
      </c>
      <c r="W94" s="56">
        <f t="shared" si="24"/>
        <v>2</v>
      </c>
      <c r="X94" s="57">
        <f t="shared" si="25"/>
        <v>0</v>
      </c>
      <c r="Y94" s="58">
        <f t="shared" si="26"/>
        <v>28</v>
      </c>
      <c r="Z94" s="59">
        <f>Y92+Y93+Y94</f>
        <v>51</v>
      </c>
      <c r="AA94" s="477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</row>
    <row r="95" spans="1:52" ht="23.25" customHeight="1">
      <c r="A95" s="557">
        <v>30</v>
      </c>
      <c r="B95" s="574"/>
      <c r="C95" s="450" t="s">
        <v>77</v>
      </c>
      <c r="D95" s="252" t="s">
        <v>106</v>
      </c>
      <c r="E95" s="61">
        <v>48</v>
      </c>
      <c r="F95" s="62">
        <v>2</v>
      </c>
      <c r="G95" s="62">
        <v>0</v>
      </c>
      <c r="H95" s="62">
        <v>10</v>
      </c>
      <c r="I95" s="62">
        <v>0</v>
      </c>
      <c r="J95" s="66">
        <v>0</v>
      </c>
      <c r="K95" s="64">
        <f t="shared" si="18"/>
        <v>60</v>
      </c>
      <c r="L95" s="65">
        <v>27</v>
      </c>
      <c r="M95" s="62">
        <v>0</v>
      </c>
      <c r="N95" s="62">
        <v>0</v>
      </c>
      <c r="O95" s="62">
        <v>3</v>
      </c>
      <c r="P95" s="62">
        <v>0</v>
      </c>
      <c r="Q95" s="66">
        <v>0</v>
      </c>
      <c r="R95" s="64">
        <f t="shared" si="19"/>
        <v>30</v>
      </c>
      <c r="S95" s="68">
        <f t="shared" si="20"/>
        <v>21</v>
      </c>
      <c r="T95" s="69">
        <f t="shared" si="21"/>
        <v>2</v>
      </c>
      <c r="U95" s="69">
        <f t="shared" si="22"/>
        <v>0</v>
      </c>
      <c r="V95" s="69">
        <f t="shared" si="23"/>
        <v>7</v>
      </c>
      <c r="W95" s="69">
        <f t="shared" si="24"/>
        <v>0</v>
      </c>
      <c r="X95" s="100">
        <f t="shared" si="25"/>
        <v>0</v>
      </c>
      <c r="Y95" s="116">
        <f t="shared" si="26"/>
        <v>30</v>
      </c>
      <c r="Z95" s="101">
        <f>K95+K96+K97</f>
        <v>1389</v>
      </c>
      <c r="AA95" s="476">
        <f>Z97/Z95*100</f>
        <v>40.604751619870413</v>
      </c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</row>
    <row r="96" spans="1:52" ht="23.25" customHeight="1">
      <c r="A96" s="558"/>
      <c r="B96" s="574"/>
      <c r="C96" s="450"/>
      <c r="D96" s="251" t="s">
        <v>105</v>
      </c>
      <c r="E96" s="37">
        <v>20</v>
      </c>
      <c r="F96" s="38">
        <v>3</v>
      </c>
      <c r="G96" s="38">
        <v>1</v>
      </c>
      <c r="H96" s="38">
        <v>5</v>
      </c>
      <c r="I96" s="38">
        <v>0</v>
      </c>
      <c r="J96" s="42">
        <v>0</v>
      </c>
      <c r="K96" s="40">
        <f t="shared" si="18"/>
        <v>29</v>
      </c>
      <c r="L96" s="41">
        <v>9</v>
      </c>
      <c r="M96" s="38">
        <v>2</v>
      </c>
      <c r="N96" s="38">
        <v>0</v>
      </c>
      <c r="O96" s="38">
        <v>0</v>
      </c>
      <c r="P96" s="38">
        <v>0</v>
      </c>
      <c r="Q96" s="42">
        <v>0</v>
      </c>
      <c r="R96" s="40">
        <f t="shared" si="19"/>
        <v>11</v>
      </c>
      <c r="S96" s="43">
        <f t="shared" si="20"/>
        <v>11</v>
      </c>
      <c r="T96" s="44">
        <f t="shared" si="21"/>
        <v>1</v>
      </c>
      <c r="U96" s="44">
        <f t="shared" si="22"/>
        <v>1</v>
      </c>
      <c r="V96" s="44">
        <f t="shared" si="23"/>
        <v>5</v>
      </c>
      <c r="W96" s="44">
        <f t="shared" si="24"/>
        <v>0</v>
      </c>
      <c r="X96" s="45">
        <f t="shared" si="25"/>
        <v>0</v>
      </c>
      <c r="Y96" s="46">
        <f t="shared" si="26"/>
        <v>18</v>
      </c>
      <c r="Z96" s="47">
        <f>R95+R96+R97</f>
        <v>825</v>
      </c>
      <c r="AA96" s="476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</row>
    <row r="97" spans="1:52" ht="23.25" customHeight="1" thickBot="1">
      <c r="A97" s="558"/>
      <c r="B97" s="574"/>
      <c r="C97" s="450"/>
      <c r="D97" s="250" t="s">
        <v>104</v>
      </c>
      <c r="E97" s="84">
        <f>398+310</f>
        <v>708</v>
      </c>
      <c r="F97" s="85">
        <f>80+135</f>
        <v>215</v>
      </c>
      <c r="G97" s="85">
        <v>31</v>
      </c>
      <c r="H97" s="85">
        <f>128+218</f>
        <v>346</v>
      </c>
      <c r="I97" s="85">
        <v>0</v>
      </c>
      <c r="J97" s="88">
        <v>0</v>
      </c>
      <c r="K97" s="72">
        <f t="shared" si="18"/>
        <v>1300</v>
      </c>
      <c r="L97" s="87">
        <f>208+235</f>
        <v>443</v>
      </c>
      <c r="M97" s="85">
        <f>19+108</f>
        <v>127</v>
      </c>
      <c r="N97" s="85">
        <v>0</v>
      </c>
      <c r="O97" s="85">
        <f>83+131</f>
        <v>214</v>
      </c>
      <c r="P97" s="85">
        <v>0</v>
      </c>
      <c r="Q97" s="88">
        <v>0</v>
      </c>
      <c r="R97" s="72">
        <f t="shared" si="19"/>
        <v>784</v>
      </c>
      <c r="S97" s="76">
        <f t="shared" si="20"/>
        <v>265</v>
      </c>
      <c r="T97" s="77">
        <f t="shared" si="21"/>
        <v>88</v>
      </c>
      <c r="U97" s="77">
        <f t="shared" si="22"/>
        <v>31</v>
      </c>
      <c r="V97" s="77">
        <f t="shared" si="23"/>
        <v>132</v>
      </c>
      <c r="W97" s="77">
        <f t="shared" si="24"/>
        <v>0</v>
      </c>
      <c r="X97" s="103">
        <f t="shared" si="25"/>
        <v>0</v>
      </c>
      <c r="Y97" s="73">
        <f t="shared" si="26"/>
        <v>516</v>
      </c>
      <c r="Z97" s="104">
        <f>Y95+Y96+Y97</f>
        <v>564</v>
      </c>
      <c r="AA97" s="476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</row>
    <row r="98" spans="1:52" s="106" customFormat="1" ht="23.25" customHeight="1">
      <c r="A98" s="557">
        <v>31</v>
      </c>
      <c r="B98" s="589" t="s">
        <v>78</v>
      </c>
      <c r="C98" s="449" t="s">
        <v>79</v>
      </c>
      <c r="D98" s="252" t="s">
        <v>106</v>
      </c>
      <c r="E98" s="117">
        <v>70</v>
      </c>
      <c r="F98" s="32">
        <v>7</v>
      </c>
      <c r="G98" s="32">
        <v>1</v>
      </c>
      <c r="H98" s="32">
        <v>11</v>
      </c>
      <c r="I98" s="32">
        <v>0</v>
      </c>
      <c r="J98" s="32">
        <v>4</v>
      </c>
      <c r="K98" s="28">
        <f t="shared" si="18"/>
        <v>93</v>
      </c>
      <c r="L98" s="32">
        <v>42</v>
      </c>
      <c r="M98" s="32">
        <v>8</v>
      </c>
      <c r="N98" s="32">
        <v>2</v>
      </c>
      <c r="O98" s="32">
        <v>5</v>
      </c>
      <c r="P98" s="32">
        <v>0</v>
      </c>
      <c r="Q98" s="32">
        <v>0</v>
      </c>
      <c r="R98" s="28">
        <f t="shared" si="19"/>
        <v>57</v>
      </c>
      <c r="S98" s="31">
        <f t="shared" si="20"/>
        <v>28</v>
      </c>
      <c r="T98" s="32">
        <f t="shared" si="21"/>
        <v>-1</v>
      </c>
      <c r="U98" s="32">
        <f t="shared" si="22"/>
        <v>-1</v>
      </c>
      <c r="V98" s="32">
        <f t="shared" si="23"/>
        <v>6</v>
      </c>
      <c r="W98" s="32">
        <f t="shared" si="24"/>
        <v>0</v>
      </c>
      <c r="X98" s="33">
        <f t="shared" si="25"/>
        <v>4</v>
      </c>
      <c r="Y98" s="34">
        <f t="shared" si="26"/>
        <v>36</v>
      </c>
      <c r="Z98" s="35">
        <f>K98+K99+K100</f>
        <v>1800</v>
      </c>
      <c r="AA98" s="475">
        <f>Z100/Z98*100</f>
        <v>63.166666666666671</v>
      </c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 s="2" customFormat="1" ht="23.25" customHeight="1">
      <c r="A99" s="558"/>
      <c r="B99" s="590"/>
      <c r="C99" s="450"/>
      <c r="D99" s="251" t="s">
        <v>105</v>
      </c>
      <c r="E99" s="119">
        <v>196</v>
      </c>
      <c r="F99" s="44">
        <v>31</v>
      </c>
      <c r="G99" s="44">
        <v>14</v>
      </c>
      <c r="H99" s="44">
        <v>16</v>
      </c>
      <c r="I99" s="44">
        <v>0</v>
      </c>
      <c r="J99" s="44">
        <v>5</v>
      </c>
      <c r="K99" s="40">
        <f t="shared" si="18"/>
        <v>262</v>
      </c>
      <c r="L99" s="44">
        <v>155</v>
      </c>
      <c r="M99" s="44">
        <v>25</v>
      </c>
      <c r="N99" s="44">
        <v>11</v>
      </c>
      <c r="O99" s="44">
        <v>5</v>
      </c>
      <c r="P99" s="44">
        <v>0</v>
      </c>
      <c r="Q99" s="44">
        <v>0</v>
      </c>
      <c r="R99" s="40">
        <f t="shared" si="19"/>
        <v>196</v>
      </c>
      <c r="S99" s="43">
        <f t="shared" si="20"/>
        <v>41</v>
      </c>
      <c r="T99" s="44">
        <f t="shared" si="21"/>
        <v>6</v>
      </c>
      <c r="U99" s="44">
        <f t="shared" si="22"/>
        <v>3</v>
      </c>
      <c r="V99" s="44">
        <f t="shared" si="23"/>
        <v>11</v>
      </c>
      <c r="W99" s="44">
        <f t="shared" si="24"/>
        <v>0</v>
      </c>
      <c r="X99" s="45">
        <f t="shared" si="25"/>
        <v>5</v>
      </c>
      <c r="Y99" s="46">
        <f t="shared" si="26"/>
        <v>66</v>
      </c>
      <c r="Z99" s="47">
        <f>R98+R99+R100</f>
        <v>663</v>
      </c>
      <c r="AA99" s="476"/>
    </row>
    <row r="100" spans="1:52" s="107" customFormat="1" ht="23.25" customHeight="1" thickBot="1">
      <c r="A100" s="558"/>
      <c r="B100" s="591"/>
      <c r="C100" s="451"/>
      <c r="D100" s="250" t="s">
        <v>104</v>
      </c>
      <c r="E100" s="261">
        <v>867</v>
      </c>
      <c r="F100" s="77">
        <v>266</v>
      </c>
      <c r="G100" s="77">
        <v>57</v>
      </c>
      <c r="H100" s="77">
        <v>210</v>
      </c>
      <c r="I100" s="77">
        <v>0</v>
      </c>
      <c r="J100" s="77">
        <v>45</v>
      </c>
      <c r="K100" s="72">
        <f t="shared" si="18"/>
        <v>1445</v>
      </c>
      <c r="L100" s="55">
        <v>267</v>
      </c>
      <c r="M100" s="56">
        <v>106</v>
      </c>
      <c r="N100" s="56">
        <v>26</v>
      </c>
      <c r="O100" s="56">
        <v>8</v>
      </c>
      <c r="P100" s="56">
        <v>0</v>
      </c>
      <c r="Q100" s="56">
        <v>3</v>
      </c>
      <c r="R100" s="72">
        <f t="shared" si="19"/>
        <v>410</v>
      </c>
      <c r="S100" s="76">
        <f t="shared" si="20"/>
        <v>600</v>
      </c>
      <c r="T100" s="77">
        <f t="shared" si="21"/>
        <v>160</v>
      </c>
      <c r="U100" s="77">
        <f t="shared" si="22"/>
        <v>31</v>
      </c>
      <c r="V100" s="77">
        <f t="shared" si="23"/>
        <v>202</v>
      </c>
      <c r="W100" s="77">
        <f t="shared" si="24"/>
        <v>0</v>
      </c>
      <c r="X100" s="103">
        <f t="shared" si="25"/>
        <v>42</v>
      </c>
      <c r="Y100" s="58">
        <f t="shared" si="26"/>
        <v>1035</v>
      </c>
      <c r="Z100" s="59">
        <f>Y98+Y99+Y100</f>
        <v>1137</v>
      </c>
      <c r="AA100" s="477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 s="2" customFormat="1" ht="23.25" customHeight="1">
      <c r="A101" s="557"/>
      <c r="B101" s="478" t="s">
        <v>80</v>
      </c>
      <c r="C101" s="478"/>
      <c r="D101" s="60" t="s">
        <v>21</v>
      </c>
      <c r="E101" s="123">
        <f t="shared" ref="E101:Q101" si="27">E8+E11+E14+E17+E20+E23+E26+E29+E32+E35+E38+E41+E44+E47+E50+E53+E56+E59+E62+E65+E68+E71+E74+E77+E80+E83+E86+E89+E92+E95+E98</f>
        <v>1357</v>
      </c>
      <c r="F101" s="111">
        <f t="shared" si="27"/>
        <v>101</v>
      </c>
      <c r="G101" s="111">
        <f t="shared" si="27"/>
        <v>46</v>
      </c>
      <c r="H101" s="111">
        <f t="shared" si="27"/>
        <v>176</v>
      </c>
      <c r="I101" s="111">
        <f t="shared" si="27"/>
        <v>5</v>
      </c>
      <c r="J101" s="126">
        <f t="shared" si="27"/>
        <v>32</v>
      </c>
      <c r="K101" s="28">
        <f t="shared" si="27"/>
        <v>1717</v>
      </c>
      <c r="L101" s="124">
        <f t="shared" si="27"/>
        <v>801</v>
      </c>
      <c r="M101" s="111">
        <f t="shared" si="27"/>
        <v>75</v>
      </c>
      <c r="N101" s="111">
        <f t="shared" si="27"/>
        <v>34</v>
      </c>
      <c r="O101" s="111">
        <f t="shared" si="27"/>
        <v>102</v>
      </c>
      <c r="P101" s="111">
        <f t="shared" si="27"/>
        <v>0</v>
      </c>
      <c r="Q101" s="126">
        <f t="shared" si="27"/>
        <v>12</v>
      </c>
      <c r="R101" s="28">
        <f t="shared" si="19"/>
        <v>1024</v>
      </c>
      <c r="S101" s="124">
        <f t="shared" si="20"/>
        <v>556</v>
      </c>
      <c r="T101" s="111">
        <f t="shared" si="21"/>
        <v>26</v>
      </c>
      <c r="U101" s="111">
        <f t="shared" si="22"/>
        <v>12</v>
      </c>
      <c r="V101" s="111">
        <f t="shared" si="23"/>
        <v>74</v>
      </c>
      <c r="W101" s="111">
        <f t="shared" si="24"/>
        <v>5</v>
      </c>
      <c r="X101" s="260">
        <f t="shared" si="25"/>
        <v>20</v>
      </c>
      <c r="Y101" s="259">
        <f t="shared" si="26"/>
        <v>693</v>
      </c>
      <c r="Z101" s="127">
        <f>K101+K102+K103</f>
        <v>30752</v>
      </c>
      <c r="AA101" s="441">
        <f>Z103/Z101*100</f>
        <v>36.10822060353798</v>
      </c>
    </row>
    <row r="102" spans="1:52" s="2" customFormat="1" ht="23.25" customHeight="1">
      <c r="A102" s="558"/>
      <c r="B102" s="478"/>
      <c r="C102" s="478"/>
      <c r="D102" s="36" t="s">
        <v>22</v>
      </c>
      <c r="E102" s="128">
        <f t="shared" ref="E102:Q102" si="28">E9+E12+E15+E18+E21+E24+E27+E30+E33+E36+E39+E42+E45+E48+E51+E54+E57+E60+E63+E66+E69+E72+E75+E78+E81+E84+E87+E90+E93+E96+E99</f>
        <v>4694</v>
      </c>
      <c r="F102" s="109">
        <f t="shared" si="28"/>
        <v>561</v>
      </c>
      <c r="G102" s="109">
        <f t="shared" si="28"/>
        <v>261</v>
      </c>
      <c r="H102" s="109">
        <f t="shared" si="28"/>
        <v>541</v>
      </c>
      <c r="I102" s="109">
        <f t="shared" si="28"/>
        <v>13</v>
      </c>
      <c r="J102" s="131">
        <f t="shared" si="28"/>
        <v>83</v>
      </c>
      <c r="K102" s="40">
        <f t="shared" si="28"/>
        <v>6153</v>
      </c>
      <c r="L102" s="129">
        <f t="shared" si="28"/>
        <v>2876</v>
      </c>
      <c r="M102" s="109">
        <f t="shared" si="28"/>
        <v>377</v>
      </c>
      <c r="N102" s="109">
        <f t="shared" si="28"/>
        <v>151</v>
      </c>
      <c r="O102" s="109">
        <f t="shared" si="28"/>
        <v>347</v>
      </c>
      <c r="P102" s="109">
        <f t="shared" si="28"/>
        <v>1</v>
      </c>
      <c r="Q102" s="131">
        <f t="shared" si="28"/>
        <v>16</v>
      </c>
      <c r="R102" s="40">
        <f t="shared" si="19"/>
        <v>3768</v>
      </c>
      <c r="S102" s="129">
        <f t="shared" si="20"/>
        <v>1818</v>
      </c>
      <c r="T102" s="109">
        <f t="shared" si="21"/>
        <v>184</v>
      </c>
      <c r="U102" s="109">
        <f t="shared" si="22"/>
        <v>110</v>
      </c>
      <c r="V102" s="109">
        <f t="shared" si="23"/>
        <v>194</v>
      </c>
      <c r="W102" s="109">
        <f t="shared" si="24"/>
        <v>12</v>
      </c>
      <c r="X102" s="258">
        <f t="shared" si="25"/>
        <v>67</v>
      </c>
      <c r="Y102" s="257">
        <f t="shared" si="26"/>
        <v>2385</v>
      </c>
      <c r="Z102" s="132">
        <f>R101+R102+R103</f>
        <v>19648</v>
      </c>
      <c r="AA102" s="441"/>
    </row>
    <row r="103" spans="1:52" s="2" customFormat="1" ht="23.25" customHeight="1" thickBot="1">
      <c r="A103" s="558"/>
      <c r="B103" s="478"/>
      <c r="C103" s="478"/>
      <c r="D103" s="75" t="s">
        <v>23</v>
      </c>
      <c r="E103" s="133">
        <f t="shared" ref="E103:Q103" si="29">E10+E13+E16+E19+E22+E25+E28+E31+E34+E37+E40+E43+E46+E49+E52+E55+E58+E61+E64+E67+E70+E73+E76+E79+E82+E85+E88+E91+E94+E97+E100</f>
        <v>15971</v>
      </c>
      <c r="F103" s="112">
        <f t="shared" si="29"/>
        <v>2454</v>
      </c>
      <c r="G103" s="112">
        <f t="shared" si="29"/>
        <v>851</v>
      </c>
      <c r="H103" s="112">
        <f t="shared" si="29"/>
        <v>3075</v>
      </c>
      <c r="I103" s="112">
        <f t="shared" si="29"/>
        <v>83</v>
      </c>
      <c r="J103" s="136">
        <f t="shared" si="29"/>
        <v>448</v>
      </c>
      <c r="K103" s="52">
        <f t="shared" si="29"/>
        <v>22882</v>
      </c>
      <c r="L103" s="134">
        <f t="shared" si="29"/>
        <v>10904</v>
      </c>
      <c r="M103" s="112">
        <f t="shared" si="29"/>
        <v>1625</v>
      </c>
      <c r="N103" s="112">
        <f t="shared" si="29"/>
        <v>443</v>
      </c>
      <c r="O103" s="112">
        <f t="shared" si="29"/>
        <v>1722</v>
      </c>
      <c r="P103" s="112">
        <f t="shared" si="29"/>
        <v>5</v>
      </c>
      <c r="Q103" s="136">
        <f t="shared" si="29"/>
        <v>157</v>
      </c>
      <c r="R103" s="52">
        <f t="shared" si="19"/>
        <v>14856</v>
      </c>
      <c r="S103" s="134">
        <f t="shared" si="20"/>
        <v>5067</v>
      </c>
      <c r="T103" s="112">
        <f t="shared" si="21"/>
        <v>829</v>
      </c>
      <c r="U103" s="112">
        <f t="shared" si="22"/>
        <v>408</v>
      </c>
      <c r="V103" s="112">
        <f t="shared" si="23"/>
        <v>1353</v>
      </c>
      <c r="W103" s="112">
        <f t="shared" si="24"/>
        <v>78</v>
      </c>
      <c r="X103" s="176">
        <f t="shared" si="25"/>
        <v>291</v>
      </c>
      <c r="Y103" s="256">
        <f t="shared" si="26"/>
        <v>8026</v>
      </c>
      <c r="Z103" s="137">
        <f>Y101+Y102+Y103</f>
        <v>11104</v>
      </c>
      <c r="AA103" s="442"/>
    </row>
    <row r="104" spans="1:52" ht="23.25" customHeight="1" thickBot="1">
      <c r="A104" s="222"/>
      <c r="B104" s="458" t="s">
        <v>81</v>
      </c>
      <c r="C104" s="458"/>
      <c r="D104" s="459"/>
      <c r="E104" s="139"/>
      <c r="F104" s="140"/>
      <c r="G104" s="140"/>
      <c r="H104" s="140"/>
      <c r="I104" s="140"/>
      <c r="J104" s="140"/>
      <c r="K104" s="171"/>
      <c r="L104" s="143"/>
      <c r="M104" s="140"/>
      <c r="N104" s="140" t="s">
        <v>82</v>
      </c>
      <c r="O104" s="140"/>
      <c r="P104" s="140"/>
      <c r="Q104" s="140"/>
      <c r="R104" s="255"/>
      <c r="S104" s="254"/>
      <c r="T104" s="146"/>
      <c r="U104" s="146"/>
      <c r="V104" s="146"/>
      <c r="W104" s="146"/>
      <c r="X104" s="146"/>
      <c r="Y104" s="253"/>
      <c r="Z104" s="149"/>
      <c r="AA104" s="150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1:52" s="106" customFormat="1" ht="23.25" customHeight="1">
      <c r="A105" s="557">
        <v>32</v>
      </c>
      <c r="B105" s="480" t="s">
        <v>83</v>
      </c>
      <c r="C105" s="596" t="s">
        <v>84</v>
      </c>
      <c r="D105" s="252" t="s">
        <v>106</v>
      </c>
      <c r="E105" s="61">
        <v>37</v>
      </c>
      <c r="F105" s="62">
        <v>1</v>
      </c>
      <c r="G105" s="62">
        <v>1</v>
      </c>
      <c r="H105" s="62">
        <v>2</v>
      </c>
      <c r="I105" s="62">
        <v>0</v>
      </c>
      <c r="J105" s="66">
        <v>0</v>
      </c>
      <c r="K105" s="28">
        <f t="shared" ref="K105:K138" si="30">SUM(E105:J105)</f>
        <v>41</v>
      </c>
      <c r="L105" s="65">
        <v>32</v>
      </c>
      <c r="M105" s="62">
        <v>1</v>
      </c>
      <c r="N105" s="62">
        <v>1</v>
      </c>
      <c r="O105" s="62">
        <v>2</v>
      </c>
      <c r="P105" s="62">
        <v>0</v>
      </c>
      <c r="Q105" s="66">
        <v>0</v>
      </c>
      <c r="R105" s="28">
        <f t="shared" ref="R105:R138" si="31">SUM(L105:Q105)</f>
        <v>36</v>
      </c>
      <c r="S105" s="31">
        <f t="shared" ref="S105:S137" si="32">E105-L105</f>
        <v>5</v>
      </c>
      <c r="T105" s="32">
        <f t="shared" ref="T105:T137" si="33">F105-M105</f>
        <v>0</v>
      </c>
      <c r="U105" s="32">
        <f t="shared" ref="U105:U137" si="34">G105-N105</f>
        <v>0</v>
      </c>
      <c r="V105" s="32">
        <f t="shared" ref="V105:V137" si="35">H105-O105</f>
        <v>0</v>
      </c>
      <c r="W105" s="32">
        <f t="shared" ref="W105:W137" si="36">I105-P105</f>
        <v>0</v>
      </c>
      <c r="X105" s="33">
        <f t="shared" ref="X105:X137" si="37">J105-Q105</f>
        <v>0</v>
      </c>
      <c r="Y105" s="28">
        <f t="shared" ref="Y105:Y138" si="38">SUM(S105:X105)</f>
        <v>5</v>
      </c>
      <c r="Z105" s="127">
        <f>K105+K106+K107</f>
        <v>362</v>
      </c>
      <c r="AA105" s="441">
        <f>Z107/Z105*100</f>
        <v>8.5635359116022105</v>
      </c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1:52" s="2" customFormat="1" ht="23.25" customHeight="1">
      <c r="A106" s="558"/>
      <c r="B106" s="481"/>
      <c r="C106" s="597"/>
      <c r="D106" s="251" t="s">
        <v>105</v>
      </c>
      <c r="E106" s="37">
        <v>88</v>
      </c>
      <c r="F106" s="38">
        <v>2</v>
      </c>
      <c r="G106" s="38">
        <v>1</v>
      </c>
      <c r="H106" s="38">
        <v>2</v>
      </c>
      <c r="I106" s="38">
        <v>0</v>
      </c>
      <c r="J106" s="42">
        <v>1</v>
      </c>
      <c r="K106" s="40">
        <f t="shared" si="30"/>
        <v>94</v>
      </c>
      <c r="L106" s="41">
        <v>85</v>
      </c>
      <c r="M106" s="38">
        <v>2</v>
      </c>
      <c r="N106" s="38">
        <v>1</v>
      </c>
      <c r="O106" s="38">
        <v>2</v>
      </c>
      <c r="P106" s="38">
        <v>0</v>
      </c>
      <c r="Q106" s="42">
        <v>1</v>
      </c>
      <c r="R106" s="40">
        <f t="shared" si="31"/>
        <v>91</v>
      </c>
      <c r="S106" s="43">
        <f t="shared" si="32"/>
        <v>3</v>
      </c>
      <c r="T106" s="44">
        <f t="shared" si="33"/>
        <v>0</v>
      </c>
      <c r="U106" s="44">
        <f t="shared" si="34"/>
        <v>0</v>
      </c>
      <c r="V106" s="44">
        <f t="shared" si="35"/>
        <v>0</v>
      </c>
      <c r="W106" s="44">
        <f t="shared" si="36"/>
        <v>0</v>
      </c>
      <c r="X106" s="45">
        <f t="shared" si="37"/>
        <v>0</v>
      </c>
      <c r="Y106" s="40">
        <f t="shared" si="38"/>
        <v>3</v>
      </c>
      <c r="Z106" s="132">
        <f>R105+R106+R107</f>
        <v>331</v>
      </c>
      <c r="AA106" s="441"/>
    </row>
    <row r="107" spans="1:52" s="107" customFormat="1" ht="23.25" customHeight="1" thickBot="1">
      <c r="A107" s="558"/>
      <c r="B107" s="482"/>
      <c r="C107" s="598"/>
      <c r="D107" s="250" t="s">
        <v>104</v>
      </c>
      <c r="E107" s="49">
        <v>172</v>
      </c>
      <c r="F107" s="50">
        <v>13</v>
      </c>
      <c r="G107" s="50">
        <v>7</v>
      </c>
      <c r="H107" s="50">
        <v>32</v>
      </c>
      <c r="I107" s="50">
        <v>0</v>
      </c>
      <c r="J107" s="54">
        <v>3</v>
      </c>
      <c r="K107" s="52">
        <f t="shared" si="30"/>
        <v>227</v>
      </c>
      <c r="L107" s="53">
        <v>153</v>
      </c>
      <c r="M107" s="50">
        <v>13</v>
      </c>
      <c r="N107" s="50">
        <v>5</v>
      </c>
      <c r="O107" s="50">
        <v>30</v>
      </c>
      <c r="P107" s="50">
        <v>0</v>
      </c>
      <c r="Q107" s="54">
        <v>3</v>
      </c>
      <c r="R107" s="52">
        <f t="shared" si="31"/>
        <v>204</v>
      </c>
      <c r="S107" s="55">
        <f t="shared" si="32"/>
        <v>19</v>
      </c>
      <c r="T107" s="56">
        <f t="shared" si="33"/>
        <v>0</v>
      </c>
      <c r="U107" s="56">
        <f t="shared" si="34"/>
        <v>2</v>
      </c>
      <c r="V107" s="56">
        <f t="shared" si="35"/>
        <v>2</v>
      </c>
      <c r="W107" s="56">
        <f t="shared" si="36"/>
        <v>0</v>
      </c>
      <c r="X107" s="57">
        <f t="shared" si="37"/>
        <v>0</v>
      </c>
      <c r="Y107" s="52">
        <f t="shared" si="38"/>
        <v>23</v>
      </c>
      <c r="Z107" s="151">
        <f>Y105+Y106+Y107</f>
        <v>31</v>
      </c>
      <c r="AA107" s="44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1:52" ht="23.25" customHeight="1">
      <c r="A108" s="557">
        <v>33</v>
      </c>
      <c r="B108" s="462" t="s">
        <v>83</v>
      </c>
      <c r="C108" s="450" t="s">
        <v>85</v>
      </c>
      <c r="D108" s="252" t="s">
        <v>106</v>
      </c>
      <c r="E108" s="61">
        <v>27</v>
      </c>
      <c r="F108" s="62">
        <v>4</v>
      </c>
      <c r="G108" s="62">
        <v>2</v>
      </c>
      <c r="H108" s="62">
        <v>6</v>
      </c>
      <c r="I108" s="62">
        <v>0</v>
      </c>
      <c r="J108" s="66">
        <v>0</v>
      </c>
      <c r="K108" s="64">
        <f t="shared" si="30"/>
        <v>39</v>
      </c>
      <c r="L108" s="65">
        <v>24</v>
      </c>
      <c r="M108" s="62">
        <v>4</v>
      </c>
      <c r="N108" s="62">
        <v>2</v>
      </c>
      <c r="O108" s="62">
        <v>6</v>
      </c>
      <c r="P108" s="62">
        <v>0</v>
      </c>
      <c r="Q108" s="66">
        <v>0</v>
      </c>
      <c r="R108" s="64">
        <f t="shared" si="31"/>
        <v>36</v>
      </c>
      <c r="S108" s="68">
        <f t="shared" si="32"/>
        <v>3</v>
      </c>
      <c r="T108" s="69">
        <f t="shared" si="33"/>
        <v>0</v>
      </c>
      <c r="U108" s="69">
        <f t="shared" si="34"/>
        <v>0</v>
      </c>
      <c r="V108" s="69">
        <f t="shared" si="35"/>
        <v>0</v>
      </c>
      <c r="W108" s="69">
        <f t="shared" si="36"/>
        <v>0</v>
      </c>
      <c r="X108" s="100">
        <f t="shared" si="37"/>
        <v>0</v>
      </c>
      <c r="Y108" s="64">
        <f t="shared" si="38"/>
        <v>3</v>
      </c>
      <c r="Z108" s="127">
        <f>K108+K109+K110</f>
        <v>287</v>
      </c>
      <c r="AA108" s="440">
        <f>Z110/Z108*100</f>
        <v>3.484320557491289</v>
      </c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1:52" ht="23.25" customHeight="1">
      <c r="A109" s="558"/>
      <c r="B109" s="463"/>
      <c r="C109" s="450"/>
      <c r="D109" s="251" t="s">
        <v>105</v>
      </c>
      <c r="E109" s="37">
        <v>42</v>
      </c>
      <c r="F109" s="38">
        <v>7</v>
      </c>
      <c r="G109" s="38">
        <v>3</v>
      </c>
      <c r="H109" s="38">
        <v>6</v>
      </c>
      <c r="I109" s="38">
        <v>0</v>
      </c>
      <c r="J109" s="42">
        <v>1</v>
      </c>
      <c r="K109" s="40">
        <f t="shared" si="30"/>
        <v>59</v>
      </c>
      <c r="L109" s="41">
        <v>41</v>
      </c>
      <c r="M109" s="38">
        <v>7</v>
      </c>
      <c r="N109" s="38">
        <v>3</v>
      </c>
      <c r="O109" s="38">
        <v>6</v>
      </c>
      <c r="P109" s="38">
        <v>0</v>
      </c>
      <c r="Q109" s="42">
        <v>0</v>
      </c>
      <c r="R109" s="40">
        <f t="shared" si="31"/>
        <v>57</v>
      </c>
      <c r="S109" s="43">
        <f t="shared" si="32"/>
        <v>1</v>
      </c>
      <c r="T109" s="44">
        <f t="shared" si="33"/>
        <v>0</v>
      </c>
      <c r="U109" s="44">
        <f t="shared" si="34"/>
        <v>0</v>
      </c>
      <c r="V109" s="44">
        <f t="shared" si="35"/>
        <v>0</v>
      </c>
      <c r="W109" s="44">
        <f t="shared" si="36"/>
        <v>0</v>
      </c>
      <c r="X109" s="45">
        <f t="shared" si="37"/>
        <v>1</v>
      </c>
      <c r="Y109" s="40">
        <f t="shared" si="38"/>
        <v>2</v>
      </c>
      <c r="Z109" s="132">
        <f>R108+R109+R110</f>
        <v>277</v>
      </c>
      <c r="AA109" s="441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1:52" ht="23.25" customHeight="1" thickBot="1">
      <c r="A110" s="558"/>
      <c r="B110" s="463"/>
      <c r="C110" s="450"/>
      <c r="D110" s="250" t="s">
        <v>104</v>
      </c>
      <c r="E110" s="49">
        <v>100</v>
      </c>
      <c r="F110" s="50">
        <v>24</v>
      </c>
      <c r="G110" s="50">
        <v>12</v>
      </c>
      <c r="H110" s="50">
        <v>45</v>
      </c>
      <c r="I110" s="50">
        <v>0</v>
      </c>
      <c r="J110" s="54">
        <v>8</v>
      </c>
      <c r="K110" s="72">
        <f t="shared" si="30"/>
        <v>189</v>
      </c>
      <c r="L110" s="53">
        <v>98</v>
      </c>
      <c r="M110" s="50">
        <v>24</v>
      </c>
      <c r="N110" s="50">
        <v>11</v>
      </c>
      <c r="O110" s="50">
        <v>43</v>
      </c>
      <c r="P110" s="50">
        <v>0</v>
      </c>
      <c r="Q110" s="54">
        <v>8</v>
      </c>
      <c r="R110" s="72">
        <f t="shared" si="31"/>
        <v>184</v>
      </c>
      <c r="S110" s="76">
        <f t="shared" si="32"/>
        <v>2</v>
      </c>
      <c r="T110" s="77">
        <f t="shared" si="33"/>
        <v>0</v>
      </c>
      <c r="U110" s="77">
        <f t="shared" si="34"/>
        <v>1</v>
      </c>
      <c r="V110" s="77">
        <f t="shared" si="35"/>
        <v>2</v>
      </c>
      <c r="W110" s="77">
        <f t="shared" si="36"/>
        <v>0</v>
      </c>
      <c r="X110" s="103">
        <f t="shared" si="37"/>
        <v>0</v>
      </c>
      <c r="Y110" s="72">
        <f t="shared" si="38"/>
        <v>5</v>
      </c>
      <c r="Z110" s="137">
        <f>Y108+Y109+Y110</f>
        <v>10</v>
      </c>
      <c r="AA110" s="44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1:52" s="106" customFormat="1" ht="23.25" customHeight="1">
      <c r="A111" s="557">
        <v>34</v>
      </c>
      <c r="B111" s="446" t="s">
        <v>86</v>
      </c>
      <c r="C111" s="449" t="s">
        <v>87</v>
      </c>
      <c r="D111" s="252" t="s">
        <v>106</v>
      </c>
      <c r="E111" s="61">
        <v>23</v>
      </c>
      <c r="F111" s="62">
        <v>0</v>
      </c>
      <c r="G111" s="62">
        <v>0</v>
      </c>
      <c r="H111" s="62">
        <v>0</v>
      </c>
      <c r="I111" s="62">
        <v>0</v>
      </c>
      <c r="J111" s="66">
        <v>0</v>
      </c>
      <c r="K111" s="28">
        <f t="shared" si="30"/>
        <v>23</v>
      </c>
      <c r="L111" s="65">
        <v>9</v>
      </c>
      <c r="M111" s="62">
        <v>0</v>
      </c>
      <c r="N111" s="62">
        <v>14</v>
      </c>
      <c r="O111" s="62">
        <v>0</v>
      </c>
      <c r="P111" s="62">
        <v>0</v>
      </c>
      <c r="Q111" s="66">
        <v>0</v>
      </c>
      <c r="R111" s="28">
        <f t="shared" si="31"/>
        <v>23</v>
      </c>
      <c r="S111" s="31">
        <f t="shared" si="32"/>
        <v>14</v>
      </c>
      <c r="T111" s="32">
        <f t="shared" si="33"/>
        <v>0</v>
      </c>
      <c r="U111" s="32">
        <f t="shared" si="34"/>
        <v>-14</v>
      </c>
      <c r="V111" s="32">
        <f t="shared" si="35"/>
        <v>0</v>
      </c>
      <c r="W111" s="32">
        <f t="shared" si="36"/>
        <v>0</v>
      </c>
      <c r="X111" s="33">
        <f t="shared" si="37"/>
        <v>0</v>
      </c>
      <c r="Y111" s="28">
        <f t="shared" si="38"/>
        <v>0</v>
      </c>
      <c r="Z111" s="152">
        <f>K111+K112+K113</f>
        <v>226</v>
      </c>
      <c r="AA111" s="440">
        <f>Z113/Z111*100</f>
        <v>4.4247787610619467</v>
      </c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1:52" s="2" customFormat="1" ht="23.25" customHeight="1">
      <c r="A112" s="558"/>
      <c r="B112" s="447"/>
      <c r="C112" s="450"/>
      <c r="D112" s="251" t="s">
        <v>105</v>
      </c>
      <c r="E112" s="37">
        <v>36</v>
      </c>
      <c r="F112" s="38">
        <v>2</v>
      </c>
      <c r="G112" s="38">
        <v>0</v>
      </c>
      <c r="H112" s="38">
        <v>7</v>
      </c>
      <c r="I112" s="38">
        <v>0</v>
      </c>
      <c r="J112" s="42">
        <v>1</v>
      </c>
      <c r="K112" s="40">
        <f t="shared" si="30"/>
        <v>46</v>
      </c>
      <c r="L112" s="41">
        <v>23</v>
      </c>
      <c r="M112" s="38">
        <v>1</v>
      </c>
      <c r="N112" s="38">
        <v>17</v>
      </c>
      <c r="O112" s="38">
        <v>3</v>
      </c>
      <c r="P112" s="38">
        <v>0</v>
      </c>
      <c r="Q112" s="42">
        <v>1</v>
      </c>
      <c r="R112" s="40">
        <f t="shared" si="31"/>
        <v>45</v>
      </c>
      <c r="S112" s="43">
        <f t="shared" si="32"/>
        <v>13</v>
      </c>
      <c r="T112" s="44">
        <f t="shared" si="33"/>
        <v>1</v>
      </c>
      <c r="U112" s="44">
        <f t="shared" si="34"/>
        <v>-17</v>
      </c>
      <c r="V112" s="44">
        <f t="shared" si="35"/>
        <v>4</v>
      </c>
      <c r="W112" s="44">
        <f t="shared" si="36"/>
        <v>0</v>
      </c>
      <c r="X112" s="45">
        <f t="shared" si="37"/>
        <v>0</v>
      </c>
      <c r="Y112" s="40">
        <f t="shared" si="38"/>
        <v>1</v>
      </c>
      <c r="Z112" s="132">
        <f>R111+R112+R113</f>
        <v>216</v>
      </c>
      <c r="AA112" s="441"/>
    </row>
    <row r="113" spans="1:52" s="107" customFormat="1" ht="23.25" customHeight="1" thickBot="1">
      <c r="A113" s="558"/>
      <c r="B113" s="448"/>
      <c r="C113" s="451"/>
      <c r="D113" s="250" t="s">
        <v>104</v>
      </c>
      <c r="E113" s="84">
        <v>116</v>
      </c>
      <c r="F113" s="85">
        <v>14</v>
      </c>
      <c r="G113" s="85">
        <v>6</v>
      </c>
      <c r="H113" s="85">
        <v>20</v>
      </c>
      <c r="I113" s="85">
        <v>0</v>
      </c>
      <c r="J113" s="88">
        <v>1</v>
      </c>
      <c r="K113" s="52">
        <f t="shared" si="30"/>
        <v>157</v>
      </c>
      <c r="L113" s="87">
        <v>57</v>
      </c>
      <c r="M113" s="85">
        <v>2</v>
      </c>
      <c r="N113" s="85">
        <v>78</v>
      </c>
      <c r="O113" s="85">
        <v>10</v>
      </c>
      <c r="P113" s="85">
        <v>0</v>
      </c>
      <c r="Q113" s="88">
        <v>1</v>
      </c>
      <c r="R113" s="52">
        <f t="shared" si="31"/>
        <v>148</v>
      </c>
      <c r="S113" s="55">
        <f t="shared" si="32"/>
        <v>59</v>
      </c>
      <c r="T113" s="56">
        <f t="shared" si="33"/>
        <v>12</v>
      </c>
      <c r="U113" s="56">
        <f t="shared" si="34"/>
        <v>-72</v>
      </c>
      <c r="V113" s="56">
        <f t="shared" si="35"/>
        <v>10</v>
      </c>
      <c r="W113" s="56">
        <f t="shared" si="36"/>
        <v>0</v>
      </c>
      <c r="X113" s="57">
        <f t="shared" si="37"/>
        <v>0</v>
      </c>
      <c r="Y113" s="52">
        <f t="shared" si="38"/>
        <v>9</v>
      </c>
      <c r="Z113" s="151">
        <f>Y111+Y112+Y113</f>
        <v>10</v>
      </c>
      <c r="AA113" s="44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1:52" s="99" customFormat="1" ht="23.25" customHeight="1">
      <c r="A114" s="557">
        <v>35</v>
      </c>
      <c r="B114" s="599" t="s">
        <v>88</v>
      </c>
      <c r="C114" s="449" t="s">
        <v>89</v>
      </c>
      <c r="D114" s="252" t="s">
        <v>106</v>
      </c>
      <c r="E114" s="25">
        <v>26</v>
      </c>
      <c r="F114" s="26">
        <v>3</v>
      </c>
      <c r="G114" s="26">
        <v>4</v>
      </c>
      <c r="H114" s="26">
        <v>5</v>
      </c>
      <c r="I114" s="26">
        <v>0</v>
      </c>
      <c r="J114" s="30">
        <v>0</v>
      </c>
      <c r="K114" s="28">
        <f t="shared" si="30"/>
        <v>38</v>
      </c>
      <c r="L114" s="29">
        <v>21</v>
      </c>
      <c r="M114" s="26">
        <v>2</v>
      </c>
      <c r="N114" s="26">
        <v>3</v>
      </c>
      <c r="O114" s="26">
        <v>1</v>
      </c>
      <c r="P114" s="26">
        <v>0</v>
      </c>
      <c r="Q114" s="30">
        <v>0</v>
      </c>
      <c r="R114" s="28">
        <f t="shared" si="31"/>
        <v>27</v>
      </c>
      <c r="S114" s="68">
        <f t="shared" si="32"/>
        <v>5</v>
      </c>
      <c r="T114" s="69">
        <f t="shared" si="33"/>
        <v>1</v>
      </c>
      <c r="U114" s="69">
        <f t="shared" si="34"/>
        <v>1</v>
      </c>
      <c r="V114" s="69">
        <f t="shared" si="35"/>
        <v>4</v>
      </c>
      <c r="W114" s="69">
        <f t="shared" si="36"/>
        <v>0</v>
      </c>
      <c r="X114" s="100">
        <f t="shared" si="37"/>
        <v>0</v>
      </c>
      <c r="Y114" s="28">
        <f t="shared" si="38"/>
        <v>11</v>
      </c>
      <c r="Z114" s="152">
        <f>K114+K115+K116</f>
        <v>508</v>
      </c>
      <c r="AA114" s="440">
        <f>Z116/Z114*100</f>
        <v>35.433070866141733</v>
      </c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</row>
    <row r="115" spans="1:52" s="99" customFormat="1" ht="23.25" customHeight="1">
      <c r="A115" s="558"/>
      <c r="B115" s="600"/>
      <c r="C115" s="450"/>
      <c r="D115" s="251" t="s">
        <v>105</v>
      </c>
      <c r="E115" s="37">
        <v>57</v>
      </c>
      <c r="F115" s="38">
        <v>2</v>
      </c>
      <c r="G115" s="38">
        <v>10</v>
      </c>
      <c r="H115" s="38">
        <v>3</v>
      </c>
      <c r="I115" s="38">
        <v>0</v>
      </c>
      <c r="J115" s="42">
        <v>0</v>
      </c>
      <c r="K115" s="40">
        <f t="shared" si="30"/>
        <v>72</v>
      </c>
      <c r="L115" s="41">
        <v>35</v>
      </c>
      <c r="M115" s="38">
        <v>1</v>
      </c>
      <c r="N115" s="38">
        <v>10</v>
      </c>
      <c r="O115" s="38">
        <v>0</v>
      </c>
      <c r="P115" s="38">
        <v>0</v>
      </c>
      <c r="Q115" s="42">
        <v>0</v>
      </c>
      <c r="R115" s="40">
        <f t="shared" si="31"/>
        <v>46</v>
      </c>
      <c r="S115" s="43">
        <f t="shared" si="32"/>
        <v>22</v>
      </c>
      <c r="T115" s="44">
        <f t="shared" si="33"/>
        <v>1</v>
      </c>
      <c r="U115" s="44">
        <f t="shared" si="34"/>
        <v>0</v>
      </c>
      <c r="V115" s="44">
        <f t="shared" si="35"/>
        <v>3</v>
      </c>
      <c r="W115" s="44">
        <f t="shared" si="36"/>
        <v>0</v>
      </c>
      <c r="X115" s="45">
        <f t="shared" si="37"/>
        <v>0</v>
      </c>
      <c r="Y115" s="40">
        <f t="shared" si="38"/>
        <v>26</v>
      </c>
      <c r="Z115" s="132">
        <f>R114+R115+R116</f>
        <v>328</v>
      </c>
      <c r="AA115" s="441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</row>
    <row r="116" spans="1:52" s="99" customFormat="1" ht="23.25" customHeight="1" thickBot="1">
      <c r="A116" s="558"/>
      <c r="B116" s="601"/>
      <c r="C116" s="451"/>
      <c r="D116" s="250" t="s">
        <v>104</v>
      </c>
      <c r="E116" s="49">
        <v>290</v>
      </c>
      <c r="F116" s="50">
        <v>10</v>
      </c>
      <c r="G116" s="50">
        <v>65</v>
      </c>
      <c r="H116" s="50">
        <v>31</v>
      </c>
      <c r="I116" s="50">
        <v>0</v>
      </c>
      <c r="J116" s="54">
        <v>2</v>
      </c>
      <c r="K116" s="52">
        <f t="shared" si="30"/>
        <v>398</v>
      </c>
      <c r="L116" s="53">
        <v>193</v>
      </c>
      <c r="M116" s="50">
        <v>10</v>
      </c>
      <c r="N116" s="50">
        <v>42</v>
      </c>
      <c r="O116" s="50">
        <v>8</v>
      </c>
      <c r="P116" s="50">
        <v>0</v>
      </c>
      <c r="Q116" s="54">
        <v>2</v>
      </c>
      <c r="R116" s="52">
        <f t="shared" si="31"/>
        <v>255</v>
      </c>
      <c r="S116" s="76">
        <f t="shared" si="32"/>
        <v>97</v>
      </c>
      <c r="T116" s="77">
        <f t="shared" si="33"/>
        <v>0</v>
      </c>
      <c r="U116" s="77">
        <f t="shared" si="34"/>
        <v>23</v>
      </c>
      <c r="V116" s="77">
        <f t="shared" si="35"/>
        <v>23</v>
      </c>
      <c r="W116" s="77">
        <f t="shared" si="36"/>
        <v>0</v>
      </c>
      <c r="X116" s="103">
        <f t="shared" si="37"/>
        <v>0</v>
      </c>
      <c r="Y116" s="52">
        <f t="shared" si="38"/>
        <v>143</v>
      </c>
      <c r="Z116" s="151">
        <f>Y114+Y115+Y116</f>
        <v>180</v>
      </c>
      <c r="AA116" s="442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</row>
    <row r="117" spans="1:52" s="106" customFormat="1" ht="23.25" customHeight="1">
      <c r="A117" s="557">
        <v>36</v>
      </c>
      <c r="B117" s="453" t="s">
        <v>90</v>
      </c>
      <c r="C117" s="449" t="s">
        <v>91</v>
      </c>
      <c r="D117" s="252" t="s">
        <v>106</v>
      </c>
      <c r="E117" s="61">
        <v>62</v>
      </c>
      <c r="F117" s="62">
        <v>1</v>
      </c>
      <c r="G117" s="62">
        <v>0</v>
      </c>
      <c r="H117" s="62">
        <v>1</v>
      </c>
      <c r="I117" s="62">
        <v>0</v>
      </c>
      <c r="J117" s="66">
        <v>0</v>
      </c>
      <c r="K117" s="28">
        <f t="shared" si="30"/>
        <v>64</v>
      </c>
      <c r="L117" s="65">
        <v>48</v>
      </c>
      <c r="M117" s="62">
        <v>0</v>
      </c>
      <c r="N117" s="62">
        <v>0</v>
      </c>
      <c r="O117" s="62">
        <v>0</v>
      </c>
      <c r="P117" s="62">
        <v>0</v>
      </c>
      <c r="Q117" s="66">
        <v>0</v>
      </c>
      <c r="R117" s="28">
        <f t="shared" si="31"/>
        <v>48</v>
      </c>
      <c r="S117" s="31">
        <f t="shared" si="32"/>
        <v>14</v>
      </c>
      <c r="T117" s="32">
        <f t="shared" si="33"/>
        <v>1</v>
      </c>
      <c r="U117" s="32">
        <f t="shared" si="34"/>
        <v>0</v>
      </c>
      <c r="V117" s="32">
        <f t="shared" si="35"/>
        <v>1</v>
      </c>
      <c r="W117" s="32">
        <f t="shared" si="36"/>
        <v>0</v>
      </c>
      <c r="X117" s="33">
        <f t="shared" si="37"/>
        <v>0</v>
      </c>
      <c r="Y117" s="28">
        <f t="shared" si="38"/>
        <v>16</v>
      </c>
      <c r="Z117" s="152">
        <f>K117+K118+K119</f>
        <v>1013</v>
      </c>
      <c r="AA117" s="440">
        <f>Z119/Z117*100</f>
        <v>53.504442250740382</v>
      </c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1:52" s="2" customFormat="1" ht="23.25" customHeight="1">
      <c r="A118" s="558"/>
      <c r="B118" s="454"/>
      <c r="C118" s="450"/>
      <c r="D118" s="251" t="s">
        <v>105</v>
      </c>
      <c r="E118" s="37">
        <v>77</v>
      </c>
      <c r="F118" s="38">
        <v>27</v>
      </c>
      <c r="G118" s="38">
        <v>13</v>
      </c>
      <c r="H118" s="38">
        <v>48</v>
      </c>
      <c r="I118" s="38">
        <v>18</v>
      </c>
      <c r="J118" s="42">
        <v>2</v>
      </c>
      <c r="K118" s="40">
        <f t="shared" si="30"/>
        <v>185</v>
      </c>
      <c r="L118" s="41">
        <v>6</v>
      </c>
      <c r="M118" s="38">
        <v>23</v>
      </c>
      <c r="N118" s="38">
        <v>11</v>
      </c>
      <c r="O118" s="38">
        <v>42</v>
      </c>
      <c r="P118" s="38">
        <v>18</v>
      </c>
      <c r="Q118" s="42">
        <v>1</v>
      </c>
      <c r="R118" s="40">
        <f t="shared" si="31"/>
        <v>101</v>
      </c>
      <c r="S118" s="43">
        <f t="shared" si="32"/>
        <v>71</v>
      </c>
      <c r="T118" s="44">
        <f t="shared" si="33"/>
        <v>4</v>
      </c>
      <c r="U118" s="44">
        <f t="shared" si="34"/>
        <v>2</v>
      </c>
      <c r="V118" s="44">
        <f t="shared" si="35"/>
        <v>6</v>
      </c>
      <c r="W118" s="44">
        <f t="shared" si="36"/>
        <v>0</v>
      </c>
      <c r="X118" s="45">
        <f t="shared" si="37"/>
        <v>1</v>
      </c>
      <c r="Y118" s="40">
        <f t="shared" si="38"/>
        <v>84</v>
      </c>
      <c r="Z118" s="132">
        <f>R117+R118+R119</f>
        <v>471</v>
      </c>
      <c r="AA118" s="441"/>
    </row>
    <row r="119" spans="1:52" s="107" customFormat="1" ht="23.25" customHeight="1" thickBot="1">
      <c r="A119" s="558"/>
      <c r="B119" s="455"/>
      <c r="C119" s="451"/>
      <c r="D119" s="250" t="s">
        <v>104</v>
      </c>
      <c r="E119" s="84">
        <v>293</v>
      </c>
      <c r="F119" s="85">
        <v>8</v>
      </c>
      <c r="G119" s="85">
        <v>335</v>
      </c>
      <c r="H119" s="85">
        <v>37</v>
      </c>
      <c r="I119" s="85">
        <v>76</v>
      </c>
      <c r="J119" s="88">
        <v>15</v>
      </c>
      <c r="K119" s="52">
        <f t="shared" si="30"/>
        <v>764</v>
      </c>
      <c r="L119" s="87">
        <v>91</v>
      </c>
      <c r="M119" s="85">
        <v>2</v>
      </c>
      <c r="N119" s="85">
        <v>155</v>
      </c>
      <c r="O119" s="85">
        <v>25</v>
      </c>
      <c r="P119" s="85">
        <v>48</v>
      </c>
      <c r="Q119" s="88">
        <v>1</v>
      </c>
      <c r="R119" s="52">
        <f t="shared" si="31"/>
        <v>322</v>
      </c>
      <c r="S119" s="55">
        <f t="shared" si="32"/>
        <v>202</v>
      </c>
      <c r="T119" s="56">
        <f t="shared" si="33"/>
        <v>6</v>
      </c>
      <c r="U119" s="56">
        <f t="shared" si="34"/>
        <v>180</v>
      </c>
      <c r="V119" s="56">
        <f t="shared" si="35"/>
        <v>12</v>
      </c>
      <c r="W119" s="56">
        <f t="shared" si="36"/>
        <v>28</v>
      </c>
      <c r="X119" s="57">
        <f t="shared" si="37"/>
        <v>14</v>
      </c>
      <c r="Y119" s="52">
        <f t="shared" si="38"/>
        <v>442</v>
      </c>
      <c r="Z119" s="151">
        <f>Y117+Y118+Y119</f>
        <v>542</v>
      </c>
      <c r="AA119" s="44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1:52" ht="23.25" customHeight="1">
      <c r="A120" s="557">
        <v>37</v>
      </c>
      <c r="B120" s="454" t="s">
        <v>92</v>
      </c>
      <c r="C120" s="450" t="s">
        <v>93</v>
      </c>
      <c r="D120" s="252" t="s">
        <v>106</v>
      </c>
      <c r="E120" s="25">
        <v>33</v>
      </c>
      <c r="F120" s="26">
        <v>2</v>
      </c>
      <c r="G120" s="26">
        <v>1</v>
      </c>
      <c r="H120" s="26">
        <v>3</v>
      </c>
      <c r="I120" s="26">
        <v>0</v>
      </c>
      <c r="J120" s="30">
        <v>0</v>
      </c>
      <c r="K120" s="64">
        <f t="shared" si="30"/>
        <v>39</v>
      </c>
      <c r="L120" s="29">
        <v>31</v>
      </c>
      <c r="M120" s="26">
        <v>2</v>
      </c>
      <c r="N120" s="26">
        <v>1</v>
      </c>
      <c r="O120" s="26">
        <v>3</v>
      </c>
      <c r="P120" s="26">
        <v>0</v>
      </c>
      <c r="Q120" s="30">
        <v>0</v>
      </c>
      <c r="R120" s="64">
        <f t="shared" si="31"/>
        <v>37</v>
      </c>
      <c r="S120" s="68">
        <f t="shared" si="32"/>
        <v>2</v>
      </c>
      <c r="T120" s="69">
        <f t="shared" si="33"/>
        <v>0</v>
      </c>
      <c r="U120" s="69">
        <f t="shared" si="34"/>
        <v>0</v>
      </c>
      <c r="V120" s="69">
        <f t="shared" si="35"/>
        <v>0</v>
      </c>
      <c r="W120" s="69">
        <f t="shared" si="36"/>
        <v>0</v>
      </c>
      <c r="X120" s="100">
        <f t="shared" si="37"/>
        <v>0</v>
      </c>
      <c r="Y120" s="64">
        <f t="shared" si="38"/>
        <v>2</v>
      </c>
      <c r="Z120" s="127">
        <f>K120+K121+K122</f>
        <v>503</v>
      </c>
      <c r="AA120" s="440">
        <f>Z122/Z120*100</f>
        <v>7.7534791252485098</v>
      </c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1:52" ht="23.25" customHeight="1">
      <c r="A121" s="558"/>
      <c r="B121" s="454"/>
      <c r="C121" s="450"/>
      <c r="D121" s="251" t="s">
        <v>105</v>
      </c>
      <c r="E121" s="37">
        <v>68</v>
      </c>
      <c r="F121" s="38">
        <v>3</v>
      </c>
      <c r="G121" s="38">
        <v>3</v>
      </c>
      <c r="H121" s="38">
        <v>6</v>
      </c>
      <c r="I121" s="38">
        <v>0</v>
      </c>
      <c r="J121" s="42">
        <v>0</v>
      </c>
      <c r="K121" s="40">
        <f t="shared" si="30"/>
        <v>80</v>
      </c>
      <c r="L121" s="41">
        <v>67</v>
      </c>
      <c r="M121" s="38">
        <v>2</v>
      </c>
      <c r="N121" s="38">
        <v>2</v>
      </c>
      <c r="O121" s="38">
        <v>4</v>
      </c>
      <c r="P121" s="38">
        <v>0</v>
      </c>
      <c r="Q121" s="42">
        <v>0</v>
      </c>
      <c r="R121" s="40">
        <f t="shared" si="31"/>
        <v>75</v>
      </c>
      <c r="S121" s="43">
        <f t="shared" si="32"/>
        <v>1</v>
      </c>
      <c r="T121" s="44">
        <f t="shared" si="33"/>
        <v>1</v>
      </c>
      <c r="U121" s="44">
        <f t="shared" si="34"/>
        <v>1</v>
      </c>
      <c r="V121" s="44">
        <f t="shared" si="35"/>
        <v>2</v>
      </c>
      <c r="W121" s="44">
        <f t="shared" si="36"/>
        <v>0</v>
      </c>
      <c r="X121" s="45">
        <f t="shared" si="37"/>
        <v>0</v>
      </c>
      <c r="Y121" s="40">
        <f t="shared" si="38"/>
        <v>5</v>
      </c>
      <c r="Z121" s="132">
        <f>R120+R121+R122</f>
        <v>464</v>
      </c>
      <c r="AA121" s="441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1:52" ht="23.25" customHeight="1" thickBot="1">
      <c r="A122" s="558"/>
      <c r="B122" s="454"/>
      <c r="C122" s="450"/>
      <c r="D122" s="250" t="s">
        <v>104</v>
      </c>
      <c r="E122" s="49">
        <v>280</v>
      </c>
      <c r="F122" s="50">
        <v>0</v>
      </c>
      <c r="G122" s="50">
        <v>93</v>
      </c>
      <c r="H122" s="50">
        <v>5</v>
      </c>
      <c r="I122" s="50">
        <v>0</v>
      </c>
      <c r="J122" s="54">
        <v>6</v>
      </c>
      <c r="K122" s="72">
        <f t="shared" si="30"/>
        <v>384</v>
      </c>
      <c r="L122" s="53">
        <v>264</v>
      </c>
      <c r="M122" s="50">
        <v>0</v>
      </c>
      <c r="N122" s="50">
        <v>80</v>
      </c>
      <c r="O122" s="50">
        <v>5</v>
      </c>
      <c r="P122" s="50">
        <v>0</v>
      </c>
      <c r="Q122" s="54">
        <v>3</v>
      </c>
      <c r="R122" s="72">
        <f t="shared" si="31"/>
        <v>352</v>
      </c>
      <c r="S122" s="76">
        <f t="shared" si="32"/>
        <v>16</v>
      </c>
      <c r="T122" s="77">
        <f t="shared" si="33"/>
        <v>0</v>
      </c>
      <c r="U122" s="77">
        <f t="shared" si="34"/>
        <v>13</v>
      </c>
      <c r="V122" s="77">
        <f t="shared" si="35"/>
        <v>0</v>
      </c>
      <c r="W122" s="77">
        <f t="shared" si="36"/>
        <v>0</v>
      </c>
      <c r="X122" s="103">
        <f t="shared" si="37"/>
        <v>3</v>
      </c>
      <c r="Y122" s="72">
        <f t="shared" si="38"/>
        <v>32</v>
      </c>
      <c r="Z122" s="137">
        <f>Y120+Y121+Y122</f>
        <v>39</v>
      </c>
      <c r="AA122" s="44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1:52" s="106" customFormat="1" ht="23.25" customHeight="1">
      <c r="A123" s="557">
        <v>38</v>
      </c>
      <c r="B123" s="446" t="s">
        <v>94</v>
      </c>
      <c r="C123" s="449" t="s">
        <v>95</v>
      </c>
      <c r="D123" s="252" t="s">
        <v>106</v>
      </c>
      <c r="E123" s="61">
        <v>31</v>
      </c>
      <c r="F123" s="62">
        <v>1</v>
      </c>
      <c r="G123" s="62">
        <v>0</v>
      </c>
      <c r="H123" s="62">
        <v>3</v>
      </c>
      <c r="I123" s="62">
        <v>0</v>
      </c>
      <c r="J123" s="66">
        <v>1</v>
      </c>
      <c r="K123" s="28">
        <f t="shared" si="30"/>
        <v>36</v>
      </c>
      <c r="L123" s="65">
        <v>22</v>
      </c>
      <c r="M123" s="62">
        <v>1</v>
      </c>
      <c r="N123" s="62">
        <v>4</v>
      </c>
      <c r="O123" s="62">
        <v>2</v>
      </c>
      <c r="P123" s="62">
        <v>0</v>
      </c>
      <c r="Q123" s="66">
        <v>1</v>
      </c>
      <c r="R123" s="28">
        <f t="shared" si="31"/>
        <v>30</v>
      </c>
      <c r="S123" s="31">
        <f t="shared" si="32"/>
        <v>9</v>
      </c>
      <c r="T123" s="32">
        <f t="shared" si="33"/>
        <v>0</v>
      </c>
      <c r="U123" s="32">
        <f t="shared" si="34"/>
        <v>-4</v>
      </c>
      <c r="V123" s="32">
        <f t="shared" si="35"/>
        <v>1</v>
      </c>
      <c r="W123" s="32">
        <f t="shared" si="36"/>
        <v>0</v>
      </c>
      <c r="X123" s="33">
        <f t="shared" si="37"/>
        <v>0</v>
      </c>
      <c r="Y123" s="28">
        <f t="shared" si="38"/>
        <v>6</v>
      </c>
      <c r="Z123" s="152">
        <f>K123+K124+K125</f>
        <v>611</v>
      </c>
      <c r="AA123" s="440">
        <f>Z125/Z123*100</f>
        <v>6.3829787234042552</v>
      </c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1:52" s="2" customFormat="1" ht="23.25" customHeight="1">
      <c r="A124" s="558"/>
      <c r="B124" s="447"/>
      <c r="C124" s="450"/>
      <c r="D124" s="251" t="s">
        <v>105</v>
      </c>
      <c r="E124" s="37">
        <v>78</v>
      </c>
      <c r="F124" s="38">
        <v>1</v>
      </c>
      <c r="G124" s="38">
        <v>1</v>
      </c>
      <c r="H124" s="38">
        <v>5</v>
      </c>
      <c r="I124" s="38">
        <v>0</v>
      </c>
      <c r="J124" s="42">
        <v>2</v>
      </c>
      <c r="K124" s="40">
        <f t="shared" si="30"/>
        <v>87</v>
      </c>
      <c r="L124" s="41">
        <v>72</v>
      </c>
      <c r="M124" s="38">
        <v>3</v>
      </c>
      <c r="N124" s="38">
        <v>7</v>
      </c>
      <c r="O124" s="38">
        <v>1</v>
      </c>
      <c r="P124" s="38">
        <v>0</v>
      </c>
      <c r="Q124" s="42">
        <v>0</v>
      </c>
      <c r="R124" s="40">
        <f t="shared" si="31"/>
        <v>83</v>
      </c>
      <c r="S124" s="43">
        <f t="shared" si="32"/>
        <v>6</v>
      </c>
      <c r="T124" s="44">
        <f t="shared" si="33"/>
        <v>-2</v>
      </c>
      <c r="U124" s="44">
        <f t="shared" si="34"/>
        <v>-6</v>
      </c>
      <c r="V124" s="44">
        <f t="shared" si="35"/>
        <v>4</v>
      </c>
      <c r="W124" s="44">
        <f t="shared" si="36"/>
        <v>0</v>
      </c>
      <c r="X124" s="45">
        <f t="shared" si="37"/>
        <v>2</v>
      </c>
      <c r="Y124" s="40">
        <f t="shared" si="38"/>
        <v>4</v>
      </c>
      <c r="Z124" s="132">
        <f>R123+R124+R125</f>
        <v>572</v>
      </c>
      <c r="AA124" s="441"/>
    </row>
    <row r="125" spans="1:52" s="107" customFormat="1" ht="23.25" customHeight="1" thickBot="1">
      <c r="A125" s="558"/>
      <c r="B125" s="448"/>
      <c r="C125" s="451"/>
      <c r="D125" s="250" t="s">
        <v>104</v>
      </c>
      <c r="E125" s="84">
        <v>338</v>
      </c>
      <c r="F125" s="85">
        <v>0</v>
      </c>
      <c r="G125" s="85">
        <v>138</v>
      </c>
      <c r="H125" s="85">
        <v>0</v>
      </c>
      <c r="I125" s="85">
        <v>1</v>
      </c>
      <c r="J125" s="88">
        <v>11</v>
      </c>
      <c r="K125" s="52">
        <f t="shared" si="30"/>
        <v>488</v>
      </c>
      <c r="L125" s="87">
        <v>325</v>
      </c>
      <c r="M125" s="85">
        <v>0</v>
      </c>
      <c r="N125" s="85">
        <v>126</v>
      </c>
      <c r="O125" s="85">
        <v>0</v>
      </c>
      <c r="P125" s="85">
        <v>0</v>
      </c>
      <c r="Q125" s="88">
        <v>8</v>
      </c>
      <c r="R125" s="52">
        <f t="shared" si="31"/>
        <v>459</v>
      </c>
      <c r="S125" s="55">
        <f t="shared" si="32"/>
        <v>13</v>
      </c>
      <c r="T125" s="56">
        <f t="shared" si="33"/>
        <v>0</v>
      </c>
      <c r="U125" s="56">
        <f t="shared" si="34"/>
        <v>12</v>
      </c>
      <c r="V125" s="56">
        <f t="shared" si="35"/>
        <v>0</v>
      </c>
      <c r="W125" s="56">
        <f t="shared" si="36"/>
        <v>1</v>
      </c>
      <c r="X125" s="57">
        <f t="shared" si="37"/>
        <v>3</v>
      </c>
      <c r="Y125" s="52">
        <f t="shared" si="38"/>
        <v>29</v>
      </c>
      <c r="Z125" s="151">
        <f>Y123+Y124+Y125</f>
        <v>39</v>
      </c>
      <c r="AA125" s="44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1:52" s="155" customFormat="1" ht="23.25" customHeight="1">
      <c r="A126" s="557">
        <v>39</v>
      </c>
      <c r="B126" s="447" t="s">
        <v>96</v>
      </c>
      <c r="C126" s="450" t="s">
        <v>97</v>
      </c>
      <c r="D126" s="252" t="s">
        <v>106</v>
      </c>
      <c r="E126" s="25">
        <v>8</v>
      </c>
      <c r="F126" s="26">
        <v>2</v>
      </c>
      <c r="G126" s="26">
        <v>1</v>
      </c>
      <c r="H126" s="26">
        <v>4</v>
      </c>
      <c r="I126" s="26">
        <v>0</v>
      </c>
      <c r="J126" s="30">
        <v>1</v>
      </c>
      <c r="K126" s="64">
        <f t="shared" si="30"/>
        <v>16</v>
      </c>
      <c r="L126" s="29">
        <v>13</v>
      </c>
      <c r="M126" s="26">
        <v>0</v>
      </c>
      <c r="N126" s="26">
        <v>0</v>
      </c>
      <c r="O126" s="26">
        <v>1</v>
      </c>
      <c r="P126" s="26">
        <v>0</v>
      </c>
      <c r="Q126" s="30">
        <v>0</v>
      </c>
      <c r="R126" s="64">
        <f t="shared" si="31"/>
        <v>14</v>
      </c>
      <c r="S126" s="68">
        <f t="shared" si="32"/>
        <v>-5</v>
      </c>
      <c r="T126" s="69">
        <f t="shared" si="33"/>
        <v>2</v>
      </c>
      <c r="U126" s="69">
        <f t="shared" si="34"/>
        <v>1</v>
      </c>
      <c r="V126" s="69">
        <f t="shared" si="35"/>
        <v>3</v>
      </c>
      <c r="W126" s="69">
        <f t="shared" si="36"/>
        <v>0</v>
      </c>
      <c r="X126" s="100">
        <f t="shared" si="37"/>
        <v>1</v>
      </c>
      <c r="Y126" s="64">
        <f t="shared" si="38"/>
        <v>2</v>
      </c>
      <c r="Z126" s="127">
        <f>K126+K127+K128</f>
        <v>134</v>
      </c>
      <c r="AA126" s="440">
        <f>Z128/Z126*100</f>
        <v>20.149253731343283</v>
      </c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1:52" s="156" customFormat="1" ht="23.25" customHeight="1">
      <c r="A127" s="558"/>
      <c r="B127" s="447"/>
      <c r="C127" s="450"/>
      <c r="D127" s="251" t="s">
        <v>105</v>
      </c>
      <c r="E127" s="37">
        <v>18</v>
      </c>
      <c r="F127" s="38">
        <v>3</v>
      </c>
      <c r="G127" s="38">
        <v>1</v>
      </c>
      <c r="H127" s="38">
        <v>7</v>
      </c>
      <c r="I127" s="38">
        <v>0</v>
      </c>
      <c r="J127" s="42">
        <v>1</v>
      </c>
      <c r="K127" s="40">
        <f t="shared" si="30"/>
        <v>30</v>
      </c>
      <c r="L127" s="41">
        <v>17</v>
      </c>
      <c r="M127" s="38">
        <v>0</v>
      </c>
      <c r="N127" s="38">
        <v>1</v>
      </c>
      <c r="O127" s="38">
        <v>3</v>
      </c>
      <c r="P127" s="38">
        <v>0</v>
      </c>
      <c r="Q127" s="42">
        <v>0</v>
      </c>
      <c r="R127" s="40">
        <f t="shared" si="31"/>
        <v>21</v>
      </c>
      <c r="S127" s="43">
        <f t="shared" si="32"/>
        <v>1</v>
      </c>
      <c r="T127" s="44">
        <f t="shared" si="33"/>
        <v>3</v>
      </c>
      <c r="U127" s="44">
        <f t="shared" si="34"/>
        <v>0</v>
      </c>
      <c r="V127" s="44">
        <f t="shared" si="35"/>
        <v>4</v>
      </c>
      <c r="W127" s="44">
        <f t="shared" si="36"/>
        <v>0</v>
      </c>
      <c r="X127" s="45">
        <f t="shared" si="37"/>
        <v>1</v>
      </c>
      <c r="Y127" s="40">
        <f t="shared" si="38"/>
        <v>9</v>
      </c>
      <c r="Z127" s="132">
        <f>R126+R127+R128</f>
        <v>107</v>
      </c>
      <c r="AA127" s="441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1:52" s="157" customFormat="1" ht="23.25" customHeight="1" thickBot="1">
      <c r="A128" s="558"/>
      <c r="B128" s="447"/>
      <c r="C128" s="450"/>
      <c r="D128" s="250" t="s">
        <v>104</v>
      </c>
      <c r="E128" s="49">
        <v>50</v>
      </c>
      <c r="F128" s="50">
        <v>11</v>
      </c>
      <c r="G128" s="50">
        <v>5</v>
      </c>
      <c r="H128" s="50">
        <v>20</v>
      </c>
      <c r="I128" s="50">
        <v>0</v>
      </c>
      <c r="J128" s="54">
        <v>2</v>
      </c>
      <c r="K128" s="72">
        <f t="shared" si="30"/>
        <v>88</v>
      </c>
      <c r="L128" s="53">
        <v>43</v>
      </c>
      <c r="M128" s="50">
        <v>9</v>
      </c>
      <c r="N128" s="50">
        <v>3</v>
      </c>
      <c r="O128" s="50">
        <v>15</v>
      </c>
      <c r="P128" s="50">
        <v>0</v>
      </c>
      <c r="Q128" s="54">
        <v>2</v>
      </c>
      <c r="R128" s="72">
        <f t="shared" si="31"/>
        <v>72</v>
      </c>
      <c r="S128" s="76">
        <f t="shared" si="32"/>
        <v>7</v>
      </c>
      <c r="T128" s="77">
        <f t="shared" si="33"/>
        <v>2</v>
      </c>
      <c r="U128" s="77">
        <f t="shared" si="34"/>
        <v>2</v>
      </c>
      <c r="V128" s="77">
        <f t="shared" si="35"/>
        <v>5</v>
      </c>
      <c r="W128" s="77">
        <f t="shared" si="36"/>
        <v>0</v>
      </c>
      <c r="X128" s="103">
        <f t="shared" si="37"/>
        <v>0</v>
      </c>
      <c r="Y128" s="72">
        <f t="shared" si="38"/>
        <v>16</v>
      </c>
      <c r="Z128" s="137">
        <f>Y126+Y127+Y128</f>
        <v>27</v>
      </c>
      <c r="AA128" s="44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1:52" s="106" customFormat="1" ht="23.25" customHeight="1">
      <c r="A129" s="557">
        <v>40</v>
      </c>
      <c r="B129" s="446" t="s">
        <v>98</v>
      </c>
      <c r="C129" s="449" t="s">
        <v>99</v>
      </c>
      <c r="D129" s="252" t="s">
        <v>106</v>
      </c>
      <c r="E129" s="25">
        <v>23</v>
      </c>
      <c r="F129" s="26">
        <v>3</v>
      </c>
      <c r="G129" s="26">
        <v>2</v>
      </c>
      <c r="H129" s="26">
        <v>2</v>
      </c>
      <c r="I129" s="26">
        <v>0</v>
      </c>
      <c r="J129" s="30">
        <v>1</v>
      </c>
      <c r="K129" s="28">
        <f t="shared" si="30"/>
        <v>31</v>
      </c>
      <c r="L129" s="29">
        <v>16</v>
      </c>
      <c r="M129" s="26">
        <v>0</v>
      </c>
      <c r="N129" s="26">
        <v>2</v>
      </c>
      <c r="O129" s="26">
        <v>1</v>
      </c>
      <c r="P129" s="26">
        <v>0</v>
      </c>
      <c r="Q129" s="30">
        <v>0</v>
      </c>
      <c r="R129" s="28">
        <f t="shared" si="31"/>
        <v>19</v>
      </c>
      <c r="S129" s="31">
        <f t="shared" si="32"/>
        <v>7</v>
      </c>
      <c r="T129" s="32">
        <f t="shared" si="33"/>
        <v>3</v>
      </c>
      <c r="U129" s="32">
        <f t="shared" si="34"/>
        <v>0</v>
      </c>
      <c r="V129" s="32">
        <f t="shared" si="35"/>
        <v>1</v>
      </c>
      <c r="W129" s="32">
        <f t="shared" si="36"/>
        <v>0</v>
      </c>
      <c r="X129" s="33">
        <f t="shared" si="37"/>
        <v>1</v>
      </c>
      <c r="Y129" s="28">
        <f t="shared" si="38"/>
        <v>12</v>
      </c>
      <c r="Z129" s="158">
        <f>K129+K130+K131</f>
        <v>248</v>
      </c>
      <c r="AA129" s="440">
        <f>Z131/Z129*100</f>
        <v>21.774193548387096</v>
      </c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1:52" s="2" customFormat="1" ht="23.25" customHeight="1">
      <c r="A130" s="558"/>
      <c r="B130" s="447"/>
      <c r="C130" s="450"/>
      <c r="D130" s="251" t="s">
        <v>105</v>
      </c>
      <c r="E130" s="37">
        <v>40</v>
      </c>
      <c r="F130" s="38">
        <v>1</v>
      </c>
      <c r="G130" s="38">
        <v>1</v>
      </c>
      <c r="H130" s="38">
        <v>3</v>
      </c>
      <c r="I130" s="38">
        <v>0</v>
      </c>
      <c r="J130" s="42">
        <v>1</v>
      </c>
      <c r="K130" s="40">
        <f t="shared" si="30"/>
        <v>46</v>
      </c>
      <c r="L130" s="41">
        <v>25</v>
      </c>
      <c r="M130" s="38">
        <v>1</v>
      </c>
      <c r="N130" s="38">
        <v>1</v>
      </c>
      <c r="O130" s="38">
        <v>2</v>
      </c>
      <c r="P130" s="38">
        <v>0</v>
      </c>
      <c r="Q130" s="42">
        <v>0</v>
      </c>
      <c r="R130" s="40">
        <f t="shared" si="31"/>
        <v>29</v>
      </c>
      <c r="S130" s="43">
        <f t="shared" si="32"/>
        <v>15</v>
      </c>
      <c r="T130" s="44">
        <f t="shared" si="33"/>
        <v>0</v>
      </c>
      <c r="U130" s="44">
        <f t="shared" si="34"/>
        <v>0</v>
      </c>
      <c r="V130" s="44">
        <f t="shared" si="35"/>
        <v>1</v>
      </c>
      <c r="W130" s="44">
        <f t="shared" si="36"/>
        <v>0</v>
      </c>
      <c r="X130" s="45">
        <f t="shared" si="37"/>
        <v>1</v>
      </c>
      <c r="Y130" s="40">
        <f t="shared" si="38"/>
        <v>17</v>
      </c>
      <c r="Z130" s="159">
        <f>R129+R130+R131</f>
        <v>194</v>
      </c>
      <c r="AA130" s="441"/>
    </row>
    <row r="131" spans="1:52" s="107" customFormat="1" ht="23.25" customHeight="1" thickBot="1">
      <c r="A131" s="558"/>
      <c r="B131" s="448"/>
      <c r="C131" s="451"/>
      <c r="D131" s="250" t="s">
        <v>104</v>
      </c>
      <c r="E131" s="249">
        <v>102</v>
      </c>
      <c r="F131" s="247">
        <v>25</v>
      </c>
      <c r="G131" s="247">
        <v>35</v>
      </c>
      <c r="H131" s="247">
        <v>3</v>
      </c>
      <c r="I131" s="247">
        <v>2</v>
      </c>
      <c r="J131" s="246">
        <v>4</v>
      </c>
      <c r="K131" s="72">
        <f t="shared" si="30"/>
        <v>171</v>
      </c>
      <c r="L131" s="248">
        <v>89</v>
      </c>
      <c r="M131" s="247">
        <v>23</v>
      </c>
      <c r="N131" s="247">
        <v>29</v>
      </c>
      <c r="O131" s="247">
        <v>2</v>
      </c>
      <c r="P131" s="247">
        <v>0</v>
      </c>
      <c r="Q131" s="246">
        <v>3</v>
      </c>
      <c r="R131" s="72">
        <f t="shared" si="31"/>
        <v>146</v>
      </c>
      <c r="S131" s="76">
        <f t="shared" si="32"/>
        <v>13</v>
      </c>
      <c r="T131" s="77">
        <f t="shared" si="33"/>
        <v>2</v>
      </c>
      <c r="U131" s="77">
        <f t="shared" si="34"/>
        <v>6</v>
      </c>
      <c r="V131" s="77">
        <f t="shared" si="35"/>
        <v>1</v>
      </c>
      <c r="W131" s="77">
        <f t="shared" si="36"/>
        <v>2</v>
      </c>
      <c r="X131" s="103">
        <f t="shared" si="37"/>
        <v>1</v>
      </c>
      <c r="Y131" s="72">
        <f t="shared" si="38"/>
        <v>25</v>
      </c>
      <c r="Z131" s="165">
        <f>Y129+Y130+Y131</f>
        <v>54</v>
      </c>
      <c r="AA131" s="44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1:52" s="172" customFormat="1" ht="23.25" customHeight="1">
      <c r="A132" s="557"/>
      <c r="B132" s="452" t="s">
        <v>100</v>
      </c>
      <c r="C132" s="452"/>
      <c r="D132" s="243" t="s">
        <v>106</v>
      </c>
      <c r="E132" s="183">
        <f t="shared" ref="E132:J134" si="39">E105+E108+E111+E114+E117+E120+E123+E126+E129</f>
        <v>270</v>
      </c>
      <c r="F132" s="81">
        <f t="shared" si="39"/>
        <v>17</v>
      </c>
      <c r="G132" s="81">
        <f t="shared" si="39"/>
        <v>11</v>
      </c>
      <c r="H132" s="81">
        <f t="shared" si="39"/>
        <v>26</v>
      </c>
      <c r="I132" s="81">
        <f t="shared" si="39"/>
        <v>0</v>
      </c>
      <c r="J132" s="242">
        <f t="shared" si="39"/>
        <v>3</v>
      </c>
      <c r="K132" s="28">
        <f t="shared" si="30"/>
        <v>327</v>
      </c>
      <c r="L132" s="184">
        <f t="shared" ref="L132:Q134" si="40">L105+L108+L111+L114+L117+L120+L123+L126+L129</f>
        <v>216</v>
      </c>
      <c r="M132" s="81">
        <f t="shared" si="40"/>
        <v>10</v>
      </c>
      <c r="N132" s="81">
        <f t="shared" si="40"/>
        <v>27</v>
      </c>
      <c r="O132" s="81">
        <f t="shared" si="40"/>
        <v>16</v>
      </c>
      <c r="P132" s="81">
        <f t="shared" si="40"/>
        <v>0</v>
      </c>
      <c r="Q132" s="242">
        <f t="shared" si="40"/>
        <v>1</v>
      </c>
      <c r="R132" s="35">
        <f t="shared" si="31"/>
        <v>270</v>
      </c>
      <c r="S132" s="124">
        <f t="shared" si="32"/>
        <v>54</v>
      </c>
      <c r="T132" s="111">
        <f t="shared" si="33"/>
        <v>7</v>
      </c>
      <c r="U132" s="111">
        <f t="shared" si="34"/>
        <v>-16</v>
      </c>
      <c r="V132" s="111">
        <f t="shared" si="35"/>
        <v>10</v>
      </c>
      <c r="W132" s="111">
        <f t="shared" si="36"/>
        <v>0</v>
      </c>
      <c r="X132" s="126">
        <f t="shared" si="37"/>
        <v>2</v>
      </c>
      <c r="Y132" s="28">
        <f t="shared" si="38"/>
        <v>57</v>
      </c>
      <c r="Z132" s="127">
        <f>K132+K133+K134</f>
        <v>3892</v>
      </c>
      <c r="AA132" s="440">
        <f>Z134/Z132*100</f>
        <v>23.946557040082219</v>
      </c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</row>
    <row r="133" spans="1:52" s="177" customFormat="1" ht="23.25" customHeight="1">
      <c r="A133" s="558"/>
      <c r="B133" s="452"/>
      <c r="C133" s="452"/>
      <c r="D133" s="241" t="s">
        <v>105</v>
      </c>
      <c r="E133" s="174">
        <f t="shared" si="39"/>
        <v>504</v>
      </c>
      <c r="F133" s="74">
        <f t="shared" si="39"/>
        <v>48</v>
      </c>
      <c r="G133" s="74">
        <f t="shared" si="39"/>
        <v>33</v>
      </c>
      <c r="H133" s="74">
        <f t="shared" si="39"/>
        <v>87</v>
      </c>
      <c r="I133" s="74">
        <f t="shared" si="39"/>
        <v>18</v>
      </c>
      <c r="J133" s="240">
        <f t="shared" si="39"/>
        <v>9</v>
      </c>
      <c r="K133" s="40">
        <f t="shared" si="30"/>
        <v>699</v>
      </c>
      <c r="L133" s="175">
        <f t="shared" si="40"/>
        <v>371</v>
      </c>
      <c r="M133" s="74">
        <f t="shared" si="40"/>
        <v>40</v>
      </c>
      <c r="N133" s="74">
        <f t="shared" si="40"/>
        <v>53</v>
      </c>
      <c r="O133" s="74">
        <f t="shared" si="40"/>
        <v>63</v>
      </c>
      <c r="P133" s="74">
        <f t="shared" si="40"/>
        <v>18</v>
      </c>
      <c r="Q133" s="240">
        <f t="shared" si="40"/>
        <v>3</v>
      </c>
      <c r="R133" s="47">
        <f t="shared" si="31"/>
        <v>548</v>
      </c>
      <c r="S133" s="129">
        <f t="shared" si="32"/>
        <v>133</v>
      </c>
      <c r="T133" s="109">
        <f t="shared" si="33"/>
        <v>8</v>
      </c>
      <c r="U133" s="109">
        <f t="shared" si="34"/>
        <v>-20</v>
      </c>
      <c r="V133" s="109">
        <f t="shared" si="35"/>
        <v>24</v>
      </c>
      <c r="W133" s="109">
        <f t="shared" si="36"/>
        <v>0</v>
      </c>
      <c r="X133" s="131">
        <f t="shared" si="37"/>
        <v>6</v>
      </c>
      <c r="Y133" s="40">
        <f t="shared" si="38"/>
        <v>151</v>
      </c>
      <c r="Z133" s="132">
        <f>R132+R133+R134</f>
        <v>2960</v>
      </c>
      <c r="AA133" s="441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</row>
    <row r="134" spans="1:52" s="181" customFormat="1" ht="23.25" customHeight="1" thickBot="1">
      <c r="A134" s="558"/>
      <c r="B134" s="452"/>
      <c r="C134" s="452"/>
      <c r="D134" s="239" t="s">
        <v>104</v>
      </c>
      <c r="E134" s="179">
        <f t="shared" si="39"/>
        <v>1741</v>
      </c>
      <c r="F134" s="78">
        <f t="shared" si="39"/>
        <v>105</v>
      </c>
      <c r="G134" s="78">
        <f t="shared" si="39"/>
        <v>696</v>
      </c>
      <c r="H134" s="78">
        <f t="shared" si="39"/>
        <v>193</v>
      </c>
      <c r="I134" s="78">
        <f t="shared" si="39"/>
        <v>79</v>
      </c>
      <c r="J134" s="238">
        <f t="shared" si="39"/>
        <v>52</v>
      </c>
      <c r="K134" s="72">
        <f t="shared" si="30"/>
        <v>2866</v>
      </c>
      <c r="L134" s="180">
        <f t="shared" si="40"/>
        <v>1313</v>
      </c>
      <c r="M134" s="78">
        <f t="shared" si="40"/>
        <v>83</v>
      </c>
      <c r="N134" s="78">
        <f t="shared" si="40"/>
        <v>529</v>
      </c>
      <c r="O134" s="78">
        <f t="shared" si="40"/>
        <v>138</v>
      </c>
      <c r="P134" s="78">
        <f t="shared" si="40"/>
        <v>48</v>
      </c>
      <c r="Q134" s="238">
        <f t="shared" si="40"/>
        <v>31</v>
      </c>
      <c r="R134" s="104">
        <f t="shared" si="31"/>
        <v>2142</v>
      </c>
      <c r="S134" s="245">
        <f t="shared" si="32"/>
        <v>428</v>
      </c>
      <c r="T134" s="110">
        <f t="shared" si="33"/>
        <v>22</v>
      </c>
      <c r="U134" s="110">
        <f t="shared" si="34"/>
        <v>167</v>
      </c>
      <c r="V134" s="110">
        <f t="shared" si="35"/>
        <v>55</v>
      </c>
      <c r="W134" s="110">
        <f t="shared" si="36"/>
        <v>31</v>
      </c>
      <c r="X134" s="244">
        <f t="shared" si="37"/>
        <v>21</v>
      </c>
      <c r="Y134" s="72">
        <f t="shared" si="38"/>
        <v>724</v>
      </c>
      <c r="Z134" s="137">
        <f>Y132+Y133+Y134</f>
        <v>932</v>
      </c>
      <c r="AA134" s="442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</row>
    <row r="135" spans="1:52" s="153" customFormat="1" ht="23.25" customHeight="1">
      <c r="A135" s="557"/>
      <c r="B135" s="437" t="s">
        <v>101</v>
      </c>
      <c r="C135" s="437"/>
      <c r="D135" s="243" t="s">
        <v>106</v>
      </c>
      <c r="E135" s="183">
        <f t="shared" ref="E135:J137" si="41">E101+E132</f>
        <v>1627</v>
      </c>
      <c r="F135" s="81">
        <f t="shared" si="41"/>
        <v>118</v>
      </c>
      <c r="G135" s="81">
        <f t="shared" si="41"/>
        <v>57</v>
      </c>
      <c r="H135" s="81">
        <f t="shared" si="41"/>
        <v>202</v>
      </c>
      <c r="I135" s="81">
        <f t="shared" si="41"/>
        <v>5</v>
      </c>
      <c r="J135" s="242">
        <f t="shared" si="41"/>
        <v>35</v>
      </c>
      <c r="K135" s="28">
        <f t="shared" si="30"/>
        <v>2044</v>
      </c>
      <c r="L135" s="184">
        <f t="shared" ref="L135:Q137" si="42">L101+L132</f>
        <v>1017</v>
      </c>
      <c r="M135" s="81">
        <f t="shared" si="42"/>
        <v>85</v>
      </c>
      <c r="N135" s="81">
        <f t="shared" si="42"/>
        <v>61</v>
      </c>
      <c r="O135" s="81">
        <f t="shared" si="42"/>
        <v>118</v>
      </c>
      <c r="P135" s="81">
        <f t="shared" si="42"/>
        <v>0</v>
      </c>
      <c r="Q135" s="242">
        <f t="shared" si="42"/>
        <v>13</v>
      </c>
      <c r="R135" s="35">
        <f t="shared" si="31"/>
        <v>1294</v>
      </c>
      <c r="S135" s="184">
        <f t="shared" si="32"/>
        <v>610</v>
      </c>
      <c r="T135" s="81">
        <f t="shared" si="33"/>
        <v>33</v>
      </c>
      <c r="U135" s="81">
        <f t="shared" si="34"/>
        <v>-4</v>
      </c>
      <c r="V135" s="81">
        <f t="shared" si="35"/>
        <v>84</v>
      </c>
      <c r="W135" s="81">
        <f t="shared" si="36"/>
        <v>5</v>
      </c>
      <c r="X135" s="242">
        <f t="shared" si="37"/>
        <v>22</v>
      </c>
      <c r="Y135" s="28">
        <f t="shared" si="38"/>
        <v>750</v>
      </c>
      <c r="Z135" s="152">
        <f>K135+K136+K137</f>
        <v>34644</v>
      </c>
      <c r="AA135" s="440">
        <f>Z137/Z135*100</f>
        <v>34.741946657429857</v>
      </c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</row>
    <row r="136" spans="1:52" s="83" customFormat="1" ht="23.25" customHeight="1">
      <c r="A136" s="558"/>
      <c r="B136" s="438"/>
      <c r="C136" s="438"/>
      <c r="D136" s="241" t="s">
        <v>105</v>
      </c>
      <c r="E136" s="174">
        <f t="shared" si="41"/>
        <v>5198</v>
      </c>
      <c r="F136" s="74">
        <f t="shared" si="41"/>
        <v>609</v>
      </c>
      <c r="G136" s="74">
        <f t="shared" si="41"/>
        <v>294</v>
      </c>
      <c r="H136" s="74">
        <f t="shared" si="41"/>
        <v>628</v>
      </c>
      <c r="I136" s="74">
        <f t="shared" si="41"/>
        <v>31</v>
      </c>
      <c r="J136" s="240">
        <f t="shared" si="41"/>
        <v>92</v>
      </c>
      <c r="K136" s="40">
        <f t="shared" si="30"/>
        <v>6852</v>
      </c>
      <c r="L136" s="175">
        <f t="shared" si="42"/>
        <v>3247</v>
      </c>
      <c r="M136" s="74">
        <f t="shared" si="42"/>
        <v>417</v>
      </c>
      <c r="N136" s="74">
        <f t="shared" si="42"/>
        <v>204</v>
      </c>
      <c r="O136" s="74">
        <f t="shared" si="42"/>
        <v>410</v>
      </c>
      <c r="P136" s="74">
        <f t="shared" si="42"/>
        <v>19</v>
      </c>
      <c r="Q136" s="240">
        <f t="shared" si="42"/>
        <v>19</v>
      </c>
      <c r="R136" s="47">
        <f t="shared" si="31"/>
        <v>4316</v>
      </c>
      <c r="S136" s="175">
        <f t="shared" si="32"/>
        <v>1951</v>
      </c>
      <c r="T136" s="74">
        <f t="shared" si="33"/>
        <v>192</v>
      </c>
      <c r="U136" s="74">
        <f t="shared" si="34"/>
        <v>90</v>
      </c>
      <c r="V136" s="74">
        <f t="shared" si="35"/>
        <v>218</v>
      </c>
      <c r="W136" s="74">
        <f t="shared" si="36"/>
        <v>12</v>
      </c>
      <c r="X136" s="240">
        <f t="shared" si="37"/>
        <v>73</v>
      </c>
      <c r="Y136" s="40">
        <f t="shared" si="38"/>
        <v>2536</v>
      </c>
      <c r="Z136" s="132">
        <f>R135+R136+R137</f>
        <v>22608</v>
      </c>
      <c r="AA136" s="441"/>
    </row>
    <row r="137" spans="1:52" s="154" customFormat="1" ht="23.25" customHeight="1" thickBot="1">
      <c r="A137" s="558"/>
      <c r="B137" s="439"/>
      <c r="C137" s="439"/>
      <c r="D137" s="239" t="s">
        <v>104</v>
      </c>
      <c r="E137" s="179">
        <f t="shared" si="41"/>
        <v>17712</v>
      </c>
      <c r="F137" s="78">
        <f t="shared" si="41"/>
        <v>2559</v>
      </c>
      <c r="G137" s="78">
        <f t="shared" si="41"/>
        <v>1547</v>
      </c>
      <c r="H137" s="78">
        <f t="shared" si="41"/>
        <v>3268</v>
      </c>
      <c r="I137" s="78">
        <f t="shared" si="41"/>
        <v>162</v>
      </c>
      <c r="J137" s="238">
        <f t="shared" si="41"/>
        <v>500</v>
      </c>
      <c r="K137" s="72">
        <f t="shared" si="30"/>
        <v>25748</v>
      </c>
      <c r="L137" s="237">
        <f t="shared" si="42"/>
        <v>12217</v>
      </c>
      <c r="M137" s="82">
        <f t="shared" si="42"/>
        <v>1708</v>
      </c>
      <c r="N137" s="82">
        <f t="shared" si="42"/>
        <v>972</v>
      </c>
      <c r="O137" s="82">
        <f t="shared" si="42"/>
        <v>1860</v>
      </c>
      <c r="P137" s="82">
        <f t="shared" si="42"/>
        <v>53</v>
      </c>
      <c r="Q137" s="236">
        <f t="shared" si="42"/>
        <v>188</v>
      </c>
      <c r="R137" s="59">
        <f t="shared" si="31"/>
        <v>16998</v>
      </c>
      <c r="S137" s="237">
        <f t="shared" si="32"/>
        <v>5495</v>
      </c>
      <c r="T137" s="82">
        <f t="shared" si="33"/>
        <v>851</v>
      </c>
      <c r="U137" s="82">
        <f t="shared" si="34"/>
        <v>575</v>
      </c>
      <c r="V137" s="82">
        <f t="shared" si="35"/>
        <v>1408</v>
      </c>
      <c r="W137" s="82">
        <f t="shared" si="36"/>
        <v>109</v>
      </c>
      <c r="X137" s="236">
        <f t="shared" si="37"/>
        <v>312</v>
      </c>
      <c r="Y137" s="52">
        <f t="shared" si="38"/>
        <v>8750</v>
      </c>
      <c r="Z137" s="151">
        <f>Y135+Y136+Y137</f>
        <v>12036</v>
      </c>
      <c r="AA137" s="442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</row>
    <row r="138" spans="1:52" s="192" customFormat="1" ht="23.25" customHeight="1" thickBot="1">
      <c r="A138" s="221"/>
      <c r="B138" s="443"/>
      <c r="C138" s="444"/>
      <c r="D138" s="444"/>
      <c r="E138" s="187">
        <f t="shared" ref="E138:J138" si="43">E135+E136+E137</f>
        <v>24537</v>
      </c>
      <c r="F138" s="190">
        <f t="shared" si="43"/>
        <v>3286</v>
      </c>
      <c r="G138" s="190">
        <f t="shared" si="43"/>
        <v>1898</v>
      </c>
      <c r="H138" s="190">
        <f t="shared" si="43"/>
        <v>4098</v>
      </c>
      <c r="I138" s="190">
        <f t="shared" si="43"/>
        <v>198</v>
      </c>
      <c r="J138" s="225">
        <f t="shared" si="43"/>
        <v>627</v>
      </c>
      <c r="K138" s="188">
        <f t="shared" si="30"/>
        <v>34644</v>
      </c>
      <c r="L138" s="235">
        <f t="shared" ref="L138:Q138" si="44">L135+L136+L137</f>
        <v>16481</v>
      </c>
      <c r="M138" s="235">
        <f t="shared" si="44"/>
        <v>2210</v>
      </c>
      <c r="N138" s="235">
        <f t="shared" si="44"/>
        <v>1237</v>
      </c>
      <c r="O138" s="235">
        <f t="shared" si="44"/>
        <v>2388</v>
      </c>
      <c r="P138" s="235">
        <f t="shared" si="44"/>
        <v>72</v>
      </c>
      <c r="Q138" s="234">
        <f t="shared" si="44"/>
        <v>220</v>
      </c>
      <c r="R138" s="188">
        <f t="shared" si="31"/>
        <v>22608</v>
      </c>
      <c r="S138" s="233">
        <f t="shared" ref="S138:X138" si="45">S135+S136+S137</f>
        <v>8056</v>
      </c>
      <c r="T138" s="232">
        <f t="shared" si="45"/>
        <v>1076</v>
      </c>
      <c r="U138" s="232">
        <f t="shared" si="45"/>
        <v>661</v>
      </c>
      <c r="V138" s="232">
        <f t="shared" si="45"/>
        <v>1710</v>
      </c>
      <c r="W138" s="232">
        <f t="shared" si="45"/>
        <v>126</v>
      </c>
      <c r="X138" s="231">
        <f t="shared" si="45"/>
        <v>407</v>
      </c>
      <c r="Y138" s="188">
        <f t="shared" si="38"/>
        <v>12036</v>
      </c>
      <c r="Z138" s="149" t="s">
        <v>82</v>
      </c>
      <c r="AA138" s="150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</row>
    <row r="139" spans="1:52" ht="15.75" customHeight="1">
      <c r="B139" s="602" t="s">
        <v>128</v>
      </c>
      <c r="C139" s="602"/>
      <c r="D139" s="602"/>
      <c r="E139" s="602"/>
      <c r="F139" s="602"/>
      <c r="G139" s="602"/>
      <c r="H139" s="602"/>
      <c r="I139" s="602"/>
      <c r="J139" s="602"/>
      <c r="K139" s="602"/>
      <c r="L139" s="602"/>
      <c r="M139" s="602"/>
      <c r="N139" s="602"/>
      <c r="O139" s="194"/>
      <c r="P139" s="194"/>
      <c r="Q139" s="194"/>
      <c r="R139" s="195"/>
      <c r="S139" s="194"/>
      <c r="T139" s="194"/>
      <c r="U139" s="194"/>
      <c r="V139" s="194"/>
      <c r="W139" s="194"/>
      <c r="X139" s="194"/>
      <c r="Y139" s="195"/>
      <c r="Z139" s="83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1:52" ht="15.75" customHeight="1">
      <c r="O140" s="194"/>
      <c r="P140" s="194"/>
      <c r="Q140" s="194"/>
      <c r="R140" s="195"/>
      <c r="S140" s="194"/>
      <c r="T140" s="194"/>
      <c r="U140" s="194"/>
      <c r="V140" s="194"/>
      <c r="W140" s="194"/>
      <c r="X140" s="194"/>
      <c r="Y140" s="195"/>
      <c r="Z140" s="83"/>
    </row>
    <row r="141" spans="1:52" ht="15.75" customHeight="1">
      <c r="D141" s="2"/>
      <c r="E141" s="194"/>
      <c r="F141" s="194"/>
      <c r="G141" s="194"/>
      <c r="H141" s="194"/>
      <c r="I141" s="194"/>
      <c r="J141" s="194"/>
      <c r="K141" s="195"/>
      <c r="L141" s="194"/>
      <c r="M141" s="194"/>
      <c r="N141" s="194"/>
      <c r="O141" s="194"/>
      <c r="P141" s="194"/>
      <c r="Q141" s="194"/>
      <c r="R141" s="195"/>
      <c r="S141" s="194"/>
      <c r="T141" s="194"/>
      <c r="U141" s="194"/>
      <c r="V141" s="194"/>
      <c r="W141" s="194"/>
      <c r="X141" s="194"/>
      <c r="Y141" s="195"/>
      <c r="Z141" s="83"/>
    </row>
    <row r="142" spans="1:52" ht="12.75" customHeight="1">
      <c r="D142" s="2"/>
      <c r="E142" s="194"/>
      <c r="F142" s="194"/>
      <c r="G142" s="194"/>
      <c r="H142" s="194"/>
      <c r="I142" s="194"/>
      <c r="J142" s="194"/>
      <c r="K142" s="195"/>
      <c r="L142" s="194"/>
      <c r="M142" s="194"/>
      <c r="N142" s="194"/>
      <c r="O142" s="194"/>
      <c r="P142" s="194"/>
      <c r="Q142" s="194"/>
      <c r="R142" s="195"/>
      <c r="S142" s="194"/>
      <c r="T142" s="194"/>
      <c r="U142" s="194"/>
      <c r="V142" s="194"/>
      <c r="W142" s="194"/>
      <c r="X142" s="194"/>
      <c r="Y142" s="195"/>
      <c r="Z142" s="83"/>
    </row>
    <row r="143" spans="1:52" ht="12.75" customHeight="1">
      <c r="M143" s="194"/>
      <c r="N143" s="194"/>
      <c r="O143" s="194"/>
      <c r="P143" s="194"/>
      <c r="Q143" s="194"/>
      <c r="R143" s="195"/>
    </row>
  </sheetData>
  <mergeCells count="177">
    <mergeCell ref="A1:AA1"/>
    <mergeCell ref="A135:A137"/>
    <mergeCell ref="B135:C137"/>
    <mergeCell ref="AA135:AA137"/>
    <mergeCell ref="B138:D138"/>
    <mergeCell ref="B139:N139"/>
    <mergeCell ref="A129:A131"/>
    <mergeCell ref="B129:B131"/>
    <mergeCell ref="C129:C131"/>
    <mergeCell ref="AA129:AA131"/>
    <mergeCell ref="A132:A134"/>
    <mergeCell ref="B132:C134"/>
    <mergeCell ref="AA132:AA134"/>
    <mergeCell ref="A123:A125"/>
    <mergeCell ref="B123:B125"/>
    <mergeCell ref="C123:C125"/>
    <mergeCell ref="AA123:AA125"/>
    <mergeCell ref="A126:A128"/>
    <mergeCell ref="B126:B128"/>
    <mergeCell ref="C126:C128"/>
    <mergeCell ref="AA126:AA128"/>
    <mergeCell ref="A117:A119"/>
    <mergeCell ref="B117:B119"/>
    <mergeCell ref="C117:C119"/>
    <mergeCell ref="AA117:AA119"/>
    <mergeCell ref="A120:A122"/>
    <mergeCell ref="B120:B122"/>
    <mergeCell ref="C120:C122"/>
    <mergeCell ref="AA120:AA122"/>
    <mergeCell ref="A108:A110"/>
    <mergeCell ref="B108:B110"/>
    <mergeCell ref="C108:C110"/>
    <mergeCell ref="AA108:AA110"/>
    <mergeCell ref="A111:A113"/>
    <mergeCell ref="B111:B113"/>
    <mergeCell ref="C111:C113"/>
    <mergeCell ref="AA111:AA113"/>
    <mergeCell ref="A114:A116"/>
    <mergeCell ref="B114:B116"/>
    <mergeCell ref="C114:C116"/>
    <mergeCell ref="AA114:AA116"/>
    <mergeCell ref="A98:A100"/>
    <mergeCell ref="B98:B100"/>
    <mergeCell ref="C98:C100"/>
    <mergeCell ref="AA98:AA100"/>
    <mergeCell ref="A101:A103"/>
    <mergeCell ref="B101:C103"/>
    <mergeCell ref="AA101:AA103"/>
    <mergeCell ref="B104:D104"/>
    <mergeCell ref="A105:A107"/>
    <mergeCell ref="B105:B107"/>
    <mergeCell ref="C105:C107"/>
    <mergeCell ref="AA105:AA107"/>
    <mergeCell ref="A83:A85"/>
    <mergeCell ref="B83:B85"/>
    <mergeCell ref="C83:C85"/>
    <mergeCell ref="AA83:AA85"/>
    <mergeCell ref="A86:A88"/>
    <mergeCell ref="B86:B88"/>
    <mergeCell ref="C86:C88"/>
    <mergeCell ref="AA86:AA88"/>
    <mergeCell ref="A89:A91"/>
    <mergeCell ref="B89:B97"/>
    <mergeCell ref="C89:C91"/>
    <mergeCell ref="AA89:AA91"/>
    <mergeCell ref="A92:A94"/>
    <mergeCell ref="C92:C94"/>
    <mergeCell ref="AA92:AA94"/>
    <mergeCell ref="A95:A97"/>
    <mergeCell ref="C95:C97"/>
    <mergeCell ref="AA95:AA97"/>
    <mergeCell ref="A74:A76"/>
    <mergeCell ref="B74:B82"/>
    <mergeCell ref="C74:C76"/>
    <mergeCell ref="AA74:AA76"/>
    <mergeCell ref="A77:A79"/>
    <mergeCell ref="C77:C79"/>
    <mergeCell ref="AA77:AA79"/>
    <mergeCell ref="A80:A82"/>
    <mergeCell ref="C80:C82"/>
    <mergeCell ref="AA80:AA82"/>
    <mergeCell ref="A59:A61"/>
    <mergeCell ref="B59:B61"/>
    <mergeCell ref="C59:C61"/>
    <mergeCell ref="AA59:AA61"/>
    <mergeCell ref="A68:A70"/>
    <mergeCell ref="B68:B70"/>
    <mergeCell ref="C68:C70"/>
    <mergeCell ref="AA68:AA70"/>
    <mergeCell ref="C65:C67"/>
    <mergeCell ref="AA65:AA67"/>
    <mergeCell ref="A71:A73"/>
    <mergeCell ref="B71:B73"/>
    <mergeCell ref="C71:C73"/>
    <mergeCell ref="AA71:AA73"/>
    <mergeCell ref="A62:A64"/>
    <mergeCell ref="B62:B64"/>
    <mergeCell ref="C62:C64"/>
    <mergeCell ref="AA62:AA64"/>
    <mergeCell ref="A65:A67"/>
    <mergeCell ref="B65:B67"/>
    <mergeCell ref="A41:A43"/>
    <mergeCell ref="B41:B43"/>
    <mergeCell ref="C41:C43"/>
    <mergeCell ref="AA41:AA43"/>
    <mergeCell ref="A44:A46"/>
    <mergeCell ref="B44:B46"/>
    <mergeCell ref="A50:A52"/>
    <mergeCell ref="B50:B55"/>
    <mergeCell ref="C50:C52"/>
    <mergeCell ref="AA50:AA52"/>
    <mergeCell ref="A53:A55"/>
    <mergeCell ref="C53:C55"/>
    <mergeCell ref="AA53:AA55"/>
    <mergeCell ref="C44:C46"/>
    <mergeCell ref="AA44:AA46"/>
    <mergeCell ref="A47:A49"/>
    <mergeCell ref="B47:B49"/>
    <mergeCell ref="C47:C49"/>
    <mergeCell ref="AA47:AA49"/>
    <mergeCell ref="A56:A58"/>
    <mergeCell ref="B56:B58"/>
    <mergeCell ref="C56:C58"/>
    <mergeCell ref="AA56:AA58"/>
    <mergeCell ref="AA38:AA40"/>
    <mergeCell ref="A26:A28"/>
    <mergeCell ref="B26:B28"/>
    <mergeCell ref="C26:C28"/>
    <mergeCell ref="AA26:AA28"/>
    <mergeCell ref="A29:A31"/>
    <mergeCell ref="B29:B31"/>
    <mergeCell ref="C29:C31"/>
    <mergeCell ref="AA29:AA31"/>
    <mergeCell ref="A32:A34"/>
    <mergeCell ref="B32:B34"/>
    <mergeCell ref="C32:C34"/>
    <mergeCell ref="AA32:AA34"/>
    <mergeCell ref="A35:A37"/>
    <mergeCell ref="B35:B40"/>
    <mergeCell ref="C35:C37"/>
    <mergeCell ref="AA35:AA37"/>
    <mergeCell ref="A38:A40"/>
    <mergeCell ref="C38:C40"/>
    <mergeCell ref="A17:A19"/>
    <mergeCell ref="B17:B25"/>
    <mergeCell ref="C17:C19"/>
    <mergeCell ref="AA17:AA19"/>
    <mergeCell ref="A20:A22"/>
    <mergeCell ref="C20:C22"/>
    <mergeCell ref="AA20:AA22"/>
    <mergeCell ref="A23:A25"/>
    <mergeCell ref="C23:C25"/>
    <mergeCell ref="AA23:AA25"/>
    <mergeCell ref="B7:C7"/>
    <mergeCell ref="A8:A10"/>
    <mergeCell ref="B8:B13"/>
    <mergeCell ref="C8:C10"/>
    <mergeCell ref="AA8:AA10"/>
    <mergeCell ref="A11:A13"/>
    <mergeCell ref="C11:C13"/>
    <mergeCell ref="AA11:AA13"/>
    <mergeCell ref="A14:A16"/>
    <mergeCell ref="B14:B16"/>
    <mergeCell ref="C14:C16"/>
    <mergeCell ref="AA14:AA16"/>
    <mergeCell ref="A2:Z2"/>
    <mergeCell ref="A3:A5"/>
    <mergeCell ref="B3:B5"/>
    <mergeCell ref="C3:C5"/>
    <mergeCell ref="D3:Z3"/>
    <mergeCell ref="AA3:AA6"/>
    <mergeCell ref="E4:K4"/>
    <mergeCell ref="L4:R4"/>
    <mergeCell ref="S4:Y4"/>
    <mergeCell ref="E6:K6"/>
    <mergeCell ref="L6:R6"/>
    <mergeCell ref="S6:Y6"/>
  </mergeCells>
  <printOptions horizontalCentered="1"/>
  <pageMargins left="0.2" right="0.2" top="0.24" bottom="0.21" header="0.15748031496063" footer="0.25"/>
  <pageSetup paperSize="9" scale="63" fitToHeight="5" orientation="landscape" r:id="rId1"/>
  <headerFooter alignWithMargins="0">
    <oddFooter>&amp;L&amp;5&amp;Z&amp;F</oddFooter>
  </headerFooter>
  <rowBreaks count="3" manualBreakCount="3">
    <brk id="40" max="26" man="1"/>
    <brk id="73" max="26" man="1"/>
    <brk id="107" max="2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6"/>
  <sheetViews>
    <sheetView view="pageBreakPreview" zoomScale="90" zoomScaleNormal="90" zoomScaleSheetLayoutView="90" zoomScalePageLayoutView="85" workbookViewId="0">
      <pane ySplit="6" topLeftCell="A132" activePane="bottomLeft" state="frozen"/>
      <selection pane="bottomLeft" activeCell="C130" sqref="C130:C132"/>
    </sheetView>
  </sheetViews>
  <sheetFormatPr defaultColWidth="9.140625" defaultRowHeight="12.75"/>
  <cols>
    <col min="1" max="1" width="4.42578125" style="3" customWidth="1"/>
    <col min="2" max="2" width="13.28515625" style="3" customWidth="1"/>
    <col min="3" max="3" width="17.85546875" style="3" customWidth="1"/>
    <col min="4" max="4" width="12.42578125" style="3" customWidth="1"/>
    <col min="5" max="5" width="9.140625" style="196" customWidth="1"/>
    <col min="6" max="6" width="7.42578125" style="196" customWidth="1"/>
    <col min="7" max="7" width="7.7109375" style="196" customWidth="1"/>
    <col min="8" max="9" width="7.42578125" style="196" customWidth="1"/>
    <col min="10" max="10" width="6.7109375" style="196" customWidth="1"/>
    <col min="11" max="11" width="9.28515625" style="197" bestFit="1" customWidth="1"/>
    <col min="12" max="12" width="7.7109375" style="196" customWidth="1"/>
    <col min="13" max="13" width="7.5703125" style="196" customWidth="1"/>
    <col min="14" max="14" width="6.7109375" style="196" customWidth="1"/>
    <col min="15" max="16" width="7.7109375" style="196" customWidth="1"/>
    <col min="17" max="17" width="6.7109375" style="196" customWidth="1"/>
    <col min="18" max="18" width="9.42578125" style="197" customWidth="1"/>
    <col min="19" max="19" width="8.140625" style="196" customWidth="1"/>
    <col min="20" max="20" width="7.7109375" style="196" customWidth="1"/>
    <col min="21" max="21" width="6.7109375" style="196" customWidth="1"/>
    <col min="22" max="22" width="7.85546875" style="196" customWidth="1"/>
    <col min="23" max="23" width="7.28515625" style="196" customWidth="1"/>
    <col min="24" max="24" width="6.7109375" style="196" customWidth="1"/>
    <col min="25" max="25" width="8.5703125" style="197" customWidth="1"/>
    <col min="26" max="26" width="12.42578125" style="198" customWidth="1"/>
    <col min="27" max="27" width="6.7109375" style="3" customWidth="1"/>
    <col min="28" max="16384" width="9.140625" style="2"/>
  </cols>
  <sheetData>
    <row r="1" spans="1:27" ht="28.5" customHeight="1" thickBot="1">
      <c r="A1" s="613" t="s">
        <v>147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3"/>
      <c r="O1" s="613"/>
      <c r="P1" s="613"/>
      <c r="Q1" s="613"/>
      <c r="R1" s="613"/>
      <c r="S1" s="613"/>
      <c r="T1" s="613"/>
      <c r="U1" s="613"/>
      <c r="V1" s="613"/>
      <c r="W1" s="613"/>
      <c r="X1" s="613"/>
      <c r="Y1" s="613"/>
      <c r="Z1" s="613"/>
    </row>
    <row r="2" spans="1:27" ht="29.25" customHeight="1" thickBot="1">
      <c r="A2" s="520" t="s">
        <v>146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2"/>
    </row>
    <row r="3" spans="1:27" ht="18" customHeight="1">
      <c r="A3" s="562" t="s">
        <v>0</v>
      </c>
      <c r="B3" s="526" t="s">
        <v>1</v>
      </c>
      <c r="C3" s="526" t="s">
        <v>2</v>
      </c>
      <c r="D3" s="528" t="s">
        <v>145</v>
      </c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  <c r="T3" s="528"/>
      <c r="U3" s="528"/>
      <c r="V3" s="528"/>
      <c r="W3" s="528"/>
      <c r="X3" s="528"/>
      <c r="Y3" s="528"/>
      <c r="Z3" s="529"/>
      <c r="AA3" s="606" t="s">
        <v>4</v>
      </c>
    </row>
    <row r="4" spans="1:27" ht="18" customHeight="1">
      <c r="A4" s="563"/>
      <c r="B4" s="478"/>
      <c r="C4" s="478"/>
      <c r="D4" s="200"/>
      <c r="E4" s="478" t="s">
        <v>5</v>
      </c>
      <c r="F4" s="478"/>
      <c r="G4" s="478"/>
      <c r="H4" s="478"/>
      <c r="I4" s="478"/>
      <c r="J4" s="478"/>
      <c r="K4" s="478"/>
      <c r="L4" s="478" t="s">
        <v>144</v>
      </c>
      <c r="M4" s="478"/>
      <c r="N4" s="478"/>
      <c r="O4" s="478"/>
      <c r="P4" s="478"/>
      <c r="Q4" s="478"/>
      <c r="R4" s="478"/>
      <c r="S4" s="478" t="s">
        <v>7</v>
      </c>
      <c r="T4" s="478"/>
      <c r="U4" s="478"/>
      <c r="V4" s="478"/>
      <c r="W4" s="478"/>
      <c r="X4" s="478"/>
      <c r="Y4" s="478"/>
      <c r="Z4" s="220" t="s">
        <v>8</v>
      </c>
      <c r="AA4" s="607"/>
    </row>
    <row r="5" spans="1:27" ht="18" customHeight="1" thickBot="1">
      <c r="A5" s="564"/>
      <c r="B5" s="527"/>
      <c r="C5" s="527"/>
      <c r="D5" s="203"/>
      <c r="E5" s="203" t="s">
        <v>9</v>
      </c>
      <c r="F5" s="203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203" t="s">
        <v>9</v>
      </c>
      <c r="M5" s="203" t="s">
        <v>10</v>
      </c>
      <c r="N5" s="7" t="s">
        <v>11</v>
      </c>
      <c r="O5" s="7" t="s">
        <v>12</v>
      </c>
      <c r="P5" s="7" t="s">
        <v>13</v>
      </c>
      <c r="Q5" s="7" t="s">
        <v>14</v>
      </c>
      <c r="R5" s="7" t="s">
        <v>15</v>
      </c>
      <c r="S5" s="203" t="s">
        <v>9</v>
      </c>
      <c r="T5" s="203" t="s">
        <v>10</v>
      </c>
      <c r="U5" s="7" t="s">
        <v>11</v>
      </c>
      <c r="V5" s="7" t="s">
        <v>12</v>
      </c>
      <c r="W5" s="7" t="s">
        <v>13</v>
      </c>
      <c r="X5" s="7" t="s">
        <v>14</v>
      </c>
      <c r="Y5" s="7" t="s">
        <v>15</v>
      </c>
      <c r="Z5" s="8" t="s">
        <v>143</v>
      </c>
      <c r="AA5" s="607"/>
    </row>
    <row r="6" spans="1:27" ht="15.75" thickBot="1">
      <c r="A6" s="224">
        <v>1</v>
      </c>
      <c r="B6" s="202">
        <v>2</v>
      </c>
      <c r="C6" s="202">
        <v>3</v>
      </c>
      <c r="D6" s="11">
        <v>4</v>
      </c>
      <c r="E6" s="511">
        <v>5</v>
      </c>
      <c r="F6" s="512"/>
      <c r="G6" s="512"/>
      <c r="H6" s="512"/>
      <c r="I6" s="512"/>
      <c r="J6" s="512"/>
      <c r="K6" s="513"/>
      <c r="L6" s="515">
        <v>6</v>
      </c>
      <c r="M6" s="512"/>
      <c r="N6" s="512"/>
      <c r="O6" s="512"/>
      <c r="P6" s="512"/>
      <c r="Q6" s="512"/>
      <c r="R6" s="516"/>
      <c r="S6" s="511">
        <v>7</v>
      </c>
      <c r="T6" s="512"/>
      <c r="U6" s="512"/>
      <c r="V6" s="512"/>
      <c r="W6" s="512"/>
      <c r="X6" s="512"/>
      <c r="Y6" s="513"/>
      <c r="Z6" s="274" t="s">
        <v>17</v>
      </c>
      <c r="AA6" s="608"/>
    </row>
    <row r="7" spans="1:27" ht="13.5" thickBot="1">
      <c r="A7" s="223"/>
      <c r="B7" s="592" t="s">
        <v>18</v>
      </c>
      <c r="C7" s="592"/>
      <c r="D7" s="273"/>
      <c r="E7" s="325"/>
      <c r="F7" s="322"/>
      <c r="G7" s="322"/>
      <c r="H7" s="322"/>
      <c r="I7" s="322"/>
      <c r="J7" s="322"/>
      <c r="K7" s="324"/>
      <c r="L7" s="323"/>
      <c r="M7" s="322"/>
      <c r="N7" s="322"/>
      <c r="O7" s="322"/>
      <c r="P7" s="322"/>
      <c r="Q7" s="322"/>
      <c r="R7" s="321"/>
      <c r="S7" s="19"/>
      <c r="T7" s="15"/>
      <c r="U7" s="15"/>
      <c r="V7" s="15"/>
      <c r="W7" s="15"/>
      <c r="X7" s="20"/>
      <c r="Y7" s="320"/>
      <c r="Z7" s="319"/>
      <c r="AA7" s="2"/>
    </row>
    <row r="8" spans="1:27" ht="21">
      <c r="A8" s="293">
        <v>1</v>
      </c>
      <c r="B8" s="609" t="s">
        <v>67</v>
      </c>
      <c r="C8" s="583" t="s">
        <v>68</v>
      </c>
      <c r="D8" s="60" t="s">
        <v>21</v>
      </c>
      <c r="E8" s="61">
        <v>36</v>
      </c>
      <c r="F8" s="62">
        <v>7</v>
      </c>
      <c r="G8" s="62">
        <v>3</v>
      </c>
      <c r="H8" s="62">
        <v>0</v>
      </c>
      <c r="I8" s="62">
        <v>0</v>
      </c>
      <c r="J8" s="62">
        <v>1</v>
      </c>
      <c r="K8" s="292">
        <f t="shared" ref="K8:K39" si="0">SUM(E8:J8)</f>
        <v>47</v>
      </c>
      <c r="L8" s="65">
        <v>22</v>
      </c>
      <c r="M8" s="62">
        <v>1</v>
      </c>
      <c r="N8" s="62">
        <v>1</v>
      </c>
      <c r="O8" s="62">
        <v>0</v>
      </c>
      <c r="P8" s="62">
        <v>0</v>
      </c>
      <c r="Q8" s="62">
        <v>0</v>
      </c>
      <c r="R8" s="291">
        <f t="shared" ref="R8:R39" si="1">SUM(L8:Q8)</f>
        <v>24</v>
      </c>
      <c r="S8" s="117">
        <f t="shared" ref="S8:S39" si="2">E8-L8</f>
        <v>14</v>
      </c>
      <c r="T8" s="32">
        <f t="shared" ref="T8:T39" si="3">F8-M8</f>
        <v>6</v>
      </c>
      <c r="U8" s="32">
        <f t="shared" ref="U8:U39" si="4">G8-N8</f>
        <v>2</v>
      </c>
      <c r="V8" s="32">
        <f t="shared" ref="V8:V39" si="5">H8-O8</f>
        <v>0</v>
      </c>
      <c r="W8" s="32">
        <f t="shared" ref="W8:W39" si="6">I8-P8</f>
        <v>0</v>
      </c>
      <c r="X8" s="118">
        <f t="shared" ref="X8:X39" si="7">J8-Q8</f>
        <v>1</v>
      </c>
      <c r="Y8" s="259">
        <f t="shared" ref="Y8:Y39" si="8">SUM(S8:X8)</f>
        <v>23</v>
      </c>
      <c r="Z8" s="127">
        <f>K8+K9+K10</f>
        <v>408</v>
      </c>
      <c r="AA8" s="603">
        <f>Z10/Z8*100</f>
        <v>27.205882352941174</v>
      </c>
    </row>
    <row r="9" spans="1:27" ht="25.5">
      <c r="A9" s="286"/>
      <c r="B9" s="447"/>
      <c r="C9" s="450"/>
      <c r="D9" s="36" t="s">
        <v>22</v>
      </c>
      <c r="E9" s="37">
        <v>71</v>
      </c>
      <c r="F9" s="38">
        <v>14</v>
      </c>
      <c r="G9" s="38">
        <v>7</v>
      </c>
      <c r="H9" s="38">
        <v>0</v>
      </c>
      <c r="I9" s="38">
        <v>0</v>
      </c>
      <c r="J9" s="38">
        <v>3</v>
      </c>
      <c r="K9" s="258">
        <f t="shared" si="0"/>
        <v>95</v>
      </c>
      <c r="L9" s="41">
        <v>47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131">
        <f t="shared" si="1"/>
        <v>47</v>
      </c>
      <c r="S9" s="119">
        <f t="shared" si="2"/>
        <v>24</v>
      </c>
      <c r="T9" s="44">
        <f t="shared" si="3"/>
        <v>14</v>
      </c>
      <c r="U9" s="44">
        <f t="shared" si="4"/>
        <v>7</v>
      </c>
      <c r="V9" s="44">
        <f t="shared" si="5"/>
        <v>0</v>
      </c>
      <c r="W9" s="44">
        <f t="shared" si="6"/>
        <v>0</v>
      </c>
      <c r="X9" s="120">
        <f t="shared" si="7"/>
        <v>3</v>
      </c>
      <c r="Y9" s="257">
        <f t="shared" si="8"/>
        <v>48</v>
      </c>
      <c r="Z9" s="132">
        <f>R8+R9+R10</f>
        <v>297</v>
      </c>
      <c r="AA9" s="604"/>
    </row>
    <row r="10" spans="1:27" ht="26.25" thickBot="1">
      <c r="A10" s="294"/>
      <c r="B10" s="447"/>
      <c r="C10" s="451"/>
      <c r="D10" s="48" t="s">
        <v>23</v>
      </c>
      <c r="E10" s="84">
        <v>138</v>
      </c>
      <c r="F10" s="85">
        <v>39</v>
      </c>
      <c r="G10" s="85">
        <v>19</v>
      </c>
      <c r="H10" s="85">
        <v>63</v>
      </c>
      <c r="I10" s="85">
        <v>0</v>
      </c>
      <c r="J10" s="85">
        <v>7</v>
      </c>
      <c r="K10" s="176">
        <f t="shared" si="0"/>
        <v>266</v>
      </c>
      <c r="L10" s="87">
        <v>130</v>
      </c>
      <c r="M10" s="85">
        <v>26</v>
      </c>
      <c r="N10" s="85">
        <v>14</v>
      </c>
      <c r="O10" s="85">
        <v>49</v>
      </c>
      <c r="P10" s="85">
        <v>0</v>
      </c>
      <c r="Q10" s="85">
        <v>7</v>
      </c>
      <c r="R10" s="136">
        <f t="shared" si="1"/>
        <v>226</v>
      </c>
      <c r="S10" s="121">
        <f t="shared" si="2"/>
        <v>8</v>
      </c>
      <c r="T10" s="56">
        <f t="shared" si="3"/>
        <v>13</v>
      </c>
      <c r="U10" s="56">
        <f t="shared" si="4"/>
        <v>5</v>
      </c>
      <c r="V10" s="56">
        <f t="shared" si="5"/>
        <v>14</v>
      </c>
      <c r="W10" s="56">
        <f t="shared" si="6"/>
        <v>0</v>
      </c>
      <c r="X10" s="122">
        <f t="shared" si="7"/>
        <v>0</v>
      </c>
      <c r="Y10" s="284">
        <f t="shared" si="8"/>
        <v>40</v>
      </c>
      <c r="Z10" s="151">
        <f>Y8+Y9+Y10</f>
        <v>111</v>
      </c>
      <c r="AA10" s="605"/>
    </row>
    <row r="11" spans="1:27" ht="21">
      <c r="A11" s="293">
        <v>2</v>
      </c>
      <c r="B11" s="447"/>
      <c r="C11" s="450" t="s">
        <v>69</v>
      </c>
      <c r="D11" s="60" t="s">
        <v>21</v>
      </c>
      <c r="E11" s="25">
        <v>91</v>
      </c>
      <c r="F11" s="26">
        <v>11</v>
      </c>
      <c r="G11" s="26">
        <v>8</v>
      </c>
      <c r="H11" s="26">
        <v>0</v>
      </c>
      <c r="I11" s="26">
        <v>0</v>
      </c>
      <c r="J11" s="26">
        <v>0</v>
      </c>
      <c r="K11" s="292">
        <f t="shared" si="0"/>
        <v>110</v>
      </c>
      <c r="L11" s="29">
        <v>58</v>
      </c>
      <c r="M11" s="26">
        <v>6</v>
      </c>
      <c r="N11" s="26">
        <v>1</v>
      </c>
      <c r="O11" s="26">
        <v>0</v>
      </c>
      <c r="P11" s="26">
        <v>0</v>
      </c>
      <c r="Q11" s="26">
        <v>0</v>
      </c>
      <c r="R11" s="291">
        <f t="shared" si="1"/>
        <v>65</v>
      </c>
      <c r="S11" s="69">
        <f t="shared" si="2"/>
        <v>33</v>
      </c>
      <c r="T11" s="69">
        <f t="shared" si="3"/>
        <v>5</v>
      </c>
      <c r="U11" s="69">
        <f t="shared" si="4"/>
        <v>7</v>
      </c>
      <c r="V11" s="69">
        <f t="shared" si="5"/>
        <v>0</v>
      </c>
      <c r="W11" s="69">
        <f t="shared" si="6"/>
        <v>0</v>
      </c>
      <c r="X11" s="69">
        <f t="shared" si="7"/>
        <v>0</v>
      </c>
      <c r="Y11" s="259">
        <f t="shared" si="8"/>
        <v>45</v>
      </c>
      <c r="Z11" s="127">
        <f>K11+K12+K13</f>
        <v>572</v>
      </c>
      <c r="AA11" s="603">
        <f>Z13/Z11*100</f>
        <v>25.174825174825177</v>
      </c>
    </row>
    <row r="12" spans="1:27" ht="25.5">
      <c r="A12" s="286"/>
      <c r="B12" s="447"/>
      <c r="C12" s="450"/>
      <c r="D12" s="36" t="s">
        <v>22</v>
      </c>
      <c r="E12" s="37">
        <v>173</v>
      </c>
      <c r="F12" s="38">
        <v>38</v>
      </c>
      <c r="G12" s="38">
        <v>18</v>
      </c>
      <c r="H12" s="38">
        <v>0</v>
      </c>
      <c r="I12" s="38">
        <v>0</v>
      </c>
      <c r="J12" s="38">
        <v>5</v>
      </c>
      <c r="K12" s="258">
        <f t="shared" si="0"/>
        <v>234</v>
      </c>
      <c r="L12" s="41">
        <v>159</v>
      </c>
      <c r="M12" s="38">
        <v>14</v>
      </c>
      <c r="N12" s="38">
        <v>3</v>
      </c>
      <c r="O12" s="38">
        <v>0</v>
      </c>
      <c r="P12" s="38">
        <v>0</v>
      </c>
      <c r="Q12" s="38">
        <v>0</v>
      </c>
      <c r="R12" s="131">
        <f t="shared" si="1"/>
        <v>176</v>
      </c>
      <c r="S12" s="44">
        <f t="shared" si="2"/>
        <v>14</v>
      </c>
      <c r="T12" s="44">
        <f t="shared" si="3"/>
        <v>24</v>
      </c>
      <c r="U12" s="44">
        <f t="shared" si="4"/>
        <v>15</v>
      </c>
      <c r="V12" s="44">
        <f t="shared" si="5"/>
        <v>0</v>
      </c>
      <c r="W12" s="44">
        <f t="shared" si="6"/>
        <v>0</v>
      </c>
      <c r="X12" s="44">
        <f t="shared" si="7"/>
        <v>5</v>
      </c>
      <c r="Y12" s="257">
        <f t="shared" si="8"/>
        <v>58</v>
      </c>
      <c r="Z12" s="132">
        <f>R11+R12+R13</f>
        <v>428</v>
      </c>
      <c r="AA12" s="604"/>
    </row>
    <row r="13" spans="1:27" ht="26.25" thickBot="1">
      <c r="A13" s="290"/>
      <c r="B13" s="447"/>
      <c r="C13" s="450"/>
      <c r="D13" s="75" t="s">
        <v>23</v>
      </c>
      <c r="E13" s="49">
        <v>125</v>
      </c>
      <c r="F13" s="50">
        <v>36</v>
      </c>
      <c r="G13" s="50">
        <v>17</v>
      </c>
      <c r="H13" s="50">
        <v>43</v>
      </c>
      <c r="I13" s="50">
        <v>0</v>
      </c>
      <c r="J13" s="50">
        <v>7</v>
      </c>
      <c r="K13" s="289">
        <f t="shared" si="0"/>
        <v>228</v>
      </c>
      <c r="L13" s="53">
        <v>100</v>
      </c>
      <c r="M13" s="50">
        <v>25</v>
      </c>
      <c r="N13" s="50">
        <v>15</v>
      </c>
      <c r="O13" s="50">
        <v>41</v>
      </c>
      <c r="P13" s="50">
        <v>0</v>
      </c>
      <c r="Q13" s="50">
        <v>6</v>
      </c>
      <c r="R13" s="244">
        <f t="shared" si="1"/>
        <v>187</v>
      </c>
      <c r="S13" s="77">
        <f t="shared" si="2"/>
        <v>25</v>
      </c>
      <c r="T13" s="77">
        <f t="shared" si="3"/>
        <v>11</v>
      </c>
      <c r="U13" s="77">
        <f t="shared" si="4"/>
        <v>2</v>
      </c>
      <c r="V13" s="77">
        <f t="shared" si="5"/>
        <v>2</v>
      </c>
      <c r="W13" s="77">
        <f t="shared" si="6"/>
        <v>0</v>
      </c>
      <c r="X13" s="77">
        <f t="shared" si="7"/>
        <v>1</v>
      </c>
      <c r="Y13" s="256">
        <f t="shared" si="8"/>
        <v>41</v>
      </c>
      <c r="Z13" s="137">
        <f>Y11+Y12+Y13</f>
        <v>144</v>
      </c>
      <c r="AA13" s="605"/>
    </row>
    <row r="14" spans="1:27" s="98" customFormat="1" ht="21">
      <c r="A14" s="288">
        <v>3</v>
      </c>
      <c r="B14" s="447"/>
      <c r="C14" s="449" t="s">
        <v>70</v>
      </c>
      <c r="D14" s="24" t="s">
        <v>21</v>
      </c>
      <c r="E14" s="61">
        <v>25</v>
      </c>
      <c r="F14" s="62">
        <v>5</v>
      </c>
      <c r="G14" s="62">
        <v>2</v>
      </c>
      <c r="H14" s="62">
        <v>0</v>
      </c>
      <c r="I14" s="62">
        <v>0</v>
      </c>
      <c r="J14" s="62">
        <v>0</v>
      </c>
      <c r="K14" s="260">
        <f t="shared" si="0"/>
        <v>32</v>
      </c>
      <c r="L14" s="65">
        <v>15</v>
      </c>
      <c r="M14" s="62">
        <v>2</v>
      </c>
      <c r="N14" s="62">
        <v>1</v>
      </c>
      <c r="O14" s="62">
        <v>0</v>
      </c>
      <c r="P14" s="62">
        <v>0</v>
      </c>
      <c r="Q14" s="62">
        <v>0</v>
      </c>
      <c r="R14" s="126">
        <f t="shared" si="1"/>
        <v>18</v>
      </c>
      <c r="S14" s="117">
        <f t="shared" si="2"/>
        <v>10</v>
      </c>
      <c r="T14" s="32">
        <f t="shared" si="3"/>
        <v>3</v>
      </c>
      <c r="U14" s="32">
        <f t="shared" si="4"/>
        <v>1</v>
      </c>
      <c r="V14" s="32">
        <f t="shared" si="5"/>
        <v>0</v>
      </c>
      <c r="W14" s="32">
        <f t="shared" si="6"/>
        <v>0</v>
      </c>
      <c r="X14" s="118">
        <f t="shared" si="7"/>
        <v>0</v>
      </c>
      <c r="Y14" s="287">
        <f t="shared" si="8"/>
        <v>14</v>
      </c>
      <c r="Z14" s="152">
        <f>K14+K15+K16</f>
        <v>238</v>
      </c>
      <c r="AA14" s="603">
        <f>Z16/Z14*100</f>
        <v>21.008403361344538</v>
      </c>
    </row>
    <row r="15" spans="1:27" s="98" customFormat="1" ht="25.5">
      <c r="A15" s="286"/>
      <c r="B15" s="447"/>
      <c r="C15" s="450"/>
      <c r="D15" s="36" t="s">
        <v>22</v>
      </c>
      <c r="E15" s="37">
        <v>46</v>
      </c>
      <c r="F15" s="38">
        <v>9</v>
      </c>
      <c r="G15" s="38">
        <v>5</v>
      </c>
      <c r="H15" s="38">
        <v>0</v>
      </c>
      <c r="I15" s="38">
        <v>0</v>
      </c>
      <c r="J15" s="38">
        <v>0</v>
      </c>
      <c r="K15" s="258">
        <f t="shared" si="0"/>
        <v>60</v>
      </c>
      <c r="L15" s="41">
        <v>31</v>
      </c>
      <c r="M15" s="38">
        <v>5</v>
      </c>
      <c r="N15" s="38">
        <v>0</v>
      </c>
      <c r="O15" s="38">
        <v>0</v>
      </c>
      <c r="P15" s="38">
        <v>0</v>
      </c>
      <c r="Q15" s="38">
        <v>1</v>
      </c>
      <c r="R15" s="131">
        <f t="shared" si="1"/>
        <v>37</v>
      </c>
      <c r="S15" s="119">
        <f t="shared" si="2"/>
        <v>15</v>
      </c>
      <c r="T15" s="44">
        <f t="shared" si="3"/>
        <v>4</v>
      </c>
      <c r="U15" s="44">
        <f t="shared" si="4"/>
        <v>5</v>
      </c>
      <c r="V15" s="44">
        <f t="shared" si="5"/>
        <v>0</v>
      </c>
      <c r="W15" s="44">
        <f t="shared" si="6"/>
        <v>0</v>
      </c>
      <c r="X15" s="120">
        <f t="shared" si="7"/>
        <v>-1</v>
      </c>
      <c r="Y15" s="257">
        <f t="shared" si="8"/>
        <v>23</v>
      </c>
      <c r="Z15" s="132">
        <f>R14+R15+R16</f>
        <v>188</v>
      </c>
      <c r="AA15" s="604"/>
    </row>
    <row r="16" spans="1:27" s="98" customFormat="1" ht="26.25" thickBot="1">
      <c r="A16" s="294"/>
      <c r="B16" s="447"/>
      <c r="C16" s="451"/>
      <c r="D16" s="48" t="s">
        <v>23</v>
      </c>
      <c r="E16" s="49">
        <v>74</v>
      </c>
      <c r="F16" s="50">
        <v>22</v>
      </c>
      <c r="G16" s="50">
        <v>11</v>
      </c>
      <c r="H16" s="50">
        <v>39</v>
      </c>
      <c r="I16" s="50">
        <v>0</v>
      </c>
      <c r="J16" s="50">
        <v>0</v>
      </c>
      <c r="K16" s="176">
        <f t="shared" si="0"/>
        <v>146</v>
      </c>
      <c r="L16" s="53">
        <v>74</v>
      </c>
      <c r="M16" s="50">
        <v>20</v>
      </c>
      <c r="N16" s="50">
        <v>12</v>
      </c>
      <c r="O16" s="50">
        <v>24</v>
      </c>
      <c r="P16" s="50">
        <v>0</v>
      </c>
      <c r="Q16" s="50">
        <v>3</v>
      </c>
      <c r="R16" s="136">
        <f t="shared" si="1"/>
        <v>133</v>
      </c>
      <c r="S16" s="121">
        <f t="shared" si="2"/>
        <v>0</v>
      </c>
      <c r="T16" s="56">
        <f t="shared" si="3"/>
        <v>2</v>
      </c>
      <c r="U16" s="56">
        <f t="shared" si="4"/>
        <v>-1</v>
      </c>
      <c r="V16" s="56">
        <f t="shared" si="5"/>
        <v>15</v>
      </c>
      <c r="W16" s="56">
        <f t="shared" si="6"/>
        <v>0</v>
      </c>
      <c r="X16" s="122">
        <f t="shared" si="7"/>
        <v>-3</v>
      </c>
      <c r="Y16" s="284">
        <f t="shared" si="8"/>
        <v>13</v>
      </c>
      <c r="Z16" s="151">
        <f>Y14+Y15+Y16</f>
        <v>50</v>
      </c>
      <c r="AA16" s="605"/>
    </row>
    <row r="17" spans="1:27" s="98" customFormat="1" ht="21">
      <c r="A17" s="293">
        <v>4</v>
      </c>
      <c r="B17" s="593" t="s">
        <v>29</v>
      </c>
      <c r="C17" s="450" t="s">
        <v>30</v>
      </c>
      <c r="D17" s="60" t="s">
        <v>21</v>
      </c>
      <c r="E17" s="61">
        <v>46</v>
      </c>
      <c r="F17" s="62">
        <v>8</v>
      </c>
      <c r="G17" s="62">
        <v>4</v>
      </c>
      <c r="H17" s="62">
        <v>0</v>
      </c>
      <c r="I17" s="62">
        <v>0</v>
      </c>
      <c r="J17" s="62">
        <v>0</v>
      </c>
      <c r="K17" s="292">
        <f t="shared" si="0"/>
        <v>58</v>
      </c>
      <c r="L17" s="65">
        <v>10</v>
      </c>
      <c r="M17" s="62">
        <v>1</v>
      </c>
      <c r="N17" s="62">
        <v>1</v>
      </c>
      <c r="O17" s="62">
        <v>0</v>
      </c>
      <c r="P17" s="62">
        <v>0</v>
      </c>
      <c r="Q17" s="62">
        <v>0</v>
      </c>
      <c r="R17" s="291">
        <f t="shared" si="1"/>
        <v>12</v>
      </c>
      <c r="S17" s="69">
        <f t="shared" si="2"/>
        <v>36</v>
      </c>
      <c r="T17" s="69">
        <f t="shared" si="3"/>
        <v>7</v>
      </c>
      <c r="U17" s="69">
        <f t="shared" si="4"/>
        <v>3</v>
      </c>
      <c r="V17" s="69">
        <f t="shared" si="5"/>
        <v>0</v>
      </c>
      <c r="W17" s="69">
        <f t="shared" si="6"/>
        <v>0</v>
      </c>
      <c r="X17" s="69">
        <f t="shared" si="7"/>
        <v>0</v>
      </c>
      <c r="Y17" s="259">
        <f t="shared" si="8"/>
        <v>46</v>
      </c>
      <c r="Z17" s="127">
        <f>K17+K18+K19</f>
        <v>435</v>
      </c>
      <c r="AA17" s="603">
        <f>Z19/Z17*100</f>
        <v>50.114942528735625</v>
      </c>
    </row>
    <row r="18" spans="1:27" s="98" customFormat="1" ht="25.5">
      <c r="A18" s="286"/>
      <c r="B18" s="593"/>
      <c r="C18" s="450"/>
      <c r="D18" s="36" t="s">
        <v>22</v>
      </c>
      <c r="E18" s="37">
        <v>80</v>
      </c>
      <c r="F18" s="38">
        <v>16</v>
      </c>
      <c r="G18" s="38">
        <v>8</v>
      </c>
      <c r="H18" s="38">
        <v>0</v>
      </c>
      <c r="I18" s="38">
        <v>0</v>
      </c>
      <c r="J18" s="38">
        <v>4</v>
      </c>
      <c r="K18" s="258">
        <f t="shared" si="0"/>
        <v>108</v>
      </c>
      <c r="L18" s="41">
        <v>32</v>
      </c>
      <c r="M18" s="38">
        <v>2</v>
      </c>
      <c r="N18" s="38">
        <v>0</v>
      </c>
      <c r="O18" s="38">
        <v>0</v>
      </c>
      <c r="P18" s="38">
        <v>0</v>
      </c>
      <c r="Q18" s="38">
        <v>0</v>
      </c>
      <c r="R18" s="131">
        <f t="shared" si="1"/>
        <v>34</v>
      </c>
      <c r="S18" s="44">
        <f t="shared" si="2"/>
        <v>48</v>
      </c>
      <c r="T18" s="44">
        <f t="shared" si="3"/>
        <v>14</v>
      </c>
      <c r="U18" s="44">
        <f t="shared" si="4"/>
        <v>8</v>
      </c>
      <c r="V18" s="44">
        <f t="shared" si="5"/>
        <v>0</v>
      </c>
      <c r="W18" s="44">
        <f t="shared" si="6"/>
        <v>0</v>
      </c>
      <c r="X18" s="44">
        <f t="shared" si="7"/>
        <v>4</v>
      </c>
      <c r="Y18" s="257">
        <f t="shared" si="8"/>
        <v>74</v>
      </c>
      <c r="Z18" s="132">
        <f>R17+R18+R19</f>
        <v>217</v>
      </c>
      <c r="AA18" s="604"/>
    </row>
    <row r="19" spans="1:27" s="98" customFormat="1" ht="26.25" thickBot="1">
      <c r="A19" s="290"/>
      <c r="B19" s="593"/>
      <c r="C19" s="450"/>
      <c r="D19" s="75" t="s">
        <v>23</v>
      </c>
      <c r="E19" s="49">
        <v>132</v>
      </c>
      <c r="F19" s="50">
        <v>40</v>
      </c>
      <c r="G19" s="50">
        <v>20</v>
      </c>
      <c r="H19" s="50">
        <v>72</v>
      </c>
      <c r="I19" s="50">
        <v>0</v>
      </c>
      <c r="J19" s="50">
        <v>5</v>
      </c>
      <c r="K19" s="289">
        <f t="shared" si="0"/>
        <v>269</v>
      </c>
      <c r="L19" s="53">
        <v>87</v>
      </c>
      <c r="M19" s="50">
        <v>24</v>
      </c>
      <c r="N19" s="50">
        <v>12</v>
      </c>
      <c r="O19" s="50">
        <v>46</v>
      </c>
      <c r="P19" s="50">
        <v>0</v>
      </c>
      <c r="Q19" s="50">
        <v>2</v>
      </c>
      <c r="R19" s="244">
        <f t="shared" si="1"/>
        <v>171</v>
      </c>
      <c r="S19" s="77">
        <f t="shared" si="2"/>
        <v>45</v>
      </c>
      <c r="T19" s="77">
        <f t="shared" si="3"/>
        <v>16</v>
      </c>
      <c r="U19" s="77">
        <f t="shared" si="4"/>
        <v>8</v>
      </c>
      <c r="V19" s="77">
        <f t="shared" si="5"/>
        <v>26</v>
      </c>
      <c r="W19" s="77">
        <f t="shared" si="6"/>
        <v>0</v>
      </c>
      <c r="X19" s="77">
        <f t="shared" si="7"/>
        <v>3</v>
      </c>
      <c r="Y19" s="256">
        <f t="shared" si="8"/>
        <v>98</v>
      </c>
      <c r="Z19" s="137">
        <f>Y17+Y18+Y19</f>
        <v>218</v>
      </c>
      <c r="AA19" s="605"/>
    </row>
    <row r="20" spans="1:27" s="98" customFormat="1" ht="21">
      <c r="A20" s="288">
        <v>5</v>
      </c>
      <c r="B20" s="447" t="s">
        <v>31</v>
      </c>
      <c r="C20" s="449" t="s">
        <v>142</v>
      </c>
      <c r="D20" s="24" t="s">
        <v>21</v>
      </c>
      <c r="E20" s="25">
        <v>104</v>
      </c>
      <c r="F20" s="26">
        <v>39</v>
      </c>
      <c r="G20" s="26">
        <v>19</v>
      </c>
      <c r="H20" s="26">
        <v>67</v>
      </c>
      <c r="I20" s="26">
        <v>26</v>
      </c>
      <c r="J20" s="26">
        <v>9</v>
      </c>
      <c r="K20" s="289">
        <f t="shared" si="0"/>
        <v>264</v>
      </c>
      <c r="L20" s="29">
        <v>99</v>
      </c>
      <c r="M20" s="26">
        <v>3</v>
      </c>
      <c r="N20" s="26">
        <v>1</v>
      </c>
      <c r="O20" s="26">
        <v>0</v>
      </c>
      <c r="P20" s="26">
        <v>0</v>
      </c>
      <c r="Q20" s="26">
        <v>2</v>
      </c>
      <c r="R20" s="126">
        <f t="shared" si="1"/>
        <v>105</v>
      </c>
      <c r="S20" s="117">
        <f t="shared" si="2"/>
        <v>5</v>
      </c>
      <c r="T20" s="32">
        <f t="shared" si="3"/>
        <v>36</v>
      </c>
      <c r="U20" s="32">
        <f t="shared" si="4"/>
        <v>18</v>
      </c>
      <c r="V20" s="32">
        <f t="shared" si="5"/>
        <v>67</v>
      </c>
      <c r="W20" s="32">
        <f t="shared" si="6"/>
        <v>26</v>
      </c>
      <c r="X20" s="118">
        <f t="shared" si="7"/>
        <v>7</v>
      </c>
      <c r="Y20" s="287">
        <f t="shared" si="8"/>
        <v>159</v>
      </c>
      <c r="Z20" s="152">
        <f>K20+K21+K22</f>
        <v>1706</v>
      </c>
      <c r="AA20" s="603">
        <f>Z22/Z20*100</f>
        <v>49.062133645955456</v>
      </c>
    </row>
    <row r="21" spans="1:27" s="98" customFormat="1" ht="25.5">
      <c r="A21" s="286"/>
      <c r="B21" s="447"/>
      <c r="C21" s="450"/>
      <c r="D21" s="36" t="s">
        <v>22</v>
      </c>
      <c r="E21" s="37">
        <v>245</v>
      </c>
      <c r="F21" s="38">
        <v>97</v>
      </c>
      <c r="G21" s="38">
        <v>48</v>
      </c>
      <c r="H21" s="38">
        <v>174</v>
      </c>
      <c r="I21" s="38">
        <v>64</v>
      </c>
      <c r="J21" s="38">
        <v>20</v>
      </c>
      <c r="K21" s="258">
        <f t="shared" si="0"/>
        <v>648</v>
      </c>
      <c r="L21" s="41">
        <v>209</v>
      </c>
      <c r="M21" s="38">
        <v>8</v>
      </c>
      <c r="N21" s="38">
        <v>1</v>
      </c>
      <c r="O21" s="38">
        <v>0</v>
      </c>
      <c r="P21" s="38">
        <v>0</v>
      </c>
      <c r="Q21" s="38">
        <v>1</v>
      </c>
      <c r="R21" s="131">
        <f t="shared" si="1"/>
        <v>219</v>
      </c>
      <c r="S21" s="119">
        <f t="shared" si="2"/>
        <v>36</v>
      </c>
      <c r="T21" s="44">
        <f t="shared" si="3"/>
        <v>89</v>
      </c>
      <c r="U21" s="44">
        <f t="shared" si="4"/>
        <v>47</v>
      </c>
      <c r="V21" s="44">
        <f t="shared" si="5"/>
        <v>174</v>
      </c>
      <c r="W21" s="44">
        <f t="shared" si="6"/>
        <v>64</v>
      </c>
      <c r="X21" s="120">
        <f t="shared" si="7"/>
        <v>19</v>
      </c>
      <c r="Y21" s="257">
        <f t="shared" si="8"/>
        <v>429</v>
      </c>
      <c r="Z21" s="132">
        <f>R20+R21+R22</f>
        <v>869</v>
      </c>
      <c r="AA21" s="604"/>
    </row>
    <row r="22" spans="1:27" s="98" customFormat="1" ht="26.25" thickBot="1">
      <c r="A22" s="294"/>
      <c r="B22" s="447"/>
      <c r="C22" s="451"/>
      <c r="D22" s="48" t="s">
        <v>23</v>
      </c>
      <c r="E22" s="49">
        <v>300</v>
      </c>
      <c r="F22" s="50">
        <v>119</v>
      </c>
      <c r="G22" s="50">
        <v>59</v>
      </c>
      <c r="H22" s="50">
        <v>214</v>
      </c>
      <c r="I22" s="50">
        <v>79</v>
      </c>
      <c r="J22" s="50">
        <v>23</v>
      </c>
      <c r="K22" s="176">
        <f t="shared" si="0"/>
        <v>794</v>
      </c>
      <c r="L22" s="53">
        <v>342</v>
      </c>
      <c r="M22" s="50">
        <v>74</v>
      </c>
      <c r="N22" s="50">
        <v>32</v>
      </c>
      <c r="O22" s="50">
        <v>80</v>
      </c>
      <c r="P22" s="50">
        <v>0</v>
      </c>
      <c r="Q22" s="50">
        <v>17</v>
      </c>
      <c r="R22" s="136">
        <f t="shared" si="1"/>
        <v>545</v>
      </c>
      <c r="S22" s="121">
        <f t="shared" si="2"/>
        <v>-42</v>
      </c>
      <c r="T22" s="56">
        <f t="shared" si="3"/>
        <v>45</v>
      </c>
      <c r="U22" s="56">
        <f t="shared" si="4"/>
        <v>27</v>
      </c>
      <c r="V22" s="56">
        <f t="shared" si="5"/>
        <v>134</v>
      </c>
      <c r="W22" s="56">
        <f t="shared" si="6"/>
        <v>79</v>
      </c>
      <c r="X22" s="122">
        <f t="shared" si="7"/>
        <v>6</v>
      </c>
      <c r="Y22" s="284">
        <f t="shared" si="8"/>
        <v>249</v>
      </c>
      <c r="Z22" s="151">
        <f>Y20+Y21+Y22</f>
        <v>837</v>
      </c>
      <c r="AA22" s="605"/>
    </row>
    <row r="23" spans="1:27" ht="21">
      <c r="A23" s="293">
        <v>6</v>
      </c>
      <c r="B23" s="447"/>
      <c r="C23" s="450" t="s">
        <v>33</v>
      </c>
      <c r="D23" s="60" t="s">
        <v>21</v>
      </c>
      <c r="E23" s="61">
        <v>125</v>
      </c>
      <c r="F23" s="62">
        <v>1</v>
      </c>
      <c r="G23" s="62">
        <v>0</v>
      </c>
      <c r="H23" s="62">
        <v>0</v>
      </c>
      <c r="I23" s="62">
        <v>0</v>
      </c>
      <c r="J23" s="62">
        <v>2</v>
      </c>
      <c r="K23" s="292">
        <f t="shared" si="0"/>
        <v>128</v>
      </c>
      <c r="L23" s="65">
        <v>71</v>
      </c>
      <c r="M23" s="62">
        <v>1</v>
      </c>
      <c r="N23" s="62">
        <v>0</v>
      </c>
      <c r="O23" s="62">
        <v>0</v>
      </c>
      <c r="P23" s="62">
        <v>0</v>
      </c>
      <c r="Q23" s="62">
        <v>1</v>
      </c>
      <c r="R23" s="291">
        <f t="shared" si="1"/>
        <v>73</v>
      </c>
      <c r="S23" s="69">
        <f t="shared" si="2"/>
        <v>54</v>
      </c>
      <c r="T23" s="69">
        <f t="shared" si="3"/>
        <v>0</v>
      </c>
      <c r="U23" s="69">
        <f t="shared" si="4"/>
        <v>0</v>
      </c>
      <c r="V23" s="69">
        <f t="shared" si="5"/>
        <v>0</v>
      </c>
      <c r="W23" s="69">
        <f t="shared" si="6"/>
        <v>0</v>
      </c>
      <c r="X23" s="69">
        <f t="shared" si="7"/>
        <v>1</v>
      </c>
      <c r="Y23" s="259">
        <f t="shared" si="8"/>
        <v>55</v>
      </c>
      <c r="Z23" s="127">
        <f>K23+K24+K25</f>
        <v>849</v>
      </c>
      <c r="AA23" s="603">
        <f>Z25/Z23*100</f>
        <v>20.259128386336865</v>
      </c>
    </row>
    <row r="24" spans="1:27" ht="25.5">
      <c r="A24" s="286"/>
      <c r="B24" s="447"/>
      <c r="C24" s="450"/>
      <c r="D24" s="36" t="s">
        <v>22</v>
      </c>
      <c r="E24" s="37">
        <v>201</v>
      </c>
      <c r="F24" s="38">
        <v>0</v>
      </c>
      <c r="G24" s="38">
        <v>0</v>
      </c>
      <c r="H24" s="38">
        <v>0</v>
      </c>
      <c r="I24" s="38">
        <v>0</v>
      </c>
      <c r="J24" s="38">
        <v>2</v>
      </c>
      <c r="K24" s="258">
        <f t="shared" si="0"/>
        <v>203</v>
      </c>
      <c r="L24" s="41">
        <v>161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131">
        <f t="shared" si="1"/>
        <v>161</v>
      </c>
      <c r="S24" s="44">
        <f t="shared" si="2"/>
        <v>40</v>
      </c>
      <c r="T24" s="44">
        <f t="shared" si="3"/>
        <v>0</v>
      </c>
      <c r="U24" s="44">
        <f t="shared" si="4"/>
        <v>0</v>
      </c>
      <c r="V24" s="44">
        <f t="shared" si="5"/>
        <v>0</v>
      </c>
      <c r="W24" s="44">
        <f t="shared" si="6"/>
        <v>0</v>
      </c>
      <c r="X24" s="44">
        <f t="shared" si="7"/>
        <v>2</v>
      </c>
      <c r="Y24" s="257">
        <f t="shared" si="8"/>
        <v>42</v>
      </c>
      <c r="Z24" s="132">
        <f>R23+R24+R25</f>
        <v>677</v>
      </c>
      <c r="AA24" s="604"/>
    </row>
    <row r="25" spans="1:27" ht="26.25" thickBot="1">
      <c r="A25" s="290"/>
      <c r="B25" s="447"/>
      <c r="C25" s="450"/>
      <c r="D25" s="75" t="s">
        <v>23</v>
      </c>
      <c r="E25" s="84">
        <v>419</v>
      </c>
      <c r="F25" s="85">
        <v>67</v>
      </c>
      <c r="G25" s="85">
        <v>20</v>
      </c>
      <c r="H25" s="85">
        <v>0</v>
      </c>
      <c r="I25" s="85">
        <v>0</v>
      </c>
      <c r="J25" s="85">
        <v>12</v>
      </c>
      <c r="K25" s="289">
        <f t="shared" si="0"/>
        <v>518</v>
      </c>
      <c r="L25" s="87">
        <v>348</v>
      </c>
      <c r="M25" s="85">
        <v>67</v>
      </c>
      <c r="N25" s="85">
        <v>20</v>
      </c>
      <c r="O25" s="85">
        <v>0</v>
      </c>
      <c r="P25" s="85">
        <v>0</v>
      </c>
      <c r="Q25" s="85">
        <v>8</v>
      </c>
      <c r="R25" s="244">
        <f t="shared" si="1"/>
        <v>443</v>
      </c>
      <c r="S25" s="77">
        <f t="shared" si="2"/>
        <v>71</v>
      </c>
      <c r="T25" s="77">
        <f t="shared" si="3"/>
        <v>0</v>
      </c>
      <c r="U25" s="77">
        <f t="shared" si="4"/>
        <v>0</v>
      </c>
      <c r="V25" s="77">
        <f t="shared" si="5"/>
        <v>0</v>
      </c>
      <c r="W25" s="77">
        <f t="shared" si="6"/>
        <v>0</v>
      </c>
      <c r="X25" s="77">
        <f t="shared" si="7"/>
        <v>4</v>
      </c>
      <c r="Y25" s="256">
        <f t="shared" si="8"/>
        <v>75</v>
      </c>
      <c r="Z25" s="137">
        <f>Y23+Y24+Y25</f>
        <v>172</v>
      </c>
      <c r="AA25" s="605"/>
    </row>
    <row r="26" spans="1:27" ht="21">
      <c r="A26" s="288">
        <v>7</v>
      </c>
      <c r="B26" s="447"/>
      <c r="C26" s="449" t="s">
        <v>34</v>
      </c>
      <c r="D26" s="24" t="s">
        <v>21</v>
      </c>
      <c r="E26" s="25">
        <v>149</v>
      </c>
      <c r="F26" s="26">
        <v>30</v>
      </c>
      <c r="G26" s="26">
        <v>15</v>
      </c>
      <c r="H26" s="26">
        <v>0</v>
      </c>
      <c r="I26" s="26">
        <v>0</v>
      </c>
      <c r="J26" s="26">
        <v>9</v>
      </c>
      <c r="K26" s="260">
        <f t="shared" si="0"/>
        <v>203</v>
      </c>
      <c r="L26" s="29">
        <v>78</v>
      </c>
      <c r="M26" s="26">
        <v>13</v>
      </c>
      <c r="N26" s="26">
        <v>0</v>
      </c>
      <c r="O26" s="26">
        <v>0</v>
      </c>
      <c r="P26" s="26">
        <v>0</v>
      </c>
      <c r="Q26" s="26">
        <v>3</v>
      </c>
      <c r="R26" s="126">
        <f t="shared" si="1"/>
        <v>94</v>
      </c>
      <c r="S26" s="117">
        <f t="shared" si="2"/>
        <v>71</v>
      </c>
      <c r="T26" s="32">
        <f t="shared" si="3"/>
        <v>17</v>
      </c>
      <c r="U26" s="32">
        <f t="shared" si="4"/>
        <v>15</v>
      </c>
      <c r="V26" s="32">
        <f t="shared" si="5"/>
        <v>0</v>
      </c>
      <c r="W26" s="32">
        <f t="shared" si="6"/>
        <v>0</v>
      </c>
      <c r="X26" s="118">
        <f t="shared" si="7"/>
        <v>6</v>
      </c>
      <c r="Y26" s="287">
        <f t="shared" si="8"/>
        <v>109</v>
      </c>
      <c r="Z26" s="152">
        <f>K26+K27+K28</f>
        <v>928</v>
      </c>
      <c r="AA26" s="603">
        <f>Z28/Z26*100</f>
        <v>39.116379310344826</v>
      </c>
    </row>
    <row r="27" spans="1:27" ht="25.5">
      <c r="A27" s="286"/>
      <c r="B27" s="447"/>
      <c r="C27" s="450"/>
      <c r="D27" s="36" t="s">
        <v>22</v>
      </c>
      <c r="E27" s="37">
        <v>278</v>
      </c>
      <c r="F27" s="38">
        <v>55</v>
      </c>
      <c r="G27" s="38">
        <v>27</v>
      </c>
      <c r="H27" s="38">
        <v>0</v>
      </c>
      <c r="I27" s="38">
        <v>0</v>
      </c>
      <c r="J27" s="38">
        <v>12</v>
      </c>
      <c r="K27" s="258">
        <f t="shared" si="0"/>
        <v>372</v>
      </c>
      <c r="L27" s="41">
        <v>195</v>
      </c>
      <c r="M27" s="38">
        <v>17</v>
      </c>
      <c r="N27" s="38">
        <v>6</v>
      </c>
      <c r="O27" s="38">
        <v>0</v>
      </c>
      <c r="P27" s="38">
        <v>0</v>
      </c>
      <c r="Q27" s="38">
        <v>2</v>
      </c>
      <c r="R27" s="131">
        <f t="shared" si="1"/>
        <v>220</v>
      </c>
      <c r="S27" s="119">
        <f t="shared" si="2"/>
        <v>83</v>
      </c>
      <c r="T27" s="44">
        <f t="shared" si="3"/>
        <v>38</v>
      </c>
      <c r="U27" s="44">
        <f t="shared" si="4"/>
        <v>21</v>
      </c>
      <c r="V27" s="44">
        <f t="shared" si="5"/>
        <v>0</v>
      </c>
      <c r="W27" s="44">
        <f t="shared" si="6"/>
        <v>0</v>
      </c>
      <c r="X27" s="120">
        <f t="shared" si="7"/>
        <v>10</v>
      </c>
      <c r="Y27" s="257">
        <f t="shared" si="8"/>
        <v>152</v>
      </c>
      <c r="Z27" s="132">
        <f>R26+R27+R28</f>
        <v>565</v>
      </c>
      <c r="AA27" s="604"/>
    </row>
    <row r="28" spans="1:27" ht="26.25" thickBot="1">
      <c r="A28" s="294"/>
      <c r="B28" s="447"/>
      <c r="C28" s="451"/>
      <c r="D28" s="48" t="s">
        <v>23</v>
      </c>
      <c r="E28" s="49">
        <v>167</v>
      </c>
      <c r="F28" s="50">
        <v>53</v>
      </c>
      <c r="G28" s="50">
        <v>26</v>
      </c>
      <c r="H28" s="50">
        <v>94</v>
      </c>
      <c r="I28" s="50">
        <v>0</v>
      </c>
      <c r="J28" s="50">
        <v>13</v>
      </c>
      <c r="K28" s="176">
        <f t="shared" si="0"/>
        <v>353</v>
      </c>
      <c r="L28" s="53">
        <v>152</v>
      </c>
      <c r="M28" s="50">
        <v>37</v>
      </c>
      <c r="N28" s="50">
        <v>17</v>
      </c>
      <c r="O28" s="50">
        <v>36</v>
      </c>
      <c r="P28" s="50">
        <v>0</v>
      </c>
      <c r="Q28" s="50">
        <v>9</v>
      </c>
      <c r="R28" s="136">
        <f t="shared" si="1"/>
        <v>251</v>
      </c>
      <c r="S28" s="121">
        <f t="shared" si="2"/>
        <v>15</v>
      </c>
      <c r="T28" s="56">
        <f t="shared" si="3"/>
        <v>16</v>
      </c>
      <c r="U28" s="56">
        <f t="shared" si="4"/>
        <v>9</v>
      </c>
      <c r="V28" s="56">
        <f t="shared" si="5"/>
        <v>58</v>
      </c>
      <c r="W28" s="56">
        <f t="shared" si="6"/>
        <v>0</v>
      </c>
      <c r="X28" s="122">
        <f t="shared" si="7"/>
        <v>4</v>
      </c>
      <c r="Y28" s="284">
        <f t="shared" si="8"/>
        <v>102</v>
      </c>
      <c r="Z28" s="151">
        <f>Y26+Y27+Y28</f>
        <v>363</v>
      </c>
      <c r="AA28" s="605"/>
    </row>
    <row r="29" spans="1:27" ht="21">
      <c r="A29" s="293">
        <v>8</v>
      </c>
      <c r="B29" s="447" t="s">
        <v>52</v>
      </c>
      <c r="C29" s="450" t="s">
        <v>53</v>
      </c>
      <c r="D29" s="60" t="s">
        <v>21</v>
      </c>
      <c r="E29" s="25">
        <v>43</v>
      </c>
      <c r="F29" s="26">
        <v>8</v>
      </c>
      <c r="G29" s="26">
        <v>4</v>
      </c>
      <c r="H29" s="26">
        <v>0</v>
      </c>
      <c r="I29" s="26">
        <v>0</v>
      </c>
      <c r="J29" s="26">
        <v>1</v>
      </c>
      <c r="K29" s="292">
        <f t="shared" si="0"/>
        <v>56</v>
      </c>
      <c r="L29" s="29">
        <v>4</v>
      </c>
      <c r="M29" s="26">
        <v>1</v>
      </c>
      <c r="N29" s="26">
        <v>0</v>
      </c>
      <c r="O29" s="26">
        <v>0</v>
      </c>
      <c r="P29" s="26">
        <v>0</v>
      </c>
      <c r="Q29" s="26">
        <v>0</v>
      </c>
      <c r="R29" s="291">
        <f t="shared" si="1"/>
        <v>5</v>
      </c>
      <c r="S29" s="69">
        <f t="shared" si="2"/>
        <v>39</v>
      </c>
      <c r="T29" s="69">
        <f t="shared" si="3"/>
        <v>7</v>
      </c>
      <c r="U29" s="69">
        <f t="shared" si="4"/>
        <v>4</v>
      </c>
      <c r="V29" s="69">
        <f t="shared" si="5"/>
        <v>0</v>
      </c>
      <c r="W29" s="69">
        <f t="shared" si="6"/>
        <v>0</v>
      </c>
      <c r="X29" s="69">
        <f t="shared" si="7"/>
        <v>1</v>
      </c>
      <c r="Y29" s="259">
        <f t="shared" si="8"/>
        <v>51</v>
      </c>
      <c r="Z29" s="127">
        <f>K29+K30+K31</f>
        <v>406</v>
      </c>
      <c r="AA29" s="603">
        <f>Z31/Z29*100</f>
        <v>49.75369458128079</v>
      </c>
    </row>
    <row r="30" spans="1:27" ht="25.5">
      <c r="A30" s="286"/>
      <c r="B30" s="447"/>
      <c r="C30" s="450"/>
      <c r="D30" s="36" t="s">
        <v>22</v>
      </c>
      <c r="E30" s="37">
        <v>80</v>
      </c>
      <c r="F30" s="38">
        <v>16</v>
      </c>
      <c r="G30" s="38">
        <v>8</v>
      </c>
      <c r="H30" s="38">
        <v>0</v>
      </c>
      <c r="I30" s="38">
        <v>0</v>
      </c>
      <c r="J30" s="38">
        <v>2</v>
      </c>
      <c r="K30" s="258">
        <f t="shared" si="0"/>
        <v>106</v>
      </c>
      <c r="L30" s="41">
        <v>19</v>
      </c>
      <c r="M30" s="38">
        <v>2</v>
      </c>
      <c r="N30" s="38">
        <v>0</v>
      </c>
      <c r="O30" s="38">
        <v>0</v>
      </c>
      <c r="P30" s="38">
        <v>0</v>
      </c>
      <c r="Q30" s="38">
        <v>0</v>
      </c>
      <c r="R30" s="131">
        <f t="shared" si="1"/>
        <v>21</v>
      </c>
      <c r="S30" s="44">
        <f t="shared" si="2"/>
        <v>61</v>
      </c>
      <c r="T30" s="44">
        <f t="shared" si="3"/>
        <v>14</v>
      </c>
      <c r="U30" s="44">
        <f t="shared" si="4"/>
        <v>8</v>
      </c>
      <c r="V30" s="44">
        <f t="shared" si="5"/>
        <v>0</v>
      </c>
      <c r="W30" s="44">
        <f t="shared" si="6"/>
        <v>0</v>
      </c>
      <c r="X30" s="44">
        <f t="shared" si="7"/>
        <v>2</v>
      </c>
      <c r="Y30" s="257">
        <f t="shared" si="8"/>
        <v>85</v>
      </c>
      <c r="Z30" s="132">
        <f>R29+R30+R31</f>
        <v>204</v>
      </c>
      <c r="AA30" s="604"/>
    </row>
    <row r="31" spans="1:27" ht="26.25" thickBot="1">
      <c r="A31" s="290"/>
      <c r="B31" s="447"/>
      <c r="C31" s="450"/>
      <c r="D31" s="75" t="s">
        <v>23</v>
      </c>
      <c r="E31" s="49">
        <v>113</v>
      </c>
      <c r="F31" s="50">
        <v>36</v>
      </c>
      <c r="G31" s="50">
        <v>18</v>
      </c>
      <c r="H31" s="50">
        <v>66</v>
      </c>
      <c r="I31" s="50">
        <v>0</v>
      </c>
      <c r="J31" s="50">
        <v>11</v>
      </c>
      <c r="K31" s="289">
        <f t="shared" si="0"/>
        <v>244</v>
      </c>
      <c r="L31" s="53">
        <v>90</v>
      </c>
      <c r="M31" s="50">
        <v>41</v>
      </c>
      <c r="N31" s="50">
        <v>6</v>
      </c>
      <c r="O31" s="50">
        <v>39</v>
      </c>
      <c r="P31" s="50">
        <v>0</v>
      </c>
      <c r="Q31" s="50">
        <v>2</v>
      </c>
      <c r="R31" s="244">
        <f t="shared" si="1"/>
        <v>178</v>
      </c>
      <c r="S31" s="77">
        <f t="shared" si="2"/>
        <v>23</v>
      </c>
      <c r="T31" s="77">
        <f t="shared" si="3"/>
        <v>-5</v>
      </c>
      <c r="U31" s="77">
        <f t="shared" si="4"/>
        <v>12</v>
      </c>
      <c r="V31" s="77">
        <f t="shared" si="5"/>
        <v>27</v>
      </c>
      <c r="W31" s="77">
        <f t="shared" si="6"/>
        <v>0</v>
      </c>
      <c r="X31" s="77">
        <f t="shared" si="7"/>
        <v>9</v>
      </c>
      <c r="Y31" s="256">
        <f t="shared" si="8"/>
        <v>66</v>
      </c>
      <c r="Z31" s="137">
        <f>Y29+Y30+Y31</f>
        <v>202</v>
      </c>
      <c r="AA31" s="605"/>
    </row>
    <row r="32" spans="1:27" s="98" customFormat="1" ht="21">
      <c r="A32" s="288">
        <v>9</v>
      </c>
      <c r="B32" s="447"/>
      <c r="C32" s="449" t="s">
        <v>54</v>
      </c>
      <c r="D32" s="24" t="s">
        <v>21</v>
      </c>
      <c r="E32" s="61">
        <v>25</v>
      </c>
      <c r="F32" s="62">
        <v>4</v>
      </c>
      <c r="G32" s="62">
        <v>2</v>
      </c>
      <c r="H32" s="62">
        <v>0</v>
      </c>
      <c r="I32" s="62">
        <v>4</v>
      </c>
      <c r="J32" s="62">
        <v>1</v>
      </c>
      <c r="K32" s="260">
        <f t="shared" si="0"/>
        <v>36</v>
      </c>
      <c r="L32" s="65">
        <v>15</v>
      </c>
      <c r="M32" s="62">
        <v>0</v>
      </c>
      <c r="N32" s="62">
        <v>0</v>
      </c>
      <c r="O32" s="62">
        <v>0</v>
      </c>
      <c r="P32" s="62">
        <v>0</v>
      </c>
      <c r="Q32" s="62">
        <v>0</v>
      </c>
      <c r="R32" s="126">
        <f t="shared" si="1"/>
        <v>15</v>
      </c>
      <c r="S32" s="117">
        <f t="shared" si="2"/>
        <v>10</v>
      </c>
      <c r="T32" s="32">
        <f t="shared" si="3"/>
        <v>4</v>
      </c>
      <c r="U32" s="32">
        <f t="shared" si="4"/>
        <v>2</v>
      </c>
      <c r="V32" s="32">
        <f t="shared" si="5"/>
        <v>0</v>
      </c>
      <c r="W32" s="32">
        <f t="shared" si="6"/>
        <v>4</v>
      </c>
      <c r="X32" s="118">
        <f t="shared" si="7"/>
        <v>1</v>
      </c>
      <c r="Y32" s="287">
        <f t="shared" si="8"/>
        <v>21</v>
      </c>
      <c r="Z32" s="152">
        <f>K32+K33+K34</f>
        <v>266</v>
      </c>
      <c r="AA32" s="603">
        <f>Z34/Z32*100</f>
        <v>35.714285714285715</v>
      </c>
    </row>
    <row r="33" spans="1:27" s="98" customFormat="1" ht="25.5">
      <c r="A33" s="286"/>
      <c r="B33" s="447"/>
      <c r="C33" s="450"/>
      <c r="D33" s="36" t="s">
        <v>22</v>
      </c>
      <c r="E33" s="37">
        <v>47</v>
      </c>
      <c r="F33" s="38">
        <v>9</v>
      </c>
      <c r="G33" s="38">
        <v>4</v>
      </c>
      <c r="H33" s="38">
        <v>0</v>
      </c>
      <c r="I33" s="38">
        <v>7</v>
      </c>
      <c r="J33" s="38">
        <v>2</v>
      </c>
      <c r="K33" s="258">
        <f t="shared" si="0"/>
        <v>69</v>
      </c>
      <c r="L33" s="41">
        <v>27</v>
      </c>
      <c r="M33" s="38">
        <v>1</v>
      </c>
      <c r="N33" s="38">
        <v>0</v>
      </c>
      <c r="O33" s="38">
        <v>0</v>
      </c>
      <c r="P33" s="38">
        <v>0</v>
      </c>
      <c r="Q33" s="38">
        <v>1</v>
      </c>
      <c r="R33" s="131">
        <f t="shared" si="1"/>
        <v>29</v>
      </c>
      <c r="S33" s="119">
        <f t="shared" si="2"/>
        <v>20</v>
      </c>
      <c r="T33" s="44">
        <f t="shared" si="3"/>
        <v>8</v>
      </c>
      <c r="U33" s="44">
        <f t="shared" si="4"/>
        <v>4</v>
      </c>
      <c r="V33" s="44">
        <f t="shared" si="5"/>
        <v>0</v>
      </c>
      <c r="W33" s="44">
        <f t="shared" si="6"/>
        <v>7</v>
      </c>
      <c r="X33" s="120">
        <f t="shared" si="7"/>
        <v>1</v>
      </c>
      <c r="Y33" s="257">
        <f t="shared" si="8"/>
        <v>40</v>
      </c>
      <c r="Z33" s="132">
        <f>R32+R33+R34</f>
        <v>171</v>
      </c>
      <c r="AA33" s="604"/>
    </row>
    <row r="34" spans="1:27" s="98" customFormat="1" ht="26.25" thickBot="1">
      <c r="A34" s="294"/>
      <c r="B34" s="447"/>
      <c r="C34" s="451"/>
      <c r="D34" s="48" t="s">
        <v>23</v>
      </c>
      <c r="E34" s="84">
        <v>67</v>
      </c>
      <c r="F34" s="85">
        <v>22</v>
      </c>
      <c r="G34" s="85">
        <v>11</v>
      </c>
      <c r="H34" s="85">
        <v>41</v>
      </c>
      <c r="I34" s="85">
        <v>16</v>
      </c>
      <c r="J34" s="85">
        <v>4</v>
      </c>
      <c r="K34" s="176">
        <f t="shared" si="0"/>
        <v>161</v>
      </c>
      <c r="L34" s="87">
        <v>58</v>
      </c>
      <c r="M34" s="85">
        <v>20</v>
      </c>
      <c r="N34" s="85">
        <v>10</v>
      </c>
      <c r="O34" s="85">
        <v>35</v>
      </c>
      <c r="P34" s="85">
        <v>0</v>
      </c>
      <c r="Q34" s="85">
        <v>4</v>
      </c>
      <c r="R34" s="136">
        <f t="shared" si="1"/>
        <v>127</v>
      </c>
      <c r="S34" s="121">
        <f t="shared" si="2"/>
        <v>9</v>
      </c>
      <c r="T34" s="56">
        <f t="shared" si="3"/>
        <v>2</v>
      </c>
      <c r="U34" s="56">
        <f t="shared" si="4"/>
        <v>1</v>
      </c>
      <c r="V34" s="56">
        <f t="shared" si="5"/>
        <v>6</v>
      </c>
      <c r="W34" s="56">
        <f t="shared" si="6"/>
        <v>16</v>
      </c>
      <c r="X34" s="122">
        <f t="shared" si="7"/>
        <v>0</v>
      </c>
      <c r="Y34" s="284">
        <f t="shared" si="8"/>
        <v>34</v>
      </c>
      <c r="Z34" s="151">
        <f>Y32+Y33+Y34</f>
        <v>95</v>
      </c>
      <c r="AA34" s="605"/>
    </row>
    <row r="35" spans="1:27" s="98" customFormat="1" ht="21">
      <c r="A35" s="293">
        <v>10</v>
      </c>
      <c r="B35" s="593" t="s">
        <v>55</v>
      </c>
      <c r="C35" s="450" t="s">
        <v>56</v>
      </c>
      <c r="D35" s="60" t="s">
        <v>21</v>
      </c>
      <c r="E35" s="25">
        <v>16</v>
      </c>
      <c r="F35" s="26">
        <v>2</v>
      </c>
      <c r="G35" s="26">
        <v>1</v>
      </c>
      <c r="H35" s="26">
        <v>0</v>
      </c>
      <c r="I35" s="26">
        <v>0</v>
      </c>
      <c r="J35" s="26">
        <v>0</v>
      </c>
      <c r="K35" s="292">
        <f t="shared" si="0"/>
        <v>19</v>
      </c>
      <c r="L35" s="29">
        <v>11</v>
      </c>
      <c r="M35" s="26">
        <v>1</v>
      </c>
      <c r="N35" s="26">
        <v>0</v>
      </c>
      <c r="O35" s="26">
        <v>0</v>
      </c>
      <c r="P35" s="26">
        <v>0</v>
      </c>
      <c r="Q35" s="26">
        <v>0</v>
      </c>
      <c r="R35" s="291">
        <f t="shared" si="1"/>
        <v>12</v>
      </c>
      <c r="S35" s="69">
        <f t="shared" si="2"/>
        <v>5</v>
      </c>
      <c r="T35" s="69">
        <f t="shared" si="3"/>
        <v>1</v>
      </c>
      <c r="U35" s="69">
        <f t="shared" si="4"/>
        <v>1</v>
      </c>
      <c r="V35" s="69">
        <f t="shared" si="5"/>
        <v>0</v>
      </c>
      <c r="W35" s="69">
        <f t="shared" si="6"/>
        <v>0</v>
      </c>
      <c r="X35" s="69">
        <f t="shared" si="7"/>
        <v>0</v>
      </c>
      <c r="Y35" s="259">
        <f t="shared" si="8"/>
        <v>7</v>
      </c>
      <c r="Z35" s="127">
        <f>K35+K36+K37</f>
        <v>114</v>
      </c>
      <c r="AA35" s="603">
        <f>Z37/Z35*100</f>
        <v>29.82456140350877</v>
      </c>
    </row>
    <row r="36" spans="1:27" s="98" customFormat="1" ht="25.5">
      <c r="A36" s="286"/>
      <c r="B36" s="593"/>
      <c r="C36" s="450"/>
      <c r="D36" s="36" t="s">
        <v>22</v>
      </c>
      <c r="E36" s="37">
        <v>16</v>
      </c>
      <c r="F36" s="38">
        <v>2</v>
      </c>
      <c r="G36" s="38">
        <v>1</v>
      </c>
      <c r="H36" s="38">
        <v>0</v>
      </c>
      <c r="I36" s="38">
        <v>0</v>
      </c>
      <c r="J36" s="38">
        <v>0</v>
      </c>
      <c r="K36" s="258">
        <f t="shared" si="0"/>
        <v>19</v>
      </c>
      <c r="L36" s="41">
        <v>9</v>
      </c>
      <c r="M36" s="38">
        <v>2</v>
      </c>
      <c r="N36" s="38">
        <v>0</v>
      </c>
      <c r="O36" s="38">
        <v>0</v>
      </c>
      <c r="P36" s="38">
        <v>0</v>
      </c>
      <c r="Q36" s="38">
        <v>0</v>
      </c>
      <c r="R36" s="131">
        <f t="shared" si="1"/>
        <v>11</v>
      </c>
      <c r="S36" s="44">
        <f t="shared" si="2"/>
        <v>7</v>
      </c>
      <c r="T36" s="44">
        <f t="shared" si="3"/>
        <v>0</v>
      </c>
      <c r="U36" s="44">
        <f t="shared" si="4"/>
        <v>1</v>
      </c>
      <c r="V36" s="44">
        <f t="shared" si="5"/>
        <v>0</v>
      </c>
      <c r="W36" s="44">
        <f t="shared" si="6"/>
        <v>0</v>
      </c>
      <c r="X36" s="44">
        <f t="shared" si="7"/>
        <v>0</v>
      </c>
      <c r="Y36" s="257">
        <f t="shared" si="8"/>
        <v>8</v>
      </c>
      <c r="Z36" s="132">
        <f>R35+R36+R37</f>
        <v>80</v>
      </c>
      <c r="AA36" s="604"/>
    </row>
    <row r="37" spans="1:27" s="98" customFormat="1" ht="26.25" thickBot="1">
      <c r="A37" s="290"/>
      <c r="B37" s="593"/>
      <c r="C37" s="450"/>
      <c r="D37" s="75" t="s">
        <v>23</v>
      </c>
      <c r="E37" s="49">
        <v>40</v>
      </c>
      <c r="F37" s="50">
        <v>11</v>
      </c>
      <c r="G37" s="50">
        <v>5</v>
      </c>
      <c r="H37" s="50">
        <v>20</v>
      </c>
      <c r="I37" s="50">
        <v>0</v>
      </c>
      <c r="J37" s="50">
        <v>0</v>
      </c>
      <c r="K37" s="289">
        <f t="shared" si="0"/>
        <v>76</v>
      </c>
      <c r="L37" s="53">
        <v>30</v>
      </c>
      <c r="M37" s="50">
        <v>9</v>
      </c>
      <c r="N37" s="50">
        <v>3</v>
      </c>
      <c r="O37" s="50">
        <v>15</v>
      </c>
      <c r="P37" s="50">
        <v>0</v>
      </c>
      <c r="Q37" s="50">
        <v>0</v>
      </c>
      <c r="R37" s="244">
        <f t="shared" si="1"/>
        <v>57</v>
      </c>
      <c r="S37" s="77">
        <f t="shared" si="2"/>
        <v>10</v>
      </c>
      <c r="T37" s="77">
        <f t="shared" si="3"/>
        <v>2</v>
      </c>
      <c r="U37" s="77">
        <f t="shared" si="4"/>
        <v>2</v>
      </c>
      <c r="V37" s="77">
        <f t="shared" si="5"/>
        <v>5</v>
      </c>
      <c r="W37" s="77">
        <f t="shared" si="6"/>
        <v>0</v>
      </c>
      <c r="X37" s="77">
        <f t="shared" si="7"/>
        <v>0</v>
      </c>
      <c r="Y37" s="256">
        <f t="shared" si="8"/>
        <v>19</v>
      </c>
      <c r="Z37" s="137">
        <f>Y35+Y36+Y37</f>
        <v>34</v>
      </c>
      <c r="AA37" s="605"/>
    </row>
    <row r="38" spans="1:27" ht="21">
      <c r="A38" s="288">
        <v>11</v>
      </c>
      <c r="B38" s="584" t="s">
        <v>61</v>
      </c>
      <c r="C38" s="449" t="s">
        <v>62</v>
      </c>
      <c r="D38" s="24" t="s">
        <v>21</v>
      </c>
      <c r="E38" s="25">
        <v>53</v>
      </c>
      <c r="F38" s="26">
        <v>9</v>
      </c>
      <c r="G38" s="26">
        <v>4</v>
      </c>
      <c r="H38" s="26">
        <v>0</v>
      </c>
      <c r="I38" s="26">
        <v>0</v>
      </c>
      <c r="J38" s="26">
        <v>1</v>
      </c>
      <c r="K38" s="260">
        <f t="shared" si="0"/>
        <v>67</v>
      </c>
      <c r="L38" s="29">
        <v>22</v>
      </c>
      <c r="M38" s="26">
        <v>1</v>
      </c>
      <c r="N38" s="26">
        <v>0</v>
      </c>
      <c r="O38" s="26">
        <v>0</v>
      </c>
      <c r="P38" s="26">
        <v>0</v>
      </c>
      <c r="Q38" s="26">
        <v>1</v>
      </c>
      <c r="R38" s="126">
        <f t="shared" si="1"/>
        <v>24</v>
      </c>
      <c r="S38" s="117">
        <f t="shared" si="2"/>
        <v>31</v>
      </c>
      <c r="T38" s="32">
        <f t="shared" si="3"/>
        <v>8</v>
      </c>
      <c r="U38" s="32">
        <f t="shared" si="4"/>
        <v>4</v>
      </c>
      <c r="V38" s="32">
        <f t="shared" si="5"/>
        <v>0</v>
      </c>
      <c r="W38" s="32">
        <f t="shared" si="6"/>
        <v>0</v>
      </c>
      <c r="X38" s="118">
        <f t="shared" si="7"/>
        <v>0</v>
      </c>
      <c r="Y38" s="287">
        <f t="shared" si="8"/>
        <v>43</v>
      </c>
      <c r="Z38" s="152">
        <f>K38+K39+K40</f>
        <v>489</v>
      </c>
      <c r="AA38" s="603">
        <f>Z40/Z38*100</f>
        <v>31.288343558282211</v>
      </c>
    </row>
    <row r="39" spans="1:27" ht="25.5">
      <c r="A39" s="286"/>
      <c r="B39" s="585"/>
      <c r="C39" s="450"/>
      <c r="D39" s="36" t="s">
        <v>22</v>
      </c>
      <c r="E39" s="37">
        <v>109</v>
      </c>
      <c r="F39" s="38">
        <v>21</v>
      </c>
      <c r="G39" s="38">
        <v>10</v>
      </c>
      <c r="H39" s="38">
        <v>0</v>
      </c>
      <c r="I39" s="38">
        <v>0</v>
      </c>
      <c r="J39" s="38">
        <v>4</v>
      </c>
      <c r="K39" s="258">
        <f t="shared" si="0"/>
        <v>144</v>
      </c>
      <c r="L39" s="41">
        <v>68</v>
      </c>
      <c r="M39" s="38">
        <v>15</v>
      </c>
      <c r="N39" s="38">
        <v>0</v>
      </c>
      <c r="O39" s="38">
        <v>0</v>
      </c>
      <c r="P39" s="38">
        <v>0</v>
      </c>
      <c r="Q39" s="38">
        <v>3</v>
      </c>
      <c r="R39" s="131">
        <f t="shared" si="1"/>
        <v>86</v>
      </c>
      <c r="S39" s="119">
        <f t="shared" si="2"/>
        <v>41</v>
      </c>
      <c r="T39" s="44">
        <f t="shared" si="3"/>
        <v>6</v>
      </c>
      <c r="U39" s="44">
        <f t="shared" si="4"/>
        <v>10</v>
      </c>
      <c r="V39" s="44">
        <f t="shared" si="5"/>
        <v>0</v>
      </c>
      <c r="W39" s="44">
        <f t="shared" si="6"/>
        <v>0</v>
      </c>
      <c r="X39" s="120">
        <f t="shared" si="7"/>
        <v>1</v>
      </c>
      <c r="Y39" s="257">
        <f t="shared" si="8"/>
        <v>58</v>
      </c>
      <c r="Z39" s="132">
        <f>R38+R39+R40</f>
        <v>336</v>
      </c>
      <c r="AA39" s="604"/>
    </row>
    <row r="40" spans="1:27" ht="26.25" thickBot="1">
      <c r="A40" s="294"/>
      <c r="B40" s="586"/>
      <c r="C40" s="451"/>
      <c r="D40" s="48" t="s">
        <v>23</v>
      </c>
      <c r="E40" s="49">
        <v>161</v>
      </c>
      <c r="F40" s="50">
        <v>41</v>
      </c>
      <c r="G40" s="50">
        <v>20</v>
      </c>
      <c r="H40" s="50">
        <v>46</v>
      </c>
      <c r="I40" s="50">
        <v>0</v>
      </c>
      <c r="J40" s="50">
        <v>10</v>
      </c>
      <c r="K40" s="176">
        <f t="shared" ref="K40:K71" si="9">SUM(E40:J40)</f>
        <v>278</v>
      </c>
      <c r="L40" s="53">
        <v>134</v>
      </c>
      <c r="M40" s="50">
        <v>33</v>
      </c>
      <c r="N40" s="50">
        <v>16</v>
      </c>
      <c r="O40" s="50">
        <v>34</v>
      </c>
      <c r="P40" s="50">
        <v>0</v>
      </c>
      <c r="Q40" s="50">
        <v>9</v>
      </c>
      <c r="R40" s="136">
        <f t="shared" ref="R40:R71" si="10">SUM(L40:Q40)</f>
        <v>226</v>
      </c>
      <c r="S40" s="121">
        <f t="shared" ref="S40:S61" si="11">E40-L40</f>
        <v>27</v>
      </c>
      <c r="T40" s="56">
        <f t="shared" ref="T40:T61" si="12">F40-M40</f>
        <v>8</v>
      </c>
      <c r="U40" s="56">
        <f t="shared" ref="U40:U61" si="13">G40-N40</f>
        <v>4</v>
      </c>
      <c r="V40" s="56">
        <f t="shared" ref="V40:V61" si="14">H40-O40</f>
        <v>12</v>
      </c>
      <c r="W40" s="56">
        <f t="shared" ref="W40:W61" si="15">I40-P40</f>
        <v>0</v>
      </c>
      <c r="X40" s="122">
        <f t="shared" ref="X40:X61" si="16">J40-Q40</f>
        <v>1</v>
      </c>
      <c r="Y40" s="284">
        <f t="shared" ref="Y40:Y71" si="17">SUM(S40:X40)</f>
        <v>52</v>
      </c>
      <c r="Z40" s="151">
        <f>Y38+Y39+Y40</f>
        <v>153</v>
      </c>
      <c r="AA40" s="605"/>
    </row>
    <row r="41" spans="1:27" ht="21">
      <c r="A41" s="293">
        <v>12</v>
      </c>
      <c r="B41" s="594" t="s">
        <v>71</v>
      </c>
      <c r="C41" s="450" t="s">
        <v>72</v>
      </c>
      <c r="D41" s="60" t="s">
        <v>21</v>
      </c>
      <c r="E41" s="61">
        <v>33</v>
      </c>
      <c r="F41" s="62">
        <v>6</v>
      </c>
      <c r="G41" s="62">
        <v>3</v>
      </c>
      <c r="H41" s="62">
        <v>0</v>
      </c>
      <c r="I41" s="62">
        <v>0</v>
      </c>
      <c r="J41" s="62">
        <v>1</v>
      </c>
      <c r="K41" s="292">
        <f t="shared" si="9"/>
        <v>43</v>
      </c>
      <c r="L41" s="65">
        <v>8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291">
        <f t="shared" si="10"/>
        <v>8</v>
      </c>
      <c r="S41" s="69">
        <f t="shared" si="11"/>
        <v>25</v>
      </c>
      <c r="T41" s="69">
        <f t="shared" si="12"/>
        <v>6</v>
      </c>
      <c r="U41" s="69">
        <f t="shared" si="13"/>
        <v>3</v>
      </c>
      <c r="V41" s="69">
        <f t="shared" si="14"/>
        <v>0</v>
      </c>
      <c r="W41" s="69">
        <f t="shared" si="15"/>
        <v>0</v>
      </c>
      <c r="X41" s="69">
        <f t="shared" si="16"/>
        <v>1</v>
      </c>
      <c r="Y41" s="259">
        <f t="shared" si="17"/>
        <v>35</v>
      </c>
      <c r="Z41" s="127">
        <f>K41+K42+K43</f>
        <v>468</v>
      </c>
      <c r="AA41" s="603">
        <f>Z43/Z41*100</f>
        <v>45.726495726495727</v>
      </c>
    </row>
    <row r="42" spans="1:27" ht="25.5">
      <c r="A42" s="286"/>
      <c r="B42" s="594"/>
      <c r="C42" s="450"/>
      <c r="D42" s="36" t="s">
        <v>22</v>
      </c>
      <c r="E42" s="37">
        <v>63</v>
      </c>
      <c r="F42" s="38">
        <v>12</v>
      </c>
      <c r="G42" s="38">
        <v>6</v>
      </c>
      <c r="H42" s="38">
        <v>0</v>
      </c>
      <c r="I42" s="38">
        <v>0</v>
      </c>
      <c r="J42" s="38">
        <v>3</v>
      </c>
      <c r="K42" s="258">
        <f t="shared" si="9"/>
        <v>84</v>
      </c>
      <c r="L42" s="41">
        <v>26</v>
      </c>
      <c r="M42" s="38">
        <v>2</v>
      </c>
      <c r="N42" s="38">
        <v>0</v>
      </c>
      <c r="O42" s="38">
        <v>0</v>
      </c>
      <c r="P42" s="38">
        <v>0</v>
      </c>
      <c r="Q42" s="38">
        <v>1</v>
      </c>
      <c r="R42" s="131">
        <f t="shared" si="10"/>
        <v>29</v>
      </c>
      <c r="S42" s="44">
        <f t="shared" si="11"/>
        <v>37</v>
      </c>
      <c r="T42" s="44">
        <f t="shared" si="12"/>
        <v>10</v>
      </c>
      <c r="U42" s="44">
        <f t="shared" si="13"/>
        <v>6</v>
      </c>
      <c r="V42" s="44">
        <f t="shared" si="14"/>
        <v>0</v>
      </c>
      <c r="W42" s="44">
        <f t="shared" si="15"/>
        <v>0</v>
      </c>
      <c r="X42" s="44">
        <f t="shared" si="16"/>
        <v>2</v>
      </c>
      <c r="Y42" s="257">
        <f t="shared" si="17"/>
        <v>55</v>
      </c>
      <c r="Z42" s="132">
        <f>R41+R42+R43</f>
        <v>254</v>
      </c>
      <c r="AA42" s="604"/>
    </row>
    <row r="43" spans="1:27" ht="26.25" thickBot="1">
      <c r="A43" s="290"/>
      <c r="B43" s="594"/>
      <c r="C43" s="450"/>
      <c r="D43" s="75" t="s">
        <v>23</v>
      </c>
      <c r="E43" s="84">
        <v>162</v>
      </c>
      <c r="F43" s="85">
        <v>51</v>
      </c>
      <c r="G43" s="85">
        <v>25</v>
      </c>
      <c r="H43" s="85">
        <v>92</v>
      </c>
      <c r="I43" s="85">
        <v>0</v>
      </c>
      <c r="J43" s="85">
        <v>11</v>
      </c>
      <c r="K43" s="289">
        <f t="shared" si="9"/>
        <v>341</v>
      </c>
      <c r="L43" s="87">
        <v>175</v>
      </c>
      <c r="M43" s="85">
        <v>17</v>
      </c>
      <c r="N43" s="85">
        <v>4</v>
      </c>
      <c r="O43" s="85">
        <v>19</v>
      </c>
      <c r="P43" s="85">
        <v>0</v>
      </c>
      <c r="Q43" s="85">
        <v>2</v>
      </c>
      <c r="R43" s="244">
        <f t="shared" si="10"/>
        <v>217</v>
      </c>
      <c r="S43" s="77">
        <f t="shared" si="11"/>
        <v>-13</v>
      </c>
      <c r="T43" s="77">
        <f t="shared" si="12"/>
        <v>34</v>
      </c>
      <c r="U43" s="77">
        <f t="shared" si="13"/>
        <v>21</v>
      </c>
      <c r="V43" s="77">
        <f t="shared" si="14"/>
        <v>73</v>
      </c>
      <c r="W43" s="77">
        <f t="shared" si="15"/>
        <v>0</v>
      </c>
      <c r="X43" s="77">
        <f t="shared" si="16"/>
        <v>9</v>
      </c>
      <c r="Y43" s="256">
        <f t="shared" si="17"/>
        <v>124</v>
      </c>
      <c r="Z43" s="137">
        <f>Y41+Y42+Y43</f>
        <v>214</v>
      </c>
      <c r="AA43" s="605"/>
    </row>
    <row r="44" spans="1:27" ht="21">
      <c r="A44" s="288">
        <v>13</v>
      </c>
      <c r="B44" s="575" t="s">
        <v>73</v>
      </c>
      <c r="C44" s="449" t="s">
        <v>74</v>
      </c>
      <c r="D44" s="24" t="s">
        <v>21</v>
      </c>
      <c r="E44" s="25">
        <v>186</v>
      </c>
      <c r="F44" s="26">
        <v>0</v>
      </c>
      <c r="G44" s="26">
        <v>0</v>
      </c>
      <c r="H44" s="26">
        <v>0</v>
      </c>
      <c r="I44" s="26">
        <v>0</v>
      </c>
      <c r="J44" s="26">
        <v>8</v>
      </c>
      <c r="K44" s="260">
        <f t="shared" si="9"/>
        <v>194</v>
      </c>
      <c r="L44" s="29">
        <v>127</v>
      </c>
      <c r="M44" s="26">
        <v>0</v>
      </c>
      <c r="N44" s="26">
        <v>0</v>
      </c>
      <c r="O44" s="26">
        <v>0</v>
      </c>
      <c r="P44" s="26">
        <v>0</v>
      </c>
      <c r="Q44" s="26">
        <v>1</v>
      </c>
      <c r="R44" s="126">
        <f t="shared" si="10"/>
        <v>128</v>
      </c>
      <c r="S44" s="117">
        <f t="shared" si="11"/>
        <v>59</v>
      </c>
      <c r="T44" s="32">
        <f t="shared" si="12"/>
        <v>0</v>
      </c>
      <c r="U44" s="32">
        <f t="shared" si="13"/>
        <v>0</v>
      </c>
      <c r="V44" s="32">
        <f t="shared" si="14"/>
        <v>0</v>
      </c>
      <c r="W44" s="32">
        <f t="shared" si="15"/>
        <v>0</v>
      </c>
      <c r="X44" s="118">
        <f t="shared" si="16"/>
        <v>7</v>
      </c>
      <c r="Y44" s="287">
        <f t="shared" si="17"/>
        <v>66</v>
      </c>
      <c r="Z44" s="152">
        <f>K44+K45+K46</f>
        <v>1655</v>
      </c>
      <c r="AA44" s="603">
        <f>Z46/Z44*100</f>
        <v>25.135951661631424</v>
      </c>
    </row>
    <row r="45" spans="1:27" ht="25.5">
      <c r="A45" s="286"/>
      <c r="B45" s="574"/>
      <c r="C45" s="450"/>
      <c r="D45" s="36" t="s">
        <v>22</v>
      </c>
      <c r="E45" s="37">
        <v>379</v>
      </c>
      <c r="F45" s="38">
        <v>0</v>
      </c>
      <c r="G45" s="38">
        <v>0</v>
      </c>
      <c r="H45" s="38">
        <v>0</v>
      </c>
      <c r="I45" s="38">
        <v>0</v>
      </c>
      <c r="J45" s="38">
        <v>16</v>
      </c>
      <c r="K45" s="258">
        <f t="shared" si="9"/>
        <v>395</v>
      </c>
      <c r="L45" s="41">
        <v>260</v>
      </c>
      <c r="M45" s="38">
        <v>0</v>
      </c>
      <c r="N45" s="38">
        <v>0</v>
      </c>
      <c r="O45" s="38">
        <v>0</v>
      </c>
      <c r="P45" s="38">
        <v>0</v>
      </c>
      <c r="Q45" s="38">
        <v>1</v>
      </c>
      <c r="R45" s="131">
        <f t="shared" si="10"/>
        <v>261</v>
      </c>
      <c r="S45" s="119">
        <f t="shared" si="11"/>
        <v>119</v>
      </c>
      <c r="T45" s="44">
        <f t="shared" si="12"/>
        <v>0</v>
      </c>
      <c r="U45" s="44">
        <f t="shared" si="13"/>
        <v>0</v>
      </c>
      <c r="V45" s="44">
        <f t="shared" si="14"/>
        <v>0</v>
      </c>
      <c r="W45" s="44">
        <f t="shared" si="15"/>
        <v>0</v>
      </c>
      <c r="X45" s="120">
        <f t="shared" si="16"/>
        <v>15</v>
      </c>
      <c r="Y45" s="257">
        <f t="shared" si="17"/>
        <v>134</v>
      </c>
      <c r="Z45" s="132">
        <f>R44+R45+R46</f>
        <v>1239</v>
      </c>
      <c r="AA45" s="604"/>
    </row>
    <row r="46" spans="1:27" ht="26.25" thickBot="1">
      <c r="A46" s="294"/>
      <c r="B46" s="576"/>
      <c r="C46" s="451"/>
      <c r="D46" s="48" t="s">
        <v>23</v>
      </c>
      <c r="E46" s="49">
        <v>1024</v>
      </c>
      <c r="F46" s="50">
        <v>0</v>
      </c>
      <c r="G46" s="50">
        <v>0</v>
      </c>
      <c r="H46" s="50">
        <v>0</v>
      </c>
      <c r="I46" s="50">
        <v>0</v>
      </c>
      <c r="J46" s="50">
        <v>42</v>
      </c>
      <c r="K46" s="176">
        <f t="shared" si="9"/>
        <v>1066</v>
      </c>
      <c r="L46" s="53">
        <v>835</v>
      </c>
      <c r="M46" s="50">
        <v>0</v>
      </c>
      <c r="N46" s="50">
        <v>0</v>
      </c>
      <c r="O46" s="50">
        <v>0</v>
      </c>
      <c r="P46" s="50">
        <v>0</v>
      </c>
      <c r="Q46" s="50">
        <v>15</v>
      </c>
      <c r="R46" s="136">
        <f t="shared" si="10"/>
        <v>850</v>
      </c>
      <c r="S46" s="121">
        <f t="shared" si="11"/>
        <v>189</v>
      </c>
      <c r="T46" s="56">
        <f t="shared" si="12"/>
        <v>0</v>
      </c>
      <c r="U46" s="56">
        <f t="shared" si="13"/>
        <v>0</v>
      </c>
      <c r="V46" s="56">
        <f t="shared" si="14"/>
        <v>0</v>
      </c>
      <c r="W46" s="56">
        <f t="shared" si="15"/>
        <v>0</v>
      </c>
      <c r="X46" s="122">
        <f t="shared" si="16"/>
        <v>27</v>
      </c>
      <c r="Y46" s="284">
        <f t="shared" si="17"/>
        <v>216</v>
      </c>
      <c r="Z46" s="151">
        <f>Y44+Y45+Y46</f>
        <v>416</v>
      </c>
      <c r="AA46" s="605"/>
    </row>
    <row r="47" spans="1:27" s="98" customFormat="1" ht="21">
      <c r="A47" s="293">
        <v>14</v>
      </c>
      <c r="B47" s="574" t="s">
        <v>73</v>
      </c>
      <c r="C47" s="450" t="s">
        <v>75</v>
      </c>
      <c r="D47" s="60" t="s">
        <v>21</v>
      </c>
      <c r="E47" s="61">
        <v>256</v>
      </c>
      <c r="F47" s="62">
        <v>3</v>
      </c>
      <c r="G47" s="62">
        <v>0</v>
      </c>
      <c r="H47" s="62">
        <v>0</v>
      </c>
      <c r="I47" s="62">
        <v>0</v>
      </c>
      <c r="J47" s="62">
        <v>4</v>
      </c>
      <c r="K47" s="292">
        <f t="shared" si="9"/>
        <v>263</v>
      </c>
      <c r="L47" s="65">
        <v>147</v>
      </c>
      <c r="M47" s="62">
        <v>2</v>
      </c>
      <c r="N47" s="62">
        <v>0</v>
      </c>
      <c r="O47" s="62">
        <v>0</v>
      </c>
      <c r="P47" s="62">
        <v>0</v>
      </c>
      <c r="Q47" s="62">
        <v>0</v>
      </c>
      <c r="R47" s="291">
        <f t="shared" si="10"/>
        <v>149</v>
      </c>
      <c r="S47" s="69">
        <f t="shared" si="11"/>
        <v>109</v>
      </c>
      <c r="T47" s="69">
        <f t="shared" si="12"/>
        <v>1</v>
      </c>
      <c r="U47" s="69">
        <f t="shared" si="13"/>
        <v>0</v>
      </c>
      <c r="V47" s="69">
        <f t="shared" si="14"/>
        <v>0</v>
      </c>
      <c r="W47" s="69">
        <f t="shared" si="15"/>
        <v>0</v>
      </c>
      <c r="X47" s="69">
        <f t="shared" si="16"/>
        <v>4</v>
      </c>
      <c r="Y47" s="259">
        <f t="shared" si="17"/>
        <v>114</v>
      </c>
      <c r="Z47" s="127">
        <f>K47+K48+K49</f>
        <v>2005</v>
      </c>
      <c r="AA47" s="603">
        <f>Z49/Z47*100</f>
        <v>30.673316708229425</v>
      </c>
    </row>
    <row r="48" spans="1:27" s="98" customFormat="1" ht="25.5">
      <c r="A48" s="286"/>
      <c r="B48" s="574"/>
      <c r="C48" s="450"/>
      <c r="D48" s="36" t="s">
        <v>22</v>
      </c>
      <c r="E48" s="37">
        <v>498</v>
      </c>
      <c r="F48" s="38">
        <v>25</v>
      </c>
      <c r="G48" s="38">
        <v>3</v>
      </c>
      <c r="H48" s="38">
        <v>0</v>
      </c>
      <c r="I48" s="38">
        <v>0</v>
      </c>
      <c r="J48" s="38">
        <v>11</v>
      </c>
      <c r="K48" s="258">
        <f t="shared" si="9"/>
        <v>537</v>
      </c>
      <c r="L48" s="41">
        <v>349</v>
      </c>
      <c r="M48" s="38">
        <v>19</v>
      </c>
      <c r="N48" s="38">
        <v>4</v>
      </c>
      <c r="O48" s="38">
        <v>0</v>
      </c>
      <c r="P48" s="38">
        <v>0</v>
      </c>
      <c r="Q48" s="38">
        <v>0</v>
      </c>
      <c r="R48" s="131">
        <f t="shared" si="10"/>
        <v>372</v>
      </c>
      <c r="S48" s="44">
        <f t="shared" si="11"/>
        <v>149</v>
      </c>
      <c r="T48" s="44">
        <f t="shared" si="12"/>
        <v>6</v>
      </c>
      <c r="U48" s="44">
        <f t="shared" si="13"/>
        <v>-1</v>
      </c>
      <c r="V48" s="44">
        <f t="shared" si="14"/>
        <v>0</v>
      </c>
      <c r="W48" s="44">
        <f t="shared" si="15"/>
        <v>0</v>
      </c>
      <c r="X48" s="44">
        <f t="shared" si="16"/>
        <v>11</v>
      </c>
      <c r="Y48" s="257">
        <f t="shared" si="17"/>
        <v>165</v>
      </c>
      <c r="Z48" s="132">
        <f>R47+R48+R49</f>
        <v>1390</v>
      </c>
      <c r="AA48" s="604"/>
    </row>
    <row r="49" spans="1:27" s="98" customFormat="1" ht="26.25" thickBot="1">
      <c r="A49" s="290"/>
      <c r="B49" s="574"/>
      <c r="C49" s="450"/>
      <c r="D49" s="75" t="s">
        <v>23</v>
      </c>
      <c r="E49" s="84">
        <v>850</v>
      </c>
      <c r="F49" s="85">
        <v>91</v>
      </c>
      <c r="G49" s="85">
        <v>26</v>
      </c>
      <c r="H49" s="85">
        <v>221</v>
      </c>
      <c r="I49" s="85">
        <v>0</v>
      </c>
      <c r="J49" s="85">
        <v>17</v>
      </c>
      <c r="K49" s="289">
        <f t="shared" si="9"/>
        <v>1205</v>
      </c>
      <c r="L49" s="87">
        <v>542</v>
      </c>
      <c r="M49" s="85">
        <v>138</v>
      </c>
      <c r="N49" s="85">
        <v>51</v>
      </c>
      <c r="O49" s="85">
        <v>138</v>
      </c>
      <c r="P49" s="85">
        <v>0</v>
      </c>
      <c r="Q49" s="85">
        <v>0</v>
      </c>
      <c r="R49" s="244">
        <f t="shared" si="10"/>
        <v>869</v>
      </c>
      <c r="S49" s="77">
        <f t="shared" si="11"/>
        <v>308</v>
      </c>
      <c r="T49" s="77">
        <f t="shared" si="12"/>
        <v>-47</v>
      </c>
      <c r="U49" s="77">
        <f t="shared" si="13"/>
        <v>-25</v>
      </c>
      <c r="V49" s="77">
        <f t="shared" si="14"/>
        <v>83</v>
      </c>
      <c r="W49" s="77">
        <f t="shared" si="15"/>
        <v>0</v>
      </c>
      <c r="X49" s="77">
        <f t="shared" si="16"/>
        <v>17</v>
      </c>
      <c r="Y49" s="256">
        <f t="shared" si="17"/>
        <v>336</v>
      </c>
      <c r="Z49" s="137">
        <f>Y47+Y48+Y49</f>
        <v>615</v>
      </c>
      <c r="AA49" s="605"/>
    </row>
    <row r="50" spans="1:27" ht="21">
      <c r="A50" s="288">
        <v>15</v>
      </c>
      <c r="B50" s="574"/>
      <c r="C50" s="449" t="s">
        <v>76</v>
      </c>
      <c r="D50" s="24" t="s">
        <v>21</v>
      </c>
      <c r="E50" s="25">
        <v>23</v>
      </c>
      <c r="F50" s="26">
        <v>5</v>
      </c>
      <c r="G50" s="26">
        <v>2</v>
      </c>
      <c r="H50" s="26">
        <v>0</v>
      </c>
      <c r="I50" s="26">
        <v>0</v>
      </c>
      <c r="J50" s="26">
        <v>0</v>
      </c>
      <c r="K50" s="260">
        <f t="shared" si="9"/>
        <v>30</v>
      </c>
      <c r="L50" s="29">
        <v>14</v>
      </c>
      <c r="M50" s="26">
        <v>1</v>
      </c>
      <c r="N50" s="26">
        <v>0</v>
      </c>
      <c r="O50" s="26">
        <v>0</v>
      </c>
      <c r="P50" s="26">
        <v>0</v>
      </c>
      <c r="Q50" s="26">
        <v>0</v>
      </c>
      <c r="R50" s="126">
        <f t="shared" si="10"/>
        <v>15</v>
      </c>
      <c r="S50" s="117">
        <f t="shared" si="11"/>
        <v>9</v>
      </c>
      <c r="T50" s="32">
        <f t="shared" si="12"/>
        <v>4</v>
      </c>
      <c r="U50" s="32">
        <f t="shared" si="13"/>
        <v>2</v>
      </c>
      <c r="V50" s="32">
        <f t="shared" si="14"/>
        <v>0</v>
      </c>
      <c r="W50" s="32">
        <f t="shared" si="15"/>
        <v>0</v>
      </c>
      <c r="X50" s="118">
        <f t="shared" si="16"/>
        <v>0</v>
      </c>
      <c r="Y50" s="287">
        <f t="shared" si="17"/>
        <v>15</v>
      </c>
      <c r="Z50" s="152">
        <f>K50+K51+K52</f>
        <v>206</v>
      </c>
      <c r="AA50" s="603">
        <f>Z52/Z50*100</f>
        <v>18.446601941747574</v>
      </c>
    </row>
    <row r="51" spans="1:27" ht="25.5">
      <c r="A51" s="286"/>
      <c r="B51" s="574"/>
      <c r="C51" s="450"/>
      <c r="D51" s="36" t="s">
        <v>22</v>
      </c>
      <c r="E51" s="37">
        <v>43</v>
      </c>
      <c r="F51" s="38">
        <v>9</v>
      </c>
      <c r="G51" s="38">
        <v>4</v>
      </c>
      <c r="H51" s="38">
        <v>0</v>
      </c>
      <c r="I51" s="38">
        <v>0</v>
      </c>
      <c r="J51" s="38">
        <v>0</v>
      </c>
      <c r="K51" s="258">
        <f t="shared" si="9"/>
        <v>56</v>
      </c>
      <c r="L51" s="41">
        <v>35</v>
      </c>
      <c r="M51" s="38">
        <v>5</v>
      </c>
      <c r="N51" s="38">
        <v>1</v>
      </c>
      <c r="O51" s="38">
        <v>0</v>
      </c>
      <c r="P51" s="38">
        <v>0</v>
      </c>
      <c r="Q51" s="38">
        <v>0</v>
      </c>
      <c r="R51" s="131">
        <f t="shared" si="10"/>
        <v>41</v>
      </c>
      <c r="S51" s="119">
        <f t="shared" si="11"/>
        <v>8</v>
      </c>
      <c r="T51" s="44">
        <f t="shared" si="12"/>
        <v>4</v>
      </c>
      <c r="U51" s="44">
        <f t="shared" si="13"/>
        <v>3</v>
      </c>
      <c r="V51" s="44">
        <f t="shared" si="14"/>
        <v>0</v>
      </c>
      <c r="W51" s="44">
        <f t="shared" si="15"/>
        <v>0</v>
      </c>
      <c r="X51" s="120">
        <f t="shared" si="16"/>
        <v>0</v>
      </c>
      <c r="Y51" s="257">
        <f t="shared" si="17"/>
        <v>15</v>
      </c>
      <c r="Z51" s="132">
        <f>R50+R51+R52</f>
        <v>168</v>
      </c>
      <c r="AA51" s="604"/>
    </row>
    <row r="52" spans="1:27" ht="26.25" thickBot="1">
      <c r="A52" s="294"/>
      <c r="B52" s="574"/>
      <c r="C52" s="451"/>
      <c r="D52" s="48" t="s">
        <v>23</v>
      </c>
      <c r="E52" s="49">
        <v>62</v>
      </c>
      <c r="F52" s="50">
        <v>18</v>
      </c>
      <c r="G52" s="50">
        <v>8</v>
      </c>
      <c r="H52" s="50">
        <v>32</v>
      </c>
      <c r="I52" s="50">
        <v>0</v>
      </c>
      <c r="J52" s="50">
        <v>0</v>
      </c>
      <c r="K52" s="176">
        <f t="shared" si="9"/>
        <v>120</v>
      </c>
      <c r="L52" s="53">
        <v>56</v>
      </c>
      <c r="M52" s="50">
        <v>15</v>
      </c>
      <c r="N52" s="50">
        <v>7</v>
      </c>
      <c r="O52" s="50">
        <v>31</v>
      </c>
      <c r="P52" s="50">
        <v>0</v>
      </c>
      <c r="Q52" s="50">
        <v>3</v>
      </c>
      <c r="R52" s="136">
        <f t="shared" si="10"/>
        <v>112</v>
      </c>
      <c r="S52" s="121">
        <f t="shared" si="11"/>
        <v>6</v>
      </c>
      <c r="T52" s="56">
        <f t="shared" si="12"/>
        <v>3</v>
      </c>
      <c r="U52" s="56">
        <f t="shared" si="13"/>
        <v>1</v>
      </c>
      <c r="V52" s="56">
        <f t="shared" si="14"/>
        <v>1</v>
      </c>
      <c r="W52" s="56">
        <f t="shared" si="15"/>
        <v>0</v>
      </c>
      <c r="X52" s="122">
        <f t="shared" si="16"/>
        <v>-3</v>
      </c>
      <c r="Y52" s="284">
        <f t="shared" si="17"/>
        <v>8</v>
      </c>
      <c r="Z52" s="151">
        <f>Y50+Y51+Y52</f>
        <v>38</v>
      </c>
      <c r="AA52" s="605"/>
    </row>
    <row r="53" spans="1:27" ht="21">
      <c r="A53" s="293">
        <v>16</v>
      </c>
      <c r="B53" s="574"/>
      <c r="C53" s="450" t="s">
        <v>77</v>
      </c>
      <c r="D53" s="60" t="s">
        <v>21</v>
      </c>
      <c r="E53" s="25">
        <v>38</v>
      </c>
      <c r="F53" s="26">
        <v>11</v>
      </c>
      <c r="G53" s="26">
        <v>5</v>
      </c>
      <c r="H53" s="26">
        <v>21</v>
      </c>
      <c r="I53" s="26">
        <v>0</v>
      </c>
      <c r="J53" s="26">
        <v>4</v>
      </c>
      <c r="K53" s="292">
        <f t="shared" si="9"/>
        <v>79</v>
      </c>
      <c r="L53" s="29">
        <v>13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91">
        <f t="shared" si="10"/>
        <v>13</v>
      </c>
      <c r="S53" s="69">
        <f t="shared" si="11"/>
        <v>25</v>
      </c>
      <c r="T53" s="69">
        <f t="shared" si="12"/>
        <v>11</v>
      </c>
      <c r="U53" s="69">
        <f t="shared" si="13"/>
        <v>5</v>
      </c>
      <c r="V53" s="69">
        <f t="shared" si="14"/>
        <v>21</v>
      </c>
      <c r="W53" s="69">
        <f t="shared" si="15"/>
        <v>0</v>
      </c>
      <c r="X53" s="69">
        <f t="shared" si="16"/>
        <v>4</v>
      </c>
      <c r="Y53" s="259">
        <f t="shared" si="17"/>
        <v>66</v>
      </c>
      <c r="Z53" s="127">
        <f>K53+K54+K55</f>
        <v>863</v>
      </c>
      <c r="AA53" s="603">
        <f>Z55/Z53*100</f>
        <v>63.847045191193509</v>
      </c>
    </row>
    <row r="54" spans="1:27" ht="25.5">
      <c r="A54" s="286"/>
      <c r="B54" s="574"/>
      <c r="C54" s="450"/>
      <c r="D54" s="36" t="s">
        <v>22</v>
      </c>
      <c r="E54" s="37">
        <v>97</v>
      </c>
      <c r="F54" s="38">
        <v>30</v>
      </c>
      <c r="G54" s="38">
        <v>15</v>
      </c>
      <c r="H54" s="38">
        <v>54</v>
      </c>
      <c r="I54" s="38">
        <v>0</v>
      </c>
      <c r="J54" s="38">
        <v>9</v>
      </c>
      <c r="K54" s="258">
        <f t="shared" si="9"/>
        <v>205</v>
      </c>
      <c r="L54" s="41">
        <v>45</v>
      </c>
      <c r="M54" s="38">
        <v>1</v>
      </c>
      <c r="N54" s="38">
        <v>0</v>
      </c>
      <c r="O54" s="38">
        <v>0</v>
      </c>
      <c r="P54" s="38">
        <v>0</v>
      </c>
      <c r="Q54" s="38">
        <v>1</v>
      </c>
      <c r="R54" s="131">
        <f t="shared" si="10"/>
        <v>47</v>
      </c>
      <c r="S54" s="44">
        <f t="shared" si="11"/>
        <v>52</v>
      </c>
      <c r="T54" s="44">
        <f t="shared" si="12"/>
        <v>29</v>
      </c>
      <c r="U54" s="44">
        <f t="shared" si="13"/>
        <v>15</v>
      </c>
      <c r="V54" s="44">
        <f t="shared" si="14"/>
        <v>54</v>
      </c>
      <c r="W54" s="44">
        <f t="shared" si="15"/>
        <v>0</v>
      </c>
      <c r="X54" s="44">
        <f t="shared" si="16"/>
        <v>8</v>
      </c>
      <c r="Y54" s="257">
        <f t="shared" si="17"/>
        <v>158</v>
      </c>
      <c r="Z54" s="132">
        <f>R53+R54+R55</f>
        <v>312</v>
      </c>
      <c r="AA54" s="604"/>
    </row>
    <row r="55" spans="1:27" ht="26.25" thickBot="1">
      <c r="A55" s="290"/>
      <c r="B55" s="574"/>
      <c r="C55" s="450"/>
      <c r="D55" s="75" t="s">
        <v>23</v>
      </c>
      <c r="E55" s="49">
        <v>211</v>
      </c>
      <c r="F55" s="50">
        <v>86</v>
      </c>
      <c r="G55" s="50">
        <v>43</v>
      </c>
      <c r="H55" s="50">
        <v>155</v>
      </c>
      <c r="I55" s="50">
        <v>57</v>
      </c>
      <c r="J55" s="50">
        <v>27</v>
      </c>
      <c r="K55" s="289">
        <f t="shared" si="9"/>
        <v>579</v>
      </c>
      <c r="L55" s="53">
        <v>165</v>
      </c>
      <c r="M55" s="50">
        <v>29</v>
      </c>
      <c r="N55" s="50">
        <v>9</v>
      </c>
      <c r="O55" s="50">
        <v>45</v>
      </c>
      <c r="P55" s="50">
        <v>0</v>
      </c>
      <c r="Q55" s="50">
        <v>4</v>
      </c>
      <c r="R55" s="244">
        <f t="shared" si="10"/>
        <v>252</v>
      </c>
      <c r="S55" s="77">
        <f t="shared" si="11"/>
        <v>46</v>
      </c>
      <c r="T55" s="77">
        <f t="shared" si="12"/>
        <v>57</v>
      </c>
      <c r="U55" s="77">
        <f t="shared" si="13"/>
        <v>34</v>
      </c>
      <c r="V55" s="77">
        <f t="shared" si="14"/>
        <v>110</v>
      </c>
      <c r="W55" s="77">
        <f t="shared" si="15"/>
        <v>57</v>
      </c>
      <c r="X55" s="77">
        <f t="shared" si="16"/>
        <v>23</v>
      </c>
      <c r="Y55" s="256">
        <f t="shared" si="17"/>
        <v>327</v>
      </c>
      <c r="Z55" s="137">
        <f>Y53+Y54+Y55</f>
        <v>551</v>
      </c>
      <c r="AA55" s="605"/>
    </row>
    <row r="56" spans="1:27" ht="21">
      <c r="A56" s="288">
        <v>17</v>
      </c>
      <c r="B56" s="589" t="s">
        <v>78</v>
      </c>
      <c r="C56" s="449" t="s">
        <v>79</v>
      </c>
      <c r="D56" s="24" t="s">
        <v>21</v>
      </c>
      <c r="E56" s="25">
        <v>56</v>
      </c>
      <c r="F56" s="26">
        <v>11</v>
      </c>
      <c r="G56" s="26">
        <v>6</v>
      </c>
      <c r="H56" s="26">
        <v>0</v>
      </c>
      <c r="I56" s="26">
        <v>0</v>
      </c>
      <c r="J56" s="26">
        <v>3</v>
      </c>
      <c r="K56" s="260">
        <f t="shared" si="9"/>
        <v>76</v>
      </c>
      <c r="L56" s="29">
        <v>35</v>
      </c>
      <c r="M56" s="26">
        <v>4</v>
      </c>
      <c r="N56" s="26">
        <v>0</v>
      </c>
      <c r="O56" s="26">
        <v>0</v>
      </c>
      <c r="P56" s="26">
        <v>0</v>
      </c>
      <c r="Q56" s="26">
        <v>0</v>
      </c>
      <c r="R56" s="126">
        <f t="shared" si="10"/>
        <v>39</v>
      </c>
      <c r="S56" s="117">
        <f t="shared" si="11"/>
        <v>21</v>
      </c>
      <c r="T56" s="32">
        <f t="shared" si="12"/>
        <v>7</v>
      </c>
      <c r="U56" s="32">
        <f t="shared" si="13"/>
        <v>6</v>
      </c>
      <c r="V56" s="32">
        <f t="shared" si="14"/>
        <v>0</v>
      </c>
      <c r="W56" s="32">
        <f t="shared" si="15"/>
        <v>0</v>
      </c>
      <c r="X56" s="118">
        <f t="shared" si="16"/>
        <v>3</v>
      </c>
      <c r="Y56" s="287">
        <f t="shared" si="17"/>
        <v>37</v>
      </c>
      <c r="Z56" s="158">
        <f>K56+K57+K58</f>
        <v>665</v>
      </c>
      <c r="AA56" s="603">
        <f>Z58/Z56*100</f>
        <v>29.022556390977446</v>
      </c>
    </row>
    <row r="57" spans="1:27" ht="25.5">
      <c r="A57" s="286"/>
      <c r="B57" s="590"/>
      <c r="C57" s="450"/>
      <c r="D57" s="36" t="s">
        <v>22</v>
      </c>
      <c r="E57" s="37">
        <v>117</v>
      </c>
      <c r="F57" s="38">
        <v>24</v>
      </c>
      <c r="G57" s="38">
        <v>12</v>
      </c>
      <c r="H57" s="38">
        <v>0</v>
      </c>
      <c r="I57" s="38">
        <v>0</v>
      </c>
      <c r="J57" s="38">
        <v>6</v>
      </c>
      <c r="K57" s="258">
        <f t="shared" si="9"/>
        <v>159</v>
      </c>
      <c r="L57" s="41">
        <v>88</v>
      </c>
      <c r="M57" s="38">
        <v>8</v>
      </c>
      <c r="N57" s="38">
        <v>2</v>
      </c>
      <c r="O57" s="38">
        <v>0</v>
      </c>
      <c r="P57" s="38">
        <v>0</v>
      </c>
      <c r="Q57" s="38">
        <v>0</v>
      </c>
      <c r="R57" s="131">
        <f t="shared" si="10"/>
        <v>98</v>
      </c>
      <c r="S57" s="119">
        <f t="shared" si="11"/>
        <v>29</v>
      </c>
      <c r="T57" s="44">
        <f t="shared" si="12"/>
        <v>16</v>
      </c>
      <c r="U57" s="44">
        <f t="shared" si="13"/>
        <v>10</v>
      </c>
      <c r="V57" s="44">
        <f t="shared" si="14"/>
        <v>0</v>
      </c>
      <c r="W57" s="44">
        <f t="shared" si="15"/>
        <v>0</v>
      </c>
      <c r="X57" s="120">
        <f t="shared" si="16"/>
        <v>6</v>
      </c>
      <c r="Y57" s="257">
        <f t="shared" si="17"/>
        <v>61</v>
      </c>
      <c r="Z57" s="159">
        <f>R56+R57+R58</f>
        <v>472</v>
      </c>
      <c r="AA57" s="604"/>
    </row>
    <row r="58" spans="1:27" ht="26.25" thickBot="1">
      <c r="A58" s="294"/>
      <c r="B58" s="591"/>
      <c r="C58" s="451"/>
      <c r="D58" s="48" t="s">
        <v>23</v>
      </c>
      <c r="E58" s="49">
        <v>200</v>
      </c>
      <c r="F58" s="50">
        <v>64</v>
      </c>
      <c r="G58" s="50">
        <v>32</v>
      </c>
      <c r="H58" s="50">
        <v>116</v>
      </c>
      <c r="I58" s="50">
        <v>0</v>
      </c>
      <c r="J58" s="50">
        <v>18</v>
      </c>
      <c r="K58" s="176">
        <f t="shared" si="9"/>
        <v>430</v>
      </c>
      <c r="L58" s="53">
        <v>203</v>
      </c>
      <c r="M58" s="50">
        <v>52</v>
      </c>
      <c r="N58" s="50">
        <v>25</v>
      </c>
      <c r="O58" s="50">
        <v>51</v>
      </c>
      <c r="P58" s="50">
        <v>0</v>
      </c>
      <c r="Q58" s="50">
        <v>4</v>
      </c>
      <c r="R58" s="136">
        <f t="shared" si="10"/>
        <v>335</v>
      </c>
      <c r="S58" s="121">
        <f t="shared" si="11"/>
        <v>-3</v>
      </c>
      <c r="T58" s="56">
        <f t="shared" si="12"/>
        <v>12</v>
      </c>
      <c r="U58" s="56">
        <f t="shared" si="13"/>
        <v>7</v>
      </c>
      <c r="V58" s="56">
        <f t="shared" si="14"/>
        <v>65</v>
      </c>
      <c r="W58" s="56">
        <f t="shared" si="15"/>
        <v>0</v>
      </c>
      <c r="X58" s="122">
        <f t="shared" si="16"/>
        <v>14</v>
      </c>
      <c r="Y58" s="284">
        <f t="shared" si="17"/>
        <v>95</v>
      </c>
      <c r="Z58" s="165">
        <f>Y56+Y57+Y58</f>
        <v>193</v>
      </c>
      <c r="AA58" s="605"/>
    </row>
    <row r="59" spans="1:27" ht="21">
      <c r="A59" s="293"/>
      <c r="B59" s="478" t="s">
        <v>80</v>
      </c>
      <c r="C59" s="478"/>
      <c r="D59" s="60" t="s">
        <v>21</v>
      </c>
      <c r="E59" s="317">
        <f t="shared" ref="E59:J61" si="18">E8+E11+E14+E17+E20+E23+E26+E29+E32+E35+E38+E41+E44+E47+E50+E53+E56</f>
        <v>1305</v>
      </c>
      <c r="F59" s="317">
        <f t="shared" si="18"/>
        <v>160</v>
      </c>
      <c r="G59" s="317">
        <f t="shared" si="18"/>
        <v>78</v>
      </c>
      <c r="H59" s="317">
        <f t="shared" si="18"/>
        <v>88</v>
      </c>
      <c r="I59" s="317">
        <f t="shared" si="18"/>
        <v>30</v>
      </c>
      <c r="J59" s="317">
        <f t="shared" si="18"/>
        <v>44</v>
      </c>
      <c r="K59" s="292">
        <f t="shared" si="9"/>
        <v>1705</v>
      </c>
      <c r="L59" s="318">
        <f t="shared" ref="L59:Q61" si="19">L8+L11+L14+L17+L20+L23+L26+L29+L32+L35+L38+L41+L44+L47+L50+L53+L56</f>
        <v>749</v>
      </c>
      <c r="M59" s="318">
        <f t="shared" si="19"/>
        <v>37</v>
      </c>
      <c r="N59" s="318">
        <f t="shared" si="19"/>
        <v>5</v>
      </c>
      <c r="O59" s="318">
        <f t="shared" si="19"/>
        <v>0</v>
      </c>
      <c r="P59" s="318">
        <f t="shared" si="19"/>
        <v>0</v>
      </c>
      <c r="Q59" s="318">
        <f t="shared" si="19"/>
        <v>8</v>
      </c>
      <c r="R59" s="291">
        <f t="shared" si="10"/>
        <v>799</v>
      </c>
      <c r="S59" s="317">
        <f t="shared" si="11"/>
        <v>556</v>
      </c>
      <c r="T59" s="317">
        <f t="shared" si="12"/>
        <v>123</v>
      </c>
      <c r="U59" s="317">
        <f t="shared" si="13"/>
        <v>73</v>
      </c>
      <c r="V59" s="317">
        <f t="shared" si="14"/>
        <v>88</v>
      </c>
      <c r="W59" s="317">
        <f t="shared" si="15"/>
        <v>30</v>
      </c>
      <c r="X59" s="317">
        <f t="shared" si="16"/>
        <v>36</v>
      </c>
      <c r="Y59" s="292">
        <f t="shared" si="17"/>
        <v>906</v>
      </c>
      <c r="Z59" s="127">
        <f>K59+K60+K61</f>
        <v>12273</v>
      </c>
      <c r="AA59" s="603">
        <f>Z61/Z59*100</f>
        <v>35.899942964230426</v>
      </c>
    </row>
    <row r="60" spans="1:27" ht="25.5">
      <c r="A60" s="286"/>
      <c r="B60" s="478"/>
      <c r="C60" s="478"/>
      <c r="D60" s="36" t="s">
        <v>22</v>
      </c>
      <c r="E60" s="128">
        <f t="shared" si="18"/>
        <v>2543</v>
      </c>
      <c r="F60" s="128">
        <f t="shared" si="18"/>
        <v>377</v>
      </c>
      <c r="G60" s="128">
        <f t="shared" si="18"/>
        <v>176</v>
      </c>
      <c r="H60" s="128">
        <f t="shared" si="18"/>
        <v>228</v>
      </c>
      <c r="I60" s="128">
        <f t="shared" si="18"/>
        <v>71</v>
      </c>
      <c r="J60" s="109">
        <f t="shared" si="18"/>
        <v>99</v>
      </c>
      <c r="K60" s="258">
        <f t="shared" si="9"/>
        <v>3494</v>
      </c>
      <c r="L60" s="129">
        <f t="shared" si="19"/>
        <v>1760</v>
      </c>
      <c r="M60" s="129">
        <f t="shared" si="19"/>
        <v>101</v>
      </c>
      <c r="N60" s="129">
        <f t="shared" si="19"/>
        <v>17</v>
      </c>
      <c r="O60" s="129">
        <f t="shared" si="19"/>
        <v>0</v>
      </c>
      <c r="P60" s="129">
        <f t="shared" si="19"/>
        <v>0</v>
      </c>
      <c r="Q60" s="129">
        <f t="shared" si="19"/>
        <v>11</v>
      </c>
      <c r="R60" s="131">
        <f t="shared" si="10"/>
        <v>1889</v>
      </c>
      <c r="S60" s="128">
        <f t="shared" si="11"/>
        <v>783</v>
      </c>
      <c r="T60" s="128">
        <f t="shared" si="12"/>
        <v>276</v>
      </c>
      <c r="U60" s="128">
        <f t="shared" si="13"/>
        <v>159</v>
      </c>
      <c r="V60" s="128">
        <f t="shared" si="14"/>
        <v>228</v>
      </c>
      <c r="W60" s="128">
        <f t="shared" si="15"/>
        <v>71</v>
      </c>
      <c r="X60" s="128">
        <f t="shared" si="16"/>
        <v>88</v>
      </c>
      <c r="Y60" s="258">
        <f t="shared" si="17"/>
        <v>1605</v>
      </c>
      <c r="Z60" s="132">
        <f>R59+R60+R61</f>
        <v>7867</v>
      </c>
      <c r="AA60" s="604"/>
    </row>
    <row r="61" spans="1:27" ht="26.25" thickBot="1">
      <c r="A61" s="290"/>
      <c r="B61" s="478"/>
      <c r="C61" s="478"/>
      <c r="D61" s="75" t="s">
        <v>23</v>
      </c>
      <c r="E61" s="316">
        <f t="shared" si="18"/>
        <v>4245</v>
      </c>
      <c r="F61" s="316">
        <f t="shared" si="18"/>
        <v>796</v>
      </c>
      <c r="G61" s="316">
        <f t="shared" si="18"/>
        <v>360</v>
      </c>
      <c r="H61" s="316">
        <f t="shared" si="18"/>
        <v>1314</v>
      </c>
      <c r="I61" s="316">
        <f t="shared" si="18"/>
        <v>152</v>
      </c>
      <c r="J61" s="110">
        <f t="shared" si="18"/>
        <v>207</v>
      </c>
      <c r="K61" s="289">
        <f t="shared" si="9"/>
        <v>7074</v>
      </c>
      <c r="L61" s="245">
        <f t="shared" si="19"/>
        <v>3521</v>
      </c>
      <c r="M61" s="245">
        <f t="shared" si="19"/>
        <v>627</v>
      </c>
      <c r="N61" s="245">
        <f t="shared" si="19"/>
        <v>253</v>
      </c>
      <c r="O61" s="245">
        <f t="shared" si="19"/>
        <v>683</v>
      </c>
      <c r="P61" s="245">
        <f t="shared" si="19"/>
        <v>0</v>
      </c>
      <c r="Q61" s="245">
        <f t="shared" si="19"/>
        <v>95</v>
      </c>
      <c r="R61" s="244">
        <f t="shared" si="10"/>
        <v>5179</v>
      </c>
      <c r="S61" s="316">
        <f t="shared" si="11"/>
        <v>724</v>
      </c>
      <c r="T61" s="316">
        <f t="shared" si="12"/>
        <v>169</v>
      </c>
      <c r="U61" s="316">
        <f t="shared" si="13"/>
        <v>107</v>
      </c>
      <c r="V61" s="316">
        <f t="shared" si="14"/>
        <v>631</v>
      </c>
      <c r="W61" s="316">
        <f t="shared" si="15"/>
        <v>152</v>
      </c>
      <c r="X61" s="316">
        <f t="shared" si="16"/>
        <v>112</v>
      </c>
      <c r="Y61" s="289">
        <f t="shared" si="17"/>
        <v>1895</v>
      </c>
      <c r="Z61" s="137">
        <f>Y59+Y60+Y61</f>
        <v>4406</v>
      </c>
      <c r="AA61" s="605"/>
    </row>
    <row r="62" spans="1:27" ht="21.75" thickBot="1">
      <c r="A62" s="315"/>
      <c r="B62" s="610" t="s">
        <v>141</v>
      </c>
      <c r="C62" s="610"/>
      <c r="D62" s="314"/>
      <c r="E62" s="300"/>
      <c r="F62" s="298"/>
      <c r="G62" s="298"/>
      <c r="H62" s="298"/>
      <c r="I62" s="298"/>
      <c r="J62" s="298"/>
      <c r="K62" s="253"/>
      <c r="L62" s="299"/>
      <c r="M62" s="298"/>
      <c r="N62" s="298"/>
      <c r="O62" s="298"/>
      <c r="P62" s="298"/>
      <c r="Q62" s="298"/>
      <c r="R62" s="297"/>
      <c r="S62" s="300"/>
      <c r="T62" s="298"/>
      <c r="U62" s="298"/>
      <c r="V62" s="298"/>
      <c r="W62" s="298"/>
      <c r="X62" s="298"/>
      <c r="Y62" s="253"/>
      <c r="Z62" s="149"/>
      <c r="AA62" s="313"/>
    </row>
    <row r="63" spans="1:27" ht="21">
      <c r="A63" s="293">
        <v>18</v>
      </c>
      <c r="B63" s="570" t="s">
        <v>26</v>
      </c>
      <c r="C63" s="450" t="s">
        <v>27</v>
      </c>
      <c r="D63" s="60" t="s">
        <v>21</v>
      </c>
      <c r="E63" s="25">
        <v>21</v>
      </c>
      <c r="F63" s="26">
        <v>4</v>
      </c>
      <c r="G63" s="26">
        <v>1</v>
      </c>
      <c r="H63" s="26">
        <v>0</v>
      </c>
      <c r="I63" s="26">
        <v>0</v>
      </c>
      <c r="J63" s="26">
        <v>1</v>
      </c>
      <c r="K63" s="292">
        <f t="shared" ref="K63:K110" si="20">SUM(E63:J63)</f>
        <v>27</v>
      </c>
      <c r="L63" s="29">
        <v>6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91">
        <f t="shared" ref="R63:R110" si="21">SUM(L63:Q63)</f>
        <v>6</v>
      </c>
      <c r="S63" s="117">
        <f t="shared" ref="S63:S110" si="22">E63-L63</f>
        <v>15</v>
      </c>
      <c r="T63" s="117">
        <f t="shared" ref="T63:T110" si="23">F63-M63</f>
        <v>4</v>
      </c>
      <c r="U63" s="117">
        <f t="shared" ref="U63:U110" si="24">G63-N63</f>
        <v>1</v>
      </c>
      <c r="V63" s="117">
        <f t="shared" ref="V63:V110" si="25">H63-O63</f>
        <v>0</v>
      </c>
      <c r="W63" s="117">
        <f t="shared" ref="W63:W110" si="26">I63-P63</f>
        <v>0</v>
      </c>
      <c r="X63" s="312">
        <f t="shared" ref="X63:X110" si="27">J63-Q63</f>
        <v>1</v>
      </c>
      <c r="Y63" s="259">
        <f t="shared" ref="Y63:Y110" si="28">SUM(S63:X63)</f>
        <v>21</v>
      </c>
      <c r="Z63" s="127">
        <f>K63+K64+K65</f>
        <v>214</v>
      </c>
      <c r="AA63" s="603">
        <f>Z65/Z63*100</f>
        <v>54.67289719626168</v>
      </c>
    </row>
    <row r="64" spans="1:27" ht="25.5">
      <c r="A64" s="286"/>
      <c r="B64" s="571"/>
      <c r="C64" s="450"/>
      <c r="D64" s="36" t="s">
        <v>22</v>
      </c>
      <c r="E64" s="37">
        <v>41</v>
      </c>
      <c r="F64" s="38">
        <v>7</v>
      </c>
      <c r="G64" s="38">
        <v>3</v>
      </c>
      <c r="H64" s="38">
        <v>0</v>
      </c>
      <c r="I64" s="38">
        <v>0</v>
      </c>
      <c r="J64" s="38">
        <v>2</v>
      </c>
      <c r="K64" s="258">
        <f t="shared" si="20"/>
        <v>53</v>
      </c>
      <c r="L64" s="41">
        <v>16</v>
      </c>
      <c r="M64" s="38">
        <v>1</v>
      </c>
      <c r="N64" s="38">
        <v>0</v>
      </c>
      <c r="O64" s="38">
        <v>0</v>
      </c>
      <c r="P64" s="38">
        <v>0</v>
      </c>
      <c r="Q64" s="38">
        <v>0</v>
      </c>
      <c r="R64" s="131">
        <f t="shared" si="21"/>
        <v>17</v>
      </c>
      <c r="S64" s="311">
        <f t="shared" si="22"/>
        <v>25</v>
      </c>
      <c r="T64" s="311">
        <f t="shared" si="23"/>
        <v>6</v>
      </c>
      <c r="U64" s="311">
        <f t="shared" si="24"/>
        <v>3</v>
      </c>
      <c r="V64" s="311">
        <f t="shared" si="25"/>
        <v>0</v>
      </c>
      <c r="W64" s="311">
        <f t="shared" si="26"/>
        <v>0</v>
      </c>
      <c r="X64" s="310">
        <f t="shared" si="27"/>
        <v>2</v>
      </c>
      <c r="Y64" s="257">
        <f t="shared" si="28"/>
        <v>36</v>
      </c>
      <c r="Z64" s="132">
        <f>R63+R64+R65</f>
        <v>97</v>
      </c>
      <c r="AA64" s="604"/>
    </row>
    <row r="65" spans="1:27" ht="26.25" thickBot="1">
      <c r="A65" s="290"/>
      <c r="B65" s="571"/>
      <c r="C65" s="450"/>
      <c r="D65" s="75" t="s">
        <v>23</v>
      </c>
      <c r="E65" s="49">
        <v>52</v>
      </c>
      <c r="F65" s="50">
        <v>19</v>
      </c>
      <c r="G65" s="50">
        <v>9</v>
      </c>
      <c r="H65" s="50">
        <v>36</v>
      </c>
      <c r="I65" s="50">
        <v>13</v>
      </c>
      <c r="J65" s="50">
        <v>5</v>
      </c>
      <c r="K65" s="289">
        <f t="shared" si="20"/>
        <v>134</v>
      </c>
      <c r="L65" s="53">
        <v>37</v>
      </c>
      <c r="M65" s="50">
        <v>10</v>
      </c>
      <c r="N65" s="50">
        <v>4</v>
      </c>
      <c r="O65" s="50">
        <v>21</v>
      </c>
      <c r="P65" s="50">
        <v>0</v>
      </c>
      <c r="Q65" s="50">
        <v>2</v>
      </c>
      <c r="R65" s="244">
        <f t="shared" si="21"/>
        <v>74</v>
      </c>
      <c r="S65" s="139">
        <f t="shared" si="22"/>
        <v>15</v>
      </c>
      <c r="T65" s="139">
        <f t="shared" si="23"/>
        <v>9</v>
      </c>
      <c r="U65" s="139">
        <f t="shared" si="24"/>
        <v>5</v>
      </c>
      <c r="V65" s="139">
        <f t="shared" si="25"/>
        <v>15</v>
      </c>
      <c r="W65" s="139">
        <f t="shared" si="26"/>
        <v>13</v>
      </c>
      <c r="X65" s="309">
        <f t="shared" si="27"/>
        <v>3</v>
      </c>
      <c r="Y65" s="256">
        <f t="shared" si="28"/>
        <v>60</v>
      </c>
      <c r="Z65" s="137">
        <f>Y63+Y64+Y65</f>
        <v>117</v>
      </c>
      <c r="AA65" s="605"/>
    </row>
    <row r="66" spans="1:27" ht="21">
      <c r="A66" s="288">
        <v>19</v>
      </c>
      <c r="B66" s="571"/>
      <c r="C66" s="449" t="s">
        <v>28</v>
      </c>
      <c r="D66" s="24" t="s">
        <v>21</v>
      </c>
      <c r="E66" s="113">
        <v>16</v>
      </c>
      <c r="F66" s="114">
        <v>3</v>
      </c>
      <c r="G66" s="114">
        <v>1</v>
      </c>
      <c r="H66" s="114">
        <v>0</v>
      </c>
      <c r="I66" s="114">
        <v>0</v>
      </c>
      <c r="J66" s="114">
        <v>0</v>
      </c>
      <c r="K66" s="260">
        <f t="shared" si="20"/>
        <v>20</v>
      </c>
      <c r="L66" s="65">
        <v>1</v>
      </c>
      <c r="M66" s="62">
        <v>0</v>
      </c>
      <c r="N66" s="62">
        <v>0</v>
      </c>
      <c r="O66" s="62">
        <v>0</v>
      </c>
      <c r="P66" s="62">
        <v>0</v>
      </c>
      <c r="Q66" s="62">
        <v>0</v>
      </c>
      <c r="R66" s="126">
        <f t="shared" si="21"/>
        <v>1</v>
      </c>
      <c r="S66" s="69">
        <f t="shared" si="22"/>
        <v>15</v>
      </c>
      <c r="T66" s="69">
        <f t="shared" si="23"/>
        <v>3</v>
      </c>
      <c r="U66" s="69">
        <f t="shared" si="24"/>
        <v>1</v>
      </c>
      <c r="V66" s="69">
        <f t="shared" si="25"/>
        <v>0</v>
      </c>
      <c r="W66" s="69">
        <f t="shared" si="26"/>
        <v>0</v>
      </c>
      <c r="X66" s="69">
        <f t="shared" si="27"/>
        <v>0</v>
      </c>
      <c r="Y66" s="287">
        <f t="shared" si="28"/>
        <v>19</v>
      </c>
      <c r="Z66" s="152">
        <f>K66+K67+K68</f>
        <v>140</v>
      </c>
      <c r="AA66" s="603">
        <f>Z68/Z66*100</f>
        <v>50.714285714285708</v>
      </c>
    </row>
    <row r="67" spans="1:27" ht="25.5">
      <c r="A67" s="286"/>
      <c r="B67" s="571"/>
      <c r="C67" s="450"/>
      <c r="D67" s="36" t="s">
        <v>22</v>
      </c>
      <c r="E67" s="92">
        <v>31</v>
      </c>
      <c r="F67" s="93">
        <v>6</v>
      </c>
      <c r="G67" s="93">
        <v>3</v>
      </c>
      <c r="H67" s="93">
        <v>0</v>
      </c>
      <c r="I67" s="93">
        <v>0</v>
      </c>
      <c r="J67" s="93">
        <v>0</v>
      </c>
      <c r="K67" s="258">
        <f t="shared" si="20"/>
        <v>40</v>
      </c>
      <c r="L67" s="41">
        <v>13</v>
      </c>
      <c r="M67" s="38">
        <v>0</v>
      </c>
      <c r="N67" s="38">
        <v>1</v>
      </c>
      <c r="O67" s="38">
        <v>0</v>
      </c>
      <c r="P67" s="38">
        <v>0</v>
      </c>
      <c r="Q67" s="38">
        <v>0</v>
      </c>
      <c r="R67" s="131">
        <f t="shared" si="21"/>
        <v>14</v>
      </c>
      <c r="S67" s="44">
        <f t="shared" si="22"/>
        <v>18</v>
      </c>
      <c r="T67" s="44">
        <f t="shared" si="23"/>
        <v>6</v>
      </c>
      <c r="U67" s="44">
        <f t="shared" si="24"/>
        <v>2</v>
      </c>
      <c r="V67" s="44">
        <f t="shared" si="25"/>
        <v>0</v>
      </c>
      <c r="W67" s="44">
        <f t="shared" si="26"/>
        <v>0</v>
      </c>
      <c r="X67" s="44">
        <f t="shared" si="27"/>
        <v>0</v>
      </c>
      <c r="Y67" s="257">
        <f t="shared" si="28"/>
        <v>26</v>
      </c>
      <c r="Z67" s="132">
        <f>R66+R67+R68</f>
        <v>69</v>
      </c>
      <c r="AA67" s="604"/>
    </row>
    <row r="68" spans="1:27" ht="26.25" thickBot="1">
      <c r="A68" s="294"/>
      <c r="B68" s="572"/>
      <c r="C68" s="451"/>
      <c r="D68" s="48" t="s">
        <v>23</v>
      </c>
      <c r="E68" s="229">
        <v>42</v>
      </c>
      <c r="F68" s="228">
        <v>11</v>
      </c>
      <c r="G68" s="228">
        <v>6</v>
      </c>
      <c r="H68" s="228">
        <v>21</v>
      </c>
      <c r="I68" s="228">
        <v>0</v>
      </c>
      <c r="J68" s="228">
        <v>0</v>
      </c>
      <c r="K68" s="176">
        <f t="shared" si="20"/>
        <v>80</v>
      </c>
      <c r="L68" s="87">
        <v>29</v>
      </c>
      <c r="M68" s="85">
        <v>9</v>
      </c>
      <c r="N68" s="85">
        <v>3</v>
      </c>
      <c r="O68" s="85">
        <v>13</v>
      </c>
      <c r="P68" s="85">
        <v>0</v>
      </c>
      <c r="Q68" s="85">
        <v>0</v>
      </c>
      <c r="R68" s="136">
        <f t="shared" si="21"/>
        <v>54</v>
      </c>
      <c r="S68" s="77">
        <f t="shared" si="22"/>
        <v>13</v>
      </c>
      <c r="T68" s="77">
        <f t="shared" si="23"/>
        <v>2</v>
      </c>
      <c r="U68" s="77">
        <f t="shared" si="24"/>
        <v>3</v>
      </c>
      <c r="V68" s="77">
        <f t="shared" si="25"/>
        <v>8</v>
      </c>
      <c r="W68" s="77">
        <f t="shared" si="26"/>
        <v>0</v>
      </c>
      <c r="X68" s="77">
        <f t="shared" si="27"/>
        <v>0</v>
      </c>
      <c r="Y68" s="284">
        <f t="shared" si="28"/>
        <v>26</v>
      </c>
      <c r="Z68" s="151">
        <f>Y66+Y67+Y68</f>
        <v>71</v>
      </c>
      <c r="AA68" s="605"/>
    </row>
    <row r="69" spans="1:27" ht="21">
      <c r="A69" s="293">
        <v>20</v>
      </c>
      <c r="B69" s="574" t="s">
        <v>37</v>
      </c>
      <c r="C69" s="450" t="s">
        <v>38</v>
      </c>
      <c r="D69" s="60" t="s">
        <v>21</v>
      </c>
      <c r="E69" s="89">
        <v>19</v>
      </c>
      <c r="F69" s="90">
        <v>3</v>
      </c>
      <c r="G69" s="90">
        <v>1</v>
      </c>
      <c r="H69" s="90">
        <v>0</v>
      </c>
      <c r="I69" s="90">
        <v>0</v>
      </c>
      <c r="J69" s="90">
        <v>1</v>
      </c>
      <c r="K69" s="292">
        <f t="shared" si="20"/>
        <v>24</v>
      </c>
      <c r="L69" s="29">
        <v>6</v>
      </c>
      <c r="M69" s="26">
        <v>1</v>
      </c>
      <c r="N69" s="26">
        <v>0</v>
      </c>
      <c r="O69" s="26">
        <v>0</v>
      </c>
      <c r="P69" s="26">
        <v>0</v>
      </c>
      <c r="Q69" s="26">
        <v>0</v>
      </c>
      <c r="R69" s="291">
        <f t="shared" si="21"/>
        <v>7</v>
      </c>
      <c r="S69" s="117">
        <f t="shared" si="22"/>
        <v>13</v>
      </c>
      <c r="T69" s="32">
        <f t="shared" si="23"/>
        <v>2</v>
      </c>
      <c r="U69" s="32">
        <f t="shared" si="24"/>
        <v>1</v>
      </c>
      <c r="V69" s="32">
        <f t="shared" si="25"/>
        <v>0</v>
      </c>
      <c r="W69" s="32">
        <f t="shared" si="26"/>
        <v>0</v>
      </c>
      <c r="X69" s="118">
        <f t="shared" si="27"/>
        <v>1</v>
      </c>
      <c r="Y69" s="259">
        <f t="shared" si="28"/>
        <v>17</v>
      </c>
      <c r="Z69" s="127">
        <f>K69+K70+K71</f>
        <v>162</v>
      </c>
      <c r="AA69" s="603">
        <f>Z71/Z69*100</f>
        <v>42.592592592592595</v>
      </c>
    </row>
    <row r="70" spans="1:27" ht="25.5">
      <c r="A70" s="286"/>
      <c r="B70" s="574"/>
      <c r="C70" s="450"/>
      <c r="D70" s="36" t="s">
        <v>22</v>
      </c>
      <c r="E70" s="92">
        <v>36</v>
      </c>
      <c r="F70" s="93">
        <v>6</v>
      </c>
      <c r="G70" s="93">
        <v>3</v>
      </c>
      <c r="H70" s="93">
        <v>0</v>
      </c>
      <c r="I70" s="93">
        <v>0</v>
      </c>
      <c r="J70" s="93">
        <v>1</v>
      </c>
      <c r="K70" s="258">
        <f t="shared" si="20"/>
        <v>46</v>
      </c>
      <c r="L70" s="41">
        <v>16</v>
      </c>
      <c r="M70" s="38">
        <v>1</v>
      </c>
      <c r="N70" s="38">
        <v>0</v>
      </c>
      <c r="O70" s="38">
        <v>0</v>
      </c>
      <c r="P70" s="38">
        <v>0</v>
      </c>
      <c r="Q70" s="38">
        <v>0</v>
      </c>
      <c r="R70" s="131">
        <f t="shared" si="21"/>
        <v>17</v>
      </c>
      <c r="S70" s="119">
        <f t="shared" si="22"/>
        <v>20</v>
      </c>
      <c r="T70" s="44">
        <f t="shared" si="23"/>
        <v>5</v>
      </c>
      <c r="U70" s="44">
        <f t="shared" si="24"/>
        <v>3</v>
      </c>
      <c r="V70" s="44">
        <f t="shared" si="25"/>
        <v>0</v>
      </c>
      <c r="W70" s="44">
        <f t="shared" si="26"/>
        <v>0</v>
      </c>
      <c r="X70" s="120">
        <f t="shared" si="27"/>
        <v>1</v>
      </c>
      <c r="Y70" s="257">
        <f t="shared" si="28"/>
        <v>29</v>
      </c>
      <c r="Z70" s="132">
        <f>R69+R70+R71</f>
        <v>93</v>
      </c>
      <c r="AA70" s="604"/>
    </row>
    <row r="71" spans="1:27" ht="26.25" thickBot="1">
      <c r="A71" s="290"/>
      <c r="B71" s="574"/>
      <c r="C71" s="450"/>
      <c r="D71" s="75" t="s">
        <v>23</v>
      </c>
      <c r="E71" s="95">
        <v>46</v>
      </c>
      <c r="F71" s="96">
        <v>13</v>
      </c>
      <c r="G71" s="96">
        <v>6</v>
      </c>
      <c r="H71" s="96">
        <v>24</v>
      </c>
      <c r="I71" s="96">
        <v>0</v>
      </c>
      <c r="J71" s="96">
        <v>3</v>
      </c>
      <c r="K71" s="289">
        <f t="shared" si="20"/>
        <v>92</v>
      </c>
      <c r="L71" s="53">
        <v>33</v>
      </c>
      <c r="M71" s="50">
        <v>10</v>
      </c>
      <c r="N71" s="50">
        <v>5</v>
      </c>
      <c r="O71" s="50">
        <v>19</v>
      </c>
      <c r="P71" s="50">
        <v>0</v>
      </c>
      <c r="Q71" s="50">
        <v>2</v>
      </c>
      <c r="R71" s="244">
        <f t="shared" si="21"/>
        <v>69</v>
      </c>
      <c r="S71" s="121">
        <f t="shared" si="22"/>
        <v>13</v>
      </c>
      <c r="T71" s="56">
        <f t="shared" si="23"/>
        <v>3</v>
      </c>
      <c r="U71" s="56">
        <f t="shared" si="24"/>
        <v>1</v>
      </c>
      <c r="V71" s="56">
        <f t="shared" si="25"/>
        <v>5</v>
      </c>
      <c r="W71" s="56">
        <f t="shared" si="26"/>
        <v>0</v>
      </c>
      <c r="X71" s="122">
        <f t="shared" si="27"/>
        <v>1</v>
      </c>
      <c r="Y71" s="256">
        <f t="shared" si="28"/>
        <v>23</v>
      </c>
      <c r="Z71" s="137">
        <f>Y69+Y70+Y71</f>
        <v>69</v>
      </c>
      <c r="AA71" s="605"/>
    </row>
    <row r="72" spans="1:27" ht="21">
      <c r="A72" s="288">
        <v>21</v>
      </c>
      <c r="B72" s="575" t="s">
        <v>39</v>
      </c>
      <c r="C72" s="449" t="s">
        <v>40</v>
      </c>
      <c r="D72" s="24" t="s">
        <v>21</v>
      </c>
      <c r="E72" s="61">
        <v>23</v>
      </c>
      <c r="F72" s="62">
        <v>4</v>
      </c>
      <c r="G72" s="62">
        <v>2</v>
      </c>
      <c r="H72" s="62">
        <v>0</v>
      </c>
      <c r="I72" s="62">
        <v>0</v>
      </c>
      <c r="J72" s="62">
        <v>1</v>
      </c>
      <c r="K72" s="260">
        <f t="shared" si="20"/>
        <v>30</v>
      </c>
      <c r="L72" s="65">
        <v>5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126">
        <f t="shared" si="21"/>
        <v>5</v>
      </c>
      <c r="S72" s="69">
        <f t="shared" si="22"/>
        <v>18</v>
      </c>
      <c r="T72" s="69">
        <f t="shared" si="23"/>
        <v>4</v>
      </c>
      <c r="U72" s="69">
        <f t="shared" si="24"/>
        <v>2</v>
      </c>
      <c r="V72" s="69">
        <f t="shared" si="25"/>
        <v>0</v>
      </c>
      <c r="W72" s="69">
        <f t="shared" si="26"/>
        <v>0</v>
      </c>
      <c r="X72" s="69">
        <f t="shared" si="27"/>
        <v>1</v>
      </c>
      <c r="Y72" s="287">
        <f t="shared" si="28"/>
        <v>25</v>
      </c>
      <c r="Z72" s="152">
        <f>K72+K73+K74</f>
        <v>225</v>
      </c>
      <c r="AA72" s="603">
        <f>Z74/Z72*100</f>
        <v>67.555555555555557</v>
      </c>
    </row>
    <row r="73" spans="1:27" ht="25.5">
      <c r="A73" s="286"/>
      <c r="B73" s="574"/>
      <c r="C73" s="450"/>
      <c r="D73" s="36" t="s">
        <v>22</v>
      </c>
      <c r="E73" s="37">
        <v>47</v>
      </c>
      <c r="F73" s="38">
        <v>9</v>
      </c>
      <c r="G73" s="38">
        <v>4</v>
      </c>
      <c r="H73" s="38">
        <v>0</v>
      </c>
      <c r="I73" s="38">
        <v>0</v>
      </c>
      <c r="J73" s="38">
        <v>2</v>
      </c>
      <c r="K73" s="258">
        <f t="shared" si="20"/>
        <v>62</v>
      </c>
      <c r="L73" s="41">
        <v>21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131">
        <f t="shared" si="21"/>
        <v>21</v>
      </c>
      <c r="S73" s="44">
        <f t="shared" si="22"/>
        <v>26</v>
      </c>
      <c r="T73" s="44">
        <f t="shared" si="23"/>
        <v>9</v>
      </c>
      <c r="U73" s="44">
        <f t="shared" si="24"/>
        <v>4</v>
      </c>
      <c r="V73" s="44">
        <f t="shared" si="25"/>
        <v>0</v>
      </c>
      <c r="W73" s="44">
        <f t="shared" si="26"/>
        <v>0</v>
      </c>
      <c r="X73" s="44">
        <f t="shared" si="27"/>
        <v>2</v>
      </c>
      <c r="Y73" s="257">
        <f t="shared" si="28"/>
        <v>41</v>
      </c>
      <c r="Z73" s="132">
        <f>R72+R73+R74</f>
        <v>73</v>
      </c>
      <c r="AA73" s="604"/>
    </row>
    <row r="74" spans="1:27" ht="26.25" thickBot="1">
      <c r="A74" s="294"/>
      <c r="B74" s="576"/>
      <c r="C74" s="451"/>
      <c r="D74" s="48" t="s">
        <v>23</v>
      </c>
      <c r="E74" s="84">
        <v>65</v>
      </c>
      <c r="F74" s="85">
        <v>19</v>
      </c>
      <c r="G74" s="85">
        <v>9</v>
      </c>
      <c r="H74" s="85">
        <v>34</v>
      </c>
      <c r="I74" s="85">
        <v>0</v>
      </c>
      <c r="J74" s="85">
        <v>6</v>
      </c>
      <c r="K74" s="176">
        <f t="shared" si="20"/>
        <v>133</v>
      </c>
      <c r="L74" s="87">
        <v>26</v>
      </c>
      <c r="M74" s="85">
        <v>5</v>
      </c>
      <c r="N74" s="85">
        <v>2</v>
      </c>
      <c r="O74" s="85">
        <v>13</v>
      </c>
      <c r="P74" s="85">
        <v>0</v>
      </c>
      <c r="Q74" s="85">
        <v>1</v>
      </c>
      <c r="R74" s="136">
        <f t="shared" si="21"/>
        <v>47</v>
      </c>
      <c r="S74" s="77">
        <f t="shared" si="22"/>
        <v>39</v>
      </c>
      <c r="T74" s="77">
        <f t="shared" si="23"/>
        <v>14</v>
      </c>
      <c r="U74" s="77">
        <f t="shared" si="24"/>
        <v>7</v>
      </c>
      <c r="V74" s="77">
        <f t="shared" si="25"/>
        <v>21</v>
      </c>
      <c r="W74" s="77">
        <f t="shared" si="26"/>
        <v>0</v>
      </c>
      <c r="X74" s="77">
        <f t="shared" si="27"/>
        <v>5</v>
      </c>
      <c r="Y74" s="284">
        <f t="shared" si="28"/>
        <v>86</v>
      </c>
      <c r="Z74" s="151">
        <f>Y72+Y73+Y74</f>
        <v>152</v>
      </c>
      <c r="AA74" s="605"/>
    </row>
    <row r="75" spans="1:27" s="98" customFormat="1" ht="21">
      <c r="A75" s="293">
        <v>22</v>
      </c>
      <c r="B75" s="574" t="s">
        <v>41</v>
      </c>
      <c r="C75" s="450" t="s">
        <v>42</v>
      </c>
      <c r="D75" s="60" t="s">
        <v>21</v>
      </c>
      <c r="E75" s="25">
        <v>22</v>
      </c>
      <c r="F75" s="26">
        <v>4</v>
      </c>
      <c r="G75" s="26">
        <v>1</v>
      </c>
      <c r="H75" s="26">
        <v>0</v>
      </c>
      <c r="I75" s="26">
        <v>0</v>
      </c>
      <c r="J75" s="26">
        <v>0</v>
      </c>
      <c r="K75" s="292">
        <f t="shared" si="20"/>
        <v>27</v>
      </c>
      <c r="L75" s="29">
        <v>4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91">
        <f t="shared" si="21"/>
        <v>4</v>
      </c>
      <c r="S75" s="117">
        <f t="shared" si="22"/>
        <v>18</v>
      </c>
      <c r="T75" s="32">
        <f t="shared" si="23"/>
        <v>4</v>
      </c>
      <c r="U75" s="32">
        <f t="shared" si="24"/>
        <v>1</v>
      </c>
      <c r="V75" s="32">
        <f t="shared" si="25"/>
        <v>0</v>
      </c>
      <c r="W75" s="32">
        <f t="shared" si="26"/>
        <v>0</v>
      </c>
      <c r="X75" s="118">
        <f t="shared" si="27"/>
        <v>0</v>
      </c>
      <c r="Y75" s="259">
        <f t="shared" si="28"/>
        <v>23</v>
      </c>
      <c r="Z75" s="127">
        <f>K75+K76+K77</f>
        <v>188</v>
      </c>
      <c r="AA75" s="603">
        <f>Z77/Z75*100</f>
        <v>60.106382978723403</v>
      </c>
    </row>
    <row r="76" spans="1:27" s="98" customFormat="1" ht="25.5">
      <c r="A76" s="286"/>
      <c r="B76" s="574"/>
      <c r="C76" s="450"/>
      <c r="D76" s="36" t="s">
        <v>22</v>
      </c>
      <c r="E76" s="37">
        <v>42</v>
      </c>
      <c r="F76" s="38">
        <v>7</v>
      </c>
      <c r="G76" s="38">
        <v>3</v>
      </c>
      <c r="H76" s="38">
        <v>0</v>
      </c>
      <c r="I76" s="38">
        <v>0</v>
      </c>
      <c r="J76" s="38">
        <v>1</v>
      </c>
      <c r="K76" s="258">
        <f t="shared" si="20"/>
        <v>53</v>
      </c>
      <c r="L76" s="41">
        <v>9</v>
      </c>
      <c r="M76" s="38">
        <v>1</v>
      </c>
      <c r="N76" s="38">
        <v>1</v>
      </c>
      <c r="O76" s="38">
        <v>0</v>
      </c>
      <c r="P76" s="38">
        <v>0</v>
      </c>
      <c r="Q76" s="38">
        <v>0</v>
      </c>
      <c r="R76" s="131">
        <f t="shared" si="21"/>
        <v>11</v>
      </c>
      <c r="S76" s="119">
        <f t="shared" si="22"/>
        <v>33</v>
      </c>
      <c r="T76" s="44">
        <f t="shared" si="23"/>
        <v>6</v>
      </c>
      <c r="U76" s="44">
        <f t="shared" si="24"/>
        <v>2</v>
      </c>
      <c r="V76" s="44">
        <f t="shared" si="25"/>
        <v>0</v>
      </c>
      <c r="W76" s="44">
        <f t="shared" si="26"/>
        <v>0</v>
      </c>
      <c r="X76" s="120">
        <f t="shared" si="27"/>
        <v>1</v>
      </c>
      <c r="Y76" s="257">
        <f t="shared" si="28"/>
        <v>42</v>
      </c>
      <c r="Z76" s="132">
        <f>R75+R76+R77</f>
        <v>75</v>
      </c>
      <c r="AA76" s="604"/>
    </row>
    <row r="77" spans="1:27" s="98" customFormat="1" ht="26.25" thickBot="1">
      <c r="A77" s="290"/>
      <c r="B77" s="574"/>
      <c r="C77" s="450"/>
      <c r="D77" s="75" t="s">
        <v>23</v>
      </c>
      <c r="E77" s="49">
        <v>49</v>
      </c>
      <c r="F77" s="50">
        <v>16</v>
      </c>
      <c r="G77" s="50">
        <v>8</v>
      </c>
      <c r="H77" s="50">
        <v>28</v>
      </c>
      <c r="I77" s="50">
        <v>3</v>
      </c>
      <c r="J77" s="50">
        <v>4</v>
      </c>
      <c r="K77" s="289">
        <f t="shared" si="20"/>
        <v>108</v>
      </c>
      <c r="L77" s="53">
        <v>33</v>
      </c>
      <c r="M77" s="50">
        <v>10</v>
      </c>
      <c r="N77" s="50">
        <v>4</v>
      </c>
      <c r="O77" s="50">
        <v>11</v>
      </c>
      <c r="P77" s="50">
        <v>0</v>
      </c>
      <c r="Q77" s="50">
        <v>2</v>
      </c>
      <c r="R77" s="244">
        <f t="shared" si="21"/>
        <v>60</v>
      </c>
      <c r="S77" s="121">
        <f t="shared" si="22"/>
        <v>16</v>
      </c>
      <c r="T77" s="56">
        <f t="shared" si="23"/>
        <v>6</v>
      </c>
      <c r="U77" s="56">
        <f t="shared" si="24"/>
        <v>4</v>
      </c>
      <c r="V77" s="56">
        <f t="shared" si="25"/>
        <v>17</v>
      </c>
      <c r="W77" s="56">
        <f t="shared" si="26"/>
        <v>3</v>
      </c>
      <c r="X77" s="122">
        <f t="shared" si="27"/>
        <v>2</v>
      </c>
      <c r="Y77" s="256">
        <f t="shared" si="28"/>
        <v>48</v>
      </c>
      <c r="Z77" s="137">
        <f>Y75+Y76+Y77</f>
        <v>113</v>
      </c>
      <c r="AA77" s="605"/>
    </row>
    <row r="78" spans="1:27" s="98" customFormat="1" ht="21">
      <c r="A78" s="288">
        <v>23</v>
      </c>
      <c r="B78" s="447" t="s">
        <v>43</v>
      </c>
      <c r="C78" s="449" t="s">
        <v>44</v>
      </c>
      <c r="D78" s="24" t="s">
        <v>21</v>
      </c>
      <c r="E78" s="61">
        <v>19</v>
      </c>
      <c r="F78" s="62">
        <v>3</v>
      </c>
      <c r="G78" s="62">
        <v>1</v>
      </c>
      <c r="H78" s="62">
        <v>0</v>
      </c>
      <c r="I78" s="62">
        <v>0</v>
      </c>
      <c r="J78" s="62">
        <v>1</v>
      </c>
      <c r="K78" s="260">
        <f t="shared" si="20"/>
        <v>24</v>
      </c>
      <c r="L78" s="65">
        <v>4</v>
      </c>
      <c r="M78" s="62">
        <v>0</v>
      </c>
      <c r="N78" s="62">
        <v>0</v>
      </c>
      <c r="O78" s="62">
        <v>0</v>
      </c>
      <c r="P78" s="62">
        <v>0</v>
      </c>
      <c r="Q78" s="62">
        <v>0</v>
      </c>
      <c r="R78" s="126">
        <f t="shared" si="21"/>
        <v>4</v>
      </c>
      <c r="S78" s="69">
        <f t="shared" si="22"/>
        <v>15</v>
      </c>
      <c r="T78" s="69">
        <f t="shared" si="23"/>
        <v>3</v>
      </c>
      <c r="U78" s="69">
        <f t="shared" si="24"/>
        <v>1</v>
      </c>
      <c r="V78" s="69">
        <f t="shared" si="25"/>
        <v>0</v>
      </c>
      <c r="W78" s="69">
        <f t="shared" si="26"/>
        <v>0</v>
      </c>
      <c r="X78" s="69">
        <f t="shared" si="27"/>
        <v>1</v>
      </c>
      <c r="Y78" s="287">
        <f t="shared" si="28"/>
        <v>20</v>
      </c>
      <c r="Z78" s="152">
        <f>K78+K79+K80</f>
        <v>159</v>
      </c>
      <c r="AA78" s="603">
        <f>Z80/Z78*100</f>
        <v>39.622641509433961</v>
      </c>
    </row>
    <row r="79" spans="1:27" s="98" customFormat="1" ht="25.5">
      <c r="A79" s="286"/>
      <c r="B79" s="447"/>
      <c r="C79" s="450"/>
      <c r="D79" s="36" t="s">
        <v>22</v>
      </c>
      <c r="E79" s="37">
        <v>33</v>
      </c>
      <c r="F79" s="38">
        <v>6</v>
      </c>
      <c r="G79" s="38">
        <v>3</v>
      </c>
      <c r="H79" s="38">
        <v>0</v>
      </c>
      <c r="I79" s="38">
        <v>0</v>
      </c>
      <c r="J79" s="38">
        <v>2</v>
      </c>
      <c r="K79" s="258">
        <f t="shared" si="20"/>
        <v>44</v>
      </c>
      <c r="L79" s="41">
        <v>9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131">
        <f t="shared" si="21"/>
        <v>9</v>
      </c>
      <c r="S79" s="44">
        <f t="shared" si="22"/>
        <v>24</v>
      </c>
      <c r="T79" s="44">
        <f t="shared" si="23"/>
        <v>6</v>
      </c>
      <c r="U79" s="44">
        <f t="shared" si="24"/>
        <v>3</v>
      </c>
      <c r="V79" s="44">
        <f t="shared" si="25"/>
        <v>0</v>
      </c>
      <c r="W79" s="44">
        <f t="shared" si="26"/>
        <v>0</v>
      </c>
      <c r="X79" s="44">
        <f t="shared" si="27"/>
        <v>2</v>
      </c>
      <c r="Y79" s="257">
        <f t="shared" si="28"/>
        <v>35</v>
      </c>
      <c r="Z79" s="132">
        <f>R78+R79+R80</f>
        <v>96</v>
      </c>
      <c r="AA79" s="604"/>
    </row>
    <row r="80" spans="1:27" s="98" customFormat="1" ht="26.25" thickBot="1">
      <c r="A80" s="294"/>
      <c r="B80" s="447"/>
      <c r="C80" s="451"/>
      <c r="D80" s="48" t="s">
        <v>23</v>
      </c>
      <c r="E80" s="84">
        <v>45</v>
      </c>
      <c r="F80" s="85">
        <v>13</v>
      </c>
      <c r="G80" s="85">
        <v>6</v>
      </c>
      <c r="H80" s="85">
        <v>24</v>
      </c>
      <c r="I80" s="85">
        <v>0</v>
      </c>
      <c r="J80" s="85">
        <v>3</v>
      </c>
      <c r="K80" s="176">
        <f t="shared" si="20"/>
        <v>91</v>
      </c>
      <c r="L80" s="87">
        <v>43</v>
      </c>
      <c r="M80" s="85">
        <v>12</v>
      </c>
      <c r="N80" s="85">
        <v>4</v>
      </c>
      <c r="O80" s="85">
        <v>22</v>
      </c>
      <c r="P80" s="85">
        <v>0</v>
      </c>
      <c r="Q80" s="85">
        <v>2</v>
      </c>
      <c r="R80" s="136">
        <f t="shared" si="21"/>
        <v>83</v>
      </c>
      <c r="S80" s="77">
        <f t="shared" si="22"/>
        <v>2</v>
      </c>
      <c r="T80" s="77">
        <f t="shared" si="23"/>
        <v>1</v>
      </c>
      <c r="U80" s="77">
        <f t="shared" si="24"/>
        <v>2</v>
      </c>
      <c r="V80" s="77">
        <f t="shared" si="25"/>
        <v>2</v>
      </c>
      <c r="W80" s="77">
        <f t="shared" si="26"/>
        <v>0</v>
      </c>
      <c r="X80" s="77">
        <f t="shared" si="27"/>
        <v>1</v>
      </c>
      <c r="Y80" s="284">
        <f t="shared" si="28"/>
        <v>8</v>
      </c>
      <c r="Z80" s="151">
        <f>Y78+Y79+Y80</f>
        <v>63</v>
      </c>
      <c r="AA80" s="605"/>
    </row>
    <row r="81" spans="1:27" ht="21">
      <c r="A81" s="293">
        <v>24</v>
      </c>
      <c r="B81" s="447"/>
      <c r="C81" s="450" t="s">
        <v>45</v>
      </c>
      <c r="D81" s="60" t="s">
        <v>21</v>
      </c>
      <c r="E81" s="25">
        <v>18</v>
      </c>
      <c r="F81" s="26">
        <v>3</v>
      </c>
      <c r="G81" s="26">
        <v>1</v>
      </c>
      <c r="H81" s="26">
        <v>0</v>
      </c>
      <c r="I81" s="26">
        <v>2</v>
      </c>
      <c r="J81" s="26">
        <v>1</v>
      </c>
      <c r="K81" s="292">
        <f t="shared" si="20"/>
        <v>25</v>
      </c>
      <c r="L81" s="29">
        <v>5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91">
        <f t="shared" si="21"/>
        <v>5</v>
      </c>
      <c r="S81" s="117">
        <f t="shared" si="22"/>
        <v>13</v>
      </c>
      <c r="T81" s="32">
        <f t="shared" si="23"/>
        <v>3</v>
      </c>
      <c r="U81" s="32">
        <f t="shared" si="24"/>
        <v>1</v>
      </c>
      <c r="V81" s="32">
        <f t="shared" si="25"/>
        <v>0</v>
      </c>
      <c r="W81" s="32">
        <f t="shared" si="26"/>
        <v>2</v>
      </c>
      <c r="X81" s="118">
        <f t="shared" si="27"/>
        <v>1</v>
      </c>
      <c r="Y81" s="259">
        <f t="shared" si="28"/>
        <v>20</v>
      </c>
      <c r="Z81" s="127">
        <f>K81+K82+K83</f>
        <v>195</v>
      </c>
      <c r="AA81" s="603">
        <f>Z83/Z81*100</f>
        <v>63.589743589743584</v>
      </c>
    </row>
    <row r="82" spans="1:27" ht="25.5">
      <c r="A82" s="286"/>
      <c r="B82" s="447"/>
      <c r="C82" s="450"/>
      <c r="D82" s="36" t="s">
        <v>22</v>
      </c>
      <c r="E82" s="37">
        <v>34</v>
      </c>
      <c r="F82" s="38">
        <v>7</v>
      </c>
      <c r="G82" s="38">
        <v>3</v>
      </c>
      <c r="H82" s="38">
        <v>0</v>
      </c>
      <c r="I82" s="38">
        <v>5</v>
      </c>
      <c r="J82" s="38">
        <v>2</v>
      </c>
      <c r="K82" s="258">
        <f t="shared" si="20"/>
        <v>51</v>
      </c>
      <c r="L82" s="41">
        <v>4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131">
        <f t="shared" si="21"/>
        <v>4</v>
      </c>
      <c r="S82" s="119">
        <f t="shared" si="22"/>
        <v>30</v>
      </c>
      <c r="T82" s="44">
        <f t="shared" si="23"/>
        <v>7</v>
      </c>
      <c r="U82" s="44">
        <f t="shared" si="24"/>
        <v>3</v>
      </c>
      <c r="V82" s="44">
        <f t="shared" si="25"/>
        <v>0</v>
      </c>
      <c r="W82" s="44">
        <f t="shared" si="26"/>
        <v>5</v>
      </c>
      <c r="X82" s="120">
        <f t="shared" si="27"/>
        <v>2</v>
      </c>
      <c r="Y82" s="257">
        <f t="shared" si="28"/>
        <v>47</v>
      </c>
      <c r="Z82" s="132">
        <f>R81+R82+R83</f>
        <v>71</v>
      </c>
      <c r="AA82" s="604"/>
    </row>
    <row r="83" spans="1:27" ht="26.25" thickBot="1">
      <c r="A83" s="290"/>
      <c r="B83" s="447"/>
      <c r="C83" s="450"/>
      <c r="D83" s="75" t="s">
        <v>23</v>
      </c>
      <c r="E83" s="49">
        <v>48</v>
      </c>
      <c r="F83" s="50">
        <v>17</v>
      </c>
      <c r="G83" s="50">
        <v>8</v>
      </c>
      <c r="H83" s="50">
        <v>32</v>
      </c>
      <c r="I83" s="50">
        <v>11</v>
      </c>
      <c r="J83" s="50">
        <v>3</v>
      </c>
      <c r="K83" s="289">
        <f t="shared" si="20"/>
        <v>119</v>
      </c>
      <c r="L83" s="53">
        <v>34</v>
      </c>
      <c r="M83" s="50">
        <v>9</v>
      </c>
      <c r="N83" s="50">
        <v>4</v>
      </c>
      <c r="O83" s="50">
        <v>14</v>
      </c>
      <c r="P83" s="50">
        <v>0</v>
      </c>
      <c r="Q83" s="50">
        <v>1</v>
      </c>
      <c r="R83" s="244">
        <f t="shared" si="21"/>
        <v>62</v>
      </c>
      <c r="S83" s="121">
        <f t="shared" si="22"/>
        <v>14</v>
      </c>
      <c r="T83" s="56">
        <f t="shared" si="23"/>
        <v>8</v>
      </c>
      <c r="U83" s="56">
        <f t="shared" si="24"/>
        <v>4</v>
      </c>
      <c r="V83" s="56">
        <f t="shared" si="25"/>
        <v>18</v>
      </c>
      <c r="W83" s="56">
        <f t="shared" si="26"/>
        <v>11</v>
      </c>
      <c r="X83" s="122">
        <f t="shared" si="27"/>
        <v>2</v>
      </c>
      <c r="Y83" s="256">
        <f t="shared" si="28"/>
        <v>57</v>
      </c>
      <c r="Z83" s="137">
        <f>Y81+Y82+Y83</f>
        <v>124</v>
      </c>
      <c r="AA83" s="605"/>
    </row>
    <row r="84" spans="1:27" s="98" customFormat="1" ht="21">
      <c r="A84" s="288">
        <v>25</v>
      </c>
      <c r="B84" s="575" t="s">
        <v>46</v>
      </c>
      <c r="C84" s="449" t="s">
        <v>47</v>
      </c>
      <c r="D84" s="24" t="s">
        <v>21</v>
      </c>
      <c r="E84" s="61">
        <v>20</v>
      </c>
      <c r="F84" s="62">
        <v>3</v>
      </c>
      <c r="G84" s="62">
        <v>2</v>
      </c>
      <c r="H84" s="62">
        <v>0</v>
      </c>
      <c r="I84" s="62">
        <v>0</v>
      </c>
      <c r="J84" s="62">
        <v>0</v>
      </c>
      <c r="K84" s="260">
        <f t="shared" si="20"/>
        <v>25</v>
      </c>
      <c r="L84" s="65">
        <v>7</v>
      </c>
      <c r="M84" s="62">
        <v>0</v>
      </c>
      <c r="N84" s="62">
        <v>0</v>
      </c>
      <c r="O84" s="62">
        <v>0</v>
      </c>
      <c r="P84" s="62">
        <v>0</v>
      </c>
      <c r="Q84" s="62">
        <v>0</v>
      </c>
      <c r="R84" s="126">
        <f t="shared" si="21"/>
        <v>7</v>
      </c>
      <c r="S84" s="69">
        <f t="shared" si="22"/>
        <v>13</v>
      </c>
      <c r="T84" s="69">
        <f t="shared" si="23"/>
        <v>3</v>
      </c>
      <c r="U84" s="69">
        <f t="shared" si="24"/>
        <v>2</v>
      </c>
      <c r="V84" s="69">
        <f t="shared" si="25"/>
        <v>0</v>
      </c>
      <c r="W84" s="69">
        <f t="shared" si="26"/>
        <v>0</v>
      </c>
      <c r="X84" s="69">
        <f t="shared" si="27"/>
        <v>0</v>
      </c>
      <c r="Y84" s="287">
        <f t="shared" si="28"/>
        <v>18</v>
      </c>
      <c r="Z84" s="152">
        <f>K84+K85+K86</f>
        <v>171</v>
      </c>
      <c r="AA84" s="603">
        <f>Z86/Z84*100</f>
        <v>43.274853801169591</v>
      </c>
    </row>
    <row r="85" spans="1:27" s="98" customFormat="1" ht="25.5">
      <c r="A85" s="286"/>
      <c r="B85" s="574"/>
      <c r="C85" s="450"/>
      <c r="D85" s="36" t="s">
        <v>22</v>
      </c>
      <c r="E85" s="37">
        <v>34</v>
      </c>
      <c r="F85" s="38">
        <v>6</v>
      </c>
      <c r="G85" s="38">
        <v>4</v>
      </c>
      <c r="H85" s="38">
        <v>0</v>
      </c>
      <c r="I85" s="38">
        <v>0</v>
      </c>
      <c r="J85" s="38">
        <v>2</v>
      </c>
      <c r="K85" s="258">
        <f t="shared" si="20"/>
        <v>46</v>
      </c>
      <c r="L85" s="41">
        <v>15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131">
        <f t="shared" si="21"/>
        <v>15</v>
      </c>
      <c r="S85" s="44">
        <f t="shared" si="22"/>
        <v>19</v>
      </c>
      <c r="T85" s="44">
        <f t="shared" si="23"/>
        <v>6</v>
      </c>
      <c r="U85" s="44">
        <f t="shared" si="24"/>
        <v>4</v>
      </c>
      <c r="V85" s="44">
        <f t="shared" si="25"/>
        <v>0</v>
      </c>
      <c r="W85" s="44">
        <f t="shared" si="26"/>
        <v>0</v>
      </c>
      <c r="X85" s="44">
        <f t="shared" si="27"/>
        <v>2</v>
      </c>
      <c r="Y85" s="257">
        <f t="shared" si="28"/>
        <v>31</v>
      </c>
      <c r="Z85" s="132">
        <f>R84+R85+R86</f>
        <v>97</v>
      </c>
      <c r="AA85" s="604"/>
    </row>
    <row r="86" spans="1:27" s="98" customFormat="1" ht="26.25" thickBot="1">
      <c r="A86" s="294"/>
      <c r="B86" s="576"/>
      <c r="C86" s="451"/>
      <c r="D86" s="48" t="s">
        <v>23</v>
      </c>
      <c r="E86" s="84">
        <v>47</v>
      </c>
      <c r="F86" s="85">
        <v>16</v>
      </c>
      <c r="G86" s="85">
        <v>7</v>
      </c>
      <c r="H86" s="85">
        <v>26</v>
      </c>
      <c r="I86" s="85">
        <v>2</v>
      </c>
      <c r="J86" s="85">
        <v>2</v>
      </c>
      <c r="K86" s="176">
        <f t="shared" si="20"/>
        <v>100</v>
      </c>
      <c r="L86" s="87">
        <v>38</v>
      </c>
      <c r="M86" s="85">
        <v>11</v>
      </c>
      <c r="N86" s="85">
        <v>6</v>
      </c>
      <c r="O86" s="85">
        <v>19</v>
      </c>
      <c r="P86" s="85">
        <v>0</v>
      </c>
      <c r="Q86" s="85">
        <v>1</v>
      </c>
      <c r="R86" s="136">
        <f t="shared" si="21"/>
        <v>75</v>
      </c>
      <c r="S86" s="77">
        <f t="shared" si="22"/>
        <v>9</v>
      </c>
      <c r="T86" s="77">
        <f t="shared" si="23"/>
        <v>5</v>
      </c>
      <c r="U86" s="77">
        <f t="shared" si="24"/>
        <v>1</v>
      </c>
      <c r="V86" s="77">
        <f t="shared" si="25"/>
        <v>7</v>
      </c>
      <c r="W86" s="77">
        <f t="shared" si="26"/>
        <v>2</v>
      </c>
      <c r="X86" s="77">
        <f t="shared" si="27"/>
        <v>1</v>
      </c>
      <c r="Y86" s="284">
        <f t="shared" si="28"/>
        <v>25</v>
      </c>
      <c r="Z86" s="151">
        <f>Y84+Y85+Y86</f>
        <v>74</v>
      </c>
      <c r="AA86" s="605"/>
    </row>
    <row r="87" spans="1:27" s="98" customFormat="1" ht="21">
      <c r="A87" s="288">
        <v>26</v>
      </c>
      <c r="B87" s="575" t="s">
        <v>48</v>
      </c>
      <c r="C87" s="449" t="s">
        <v>49</v>
      </c>
      <c r="D87" s="24" t="s">
        <v>21</v>
      </c>
      <c r="E87" s="117">
        <v>20</v>
      </c>
      <c r="F87" s="32">
        <v>4</v>
      </c>
      <c r="G87" s="32">
        <v>1</v>
      </c>
      <c r="H87" s="32">
        <v>0</v>
      </c>
      <c r="I87" s="32">
        <v>0</v>
      </c>
      <c r="J87" s="32">
        <v>2</v>
      </c>
      <c r="K87" s="260">
        <f t="shared" si="20"/>
        <v>27</v>
      </c>
      <c r="L87" s="29">
        <v>6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126">
        <f t="shared" si="21"/>
        <v>6</v>
      </c>
      <c r="S87" s="117">
        <f t="shared" si="22"/>
        <v>14</v>
      </c>
      <c r="T87" s="32">
        <f t="shared" si="23"/>
        <v>4</v>
      </c>
      <c r="U87" s="32">
        <f t="shared" si="24"/>
        <v>1</v>
      </c>
      <c r="V87" s="32">
        <f t="shared" si="25"/>
        <v>0</v>
      </c>
      <c r="W87" s="32">
        <f t="shared" si="26"/>
        <v>0</v>
      </c>
      <c r="X87" s="118">
        <f t="shared" si="27"/>
        <v>2</v>
      </c>
      <c r="Y87" s="287">
        <f t="shared" si="28"/>
        <v>21</v>
      </c>
      <c r="Z87" s="152">
        <f>K87+K88+K89</f>
        <v>206</v>
      </c>
      <c r="AA87" s="603">
        <f>Z89/Z87*100</f>
        <v>70.388349514563103</v>
      </c>
    </row>
    <row r="88" spans="1:27" s="98" customFormat="1" ht="25.5">
      <c r="A88" s="286"/>
      <c r="B88" s="574"/>
      <c r="C88" s="450"/>
      <c r="D88" s="36" t="s">
        <v>22</v>
      </c>
      <c r="E88" s="119">
        <v>39</v>
      </c>
      <c r="F88" s="44">
        <v>8</v>
      </c>
      <c r="G88" s="44">
        <v>4</v>
      </c>
      <c r="H88" s="44">
        <v>0</v>
      </c>
      <c r="I88" s="44">
        <v>0</v>
      </c>
      <c r="J88" s="44">
        <v>2</v>
      </c>
      <c r="K88" s="258">
        <f t="shared" si="20"/>
        <v>53</v>
      </c>
      <c r="L88" s="41">
        <v>6</v>
      </c>
      <c r="M88" s="38">
        <v>1</v>
      </c>
      <c r="N88" s="38">
        <v>0</v>
      </c>
      <c r="O88" s="38">
        <v>0</v>
      </c>
      <c r="P88" s="38">
        <v>0</v>
      </c>
      <c r="Q88" s="38">
        <v>0</v>
      </c>
      <c r="R88" s="131">
        <f t="shared" si="21"/>
        <v>7</v>
      </c>
      <c r="S88" s="119">
        <f t="shared" si="22"/>
        <v>33</v>
      </c>
      <c r="T88" s="44">
        <f t="shared" si="23"/>
        <v>7</v>
      </c>
      <c r="U88" s="44">
        <f t="shared" si="24"/>
        <v>4</v>
      </c>
      <c r="V88" s="44">
        <f t="shared" si="25"/>
        <v>0</v>
      </c>
      <c r="W88" s="44">
        <f t="shared" si="26"/>
        <v>0</v>
      </c>
      <c r="X88" s="120">
        <f t="shared" si="27"/>
        <v>2</v>
      </c>
      <c r="Y88" s="257">
        <f t="shared" si="28"/>
        <v>46</v>
      </c>
      <c r="Z88" s="132">
        <f>R87+R88+R89</f>
        <v>61</v>
      </c>
      <c r="AA88" s="604"/>
    </row>
    <row r="89" spans="1:27" s="98" customFormat="1" ht="26.25" thickBot="1">
      <c r="A89" s="294"/>
      <c r="B89" s="576"/>
      <c r="C89" s="451"/>
      <c r="D89" s="48" t="s">
        <v>23</v>
      </c>
      <c r="E89" s="121">
        <v>53</v>
      </c>
      <c r="F89" s="56">
        <v>18</v>
      </c>
      <c r="G89" s="56">
        <v>9</v>
      </c>
      <c r="H89" s="56">
        <v>34</v>
      </c>
      <c r="I89" s="56">
        <v>7</v>
      </c>
      <c r="J89" s="56">
        <v>5</v>
      </c>
      <c r="K89" s="176">
        <f t="shared" si="20"/>
        <v>126</v>
      </c>
      <c r="L89" s="53">
        <v>23</v>
      </c>
      <c r="M89" s="50">
        <v>7</v>
      </c>
      <c r="N89" s="50">
        <v>3</v>
      </c>
      <c r="O89" s="50">
        <v>13</v>
      </c>
      <c r="P89" s="50">
        <v>0</v>
      </c>
      <c r="Q89" s="50">
        <v>2</v>
      </c>
      <c r="R89" s="136">
        <f t="shared" si="21"/>
        <v>48</v>
      </c>
      <c r="S89" s="121">
        <f t="shared" si="22"/>
        <v>30</v>
      </c>
      <c r="T89" s="56">
        <f t="shared" si="23"/>
        <v>11</v>
      </c>
      <c r="U89" s="56">
        <f t="shared" si="24"/>
        <v>6</v>
      </c>
      <c r="V89" s="56">
        <f t="shared" si="25"/>
        <v>21</v>
      </c>
      <c r="W89" s="56">
        <f t="shared" si="26"/>
        <v>7</v>
      </c>
      <c r="X89" s="122">
        <f t="shared" si="27"/>
        <v>3</v>
      </c>
      <c r="Y89" s="284">
        <f t="shared" si="28"/>
        <v>78</v>
      </c>
      <c r="Z89" s="151">
        <f>Y87+Y88+Y89</f>
        <v>145</v>
      </c>
      <c r="AA89" s="605"/>
    </row>
    <row r="90" spans="1:27" s="98" customFormat="1" ht="21">
      <c r="A90" s="288">
        <v>27</v>
      </c>
      <c r="B90" s="579" t="s">
        <v>50</v>
      </c>
      <c r="C90" s="449" t="s">
        <v>51</v>
      </c>
      <c r="D90" s="24" t="s">
        <v>21</v>
      </c>
      <c r="E90" s="61">
        <v>21</v>
      </c>
      <c r="F90" s="62">
        <v>3</v>
      </c>
      <c r="G90" s="62">
        <v>1</v>
      </c>
      <c r="H90" s="62">
        <v>0</v>
      </c>
      <c r="I90" s="62">
        <v>0</v>
      </c>
      <c r="J90" s="62">
        <v>1</v>
      </c>
      <c r="K90" s="260">
        <f t="shared" si="20"/>
        <v>26</v>
      </c>
      <c r="L90" s="65">
        <v>14</v>
      </c>
      <c r="M90" s="62">
        <v>0</v>
      </c>
      <c r="N90" s="62">
        <v>0</v>
      </c>
      <c r="O90" s="62">
        <v>0</v>
      </c>
      <c r="P90" s="62">
        <v>0</v>
      </c>
      <c r="Q90" s="62">
        <v>0</v>
      </c>
      <c r="R90" s="126">
        <f t="shared" si="21"/>
        <v>14</v>
      </c>
      <c r="S90" s="69">
        <f t="shared" si="22"/>
        <v>7</v>
      </c>
      <c r="T90" s="69">
        <f t="shared" si="23"/>
        <v>3</v>
      </c>
      <c r="U90" s="69">
        <f t="shared" si="24"/>
        <v>1</v>
      </c>
      <c r="V90" s="69">
        <f t="shared" si="25"/>
        <v>0</v>
      </c>
      <c r="W90" s="69">
        <f t="shared" si="26"/>
        <v>0</v>
      </c>
      <c r="X90" s="69">
        <f t="shared" si="27"/>
        <v>1</v>
      </c>
      <c r="Y90" s="287">
        <f t="shared" si="28"/>
        <v>12</v>
      </c>
      <c r="Z90" s="152">
        <f>K90+K91+K92</f>
        <v>185</v>
      </c>
      <c r="AA90" s="603">
        <f>Z92/Z90*100</f>
        <v>37.297297297297298</v>
      </c>
    </row>
    <row r="91" spans="1:27" s="98" customFormat="1" ht="25.5">
      <c r="A91" s="286"/>
      <c r="B91" s="580"/>
      <c r="C91" s="450"/>
      <c r="D91" s="36" t="s">
        <v>22</v>
      </c>
      <c r="E91" s="37">
        <v>41</v>
      </c>
      <c r="F91" s="38">
        <v>7</v>
      </c>
      <c r="G91" s="38">
        <v>3</v>
      </c>
      <c r="H91" s="38">
        <v>0</v>
      </c>
      <c r="I91" s="38">
        <v>0</v>
      </c>
      <c r="J91" s="38">
        <v>2</v>
      </c>
      <c r="K91" s="258">
        <f t="shared" si="20"/>
        <v>53</v>
      </c>
      <c r="L91" s="41">
        <v>19</v>
      </c>
      <c r="M91" s="38">
        <v>2</v>
      </c>
      <c r="N91" s="38">
        <v>0</v>
      </c>
      <c r="O91" s="38">
        <v>0</v>
      </c>
      <c r="P91" s="38">
        <v>0</v>
      </c>
      <c r="Q91" s="38">
        <v>0</v>
      </c>
      <c r="R91" s="131">
        <f t="shared" si="21"/>
        <v>21</v>
      </c>
      <c r="S91" s="44">
        <f t="shared" si="22"/>
        <v>22</v>
      </c>
      <c r="T91" s="44">
        <f t="shared" si="23"/>
        <v>5</v>
      </c>
      <c r="U91" s="44">
        <f t="shared" si="24"/>
        <v>3</v>
      </c>
      <c r="V91" s="44">
        <f t="shared" si="25"/>
        <v>0</v>
      </c>
      <c r="W91" s="44">
        <f t="shared" si="26"/>
        <v>0</v>
      </c>
      <c r="X91" s="44">
        <f t="shared" si="27"/>
        <v>2</v>
      </c>
      <c r="Y91" s="257">
        <f t="shared" si="28"/>
        <v>32</v>
      </c>
      <c r="Z91" s="132">
        <f>R90+R91+R92</f>
        <v>116</v>
      </c>
      <c r="AA91" s="604"/>
    </row>
    <row r="92" spans="1:27" s="98" customFormat="1" ht="26.25" thickBot="1">
      <c r="A92" s="294"/>
      <c r="B92" s="581"/>
      <c r="C92" s="451"/>
      <c r="D92" s="48" t="s">
        <v>23</v>
      </c>
      <c r="E92" s="84">
        <v>52</v>
      </c>
      <c r="F92" s="85">
        <v>15</v>
      </c>
      <c r="G92" s="85">
        <v>7</v>
      </c>
      <c r="H92" s="85">
        <v>28</v>
      </c>
      <c r="I92" s="85">
        <v>0</v>
      </c>
      <c r="J92" s="85">
        <v>4</v>
      </c>
      <c r="K92" s="176">
        <f t="shared" si="20"/>
        <v>106</v>
      </c>
      <c r="L92" s="87">
        <v>40</v>
      </c>
      <c r="M92" s="85">
        <v>12</v>
      </c>
      <c r="N92" s="85">
        <v>6</v>
      </c>
      <c r="O92" s="85">
        <v>21</v>
      </c>
      <c r="P92" s="85">
        <v>0</v>
      </c>
      <c r="Q92" s="85">
        <v>2</v>
      </c>
      <c r="R92" s="136">
        <f t="shared" si="21"/>
        <v>81</v>
      </c>
      <c r="S92" s="77">
        <f t="shared" si="22"/>
        <v>12</v>
      </c>
      <c r="T92" s="77">
        <f t="shared" si="23"/>
        <v>3</v>
      </c>
      <c r="U92" s="77">
        <f t="shared" si="24"/>
        <v>1</v>
      </c>
      <c r="V92" s="77">
        <f t="shared" si="25"/>
        <v>7</v>
      </c>
      <c r="W92" s="77">
        <f t="shared" si="26"/>
        <v>0</v>
      </c>
      <c r="X92" s="77">
        <f t="shared" si="27"/>
        <v>2</v>
      </c>
      <c r="Y92" s="284">
        <f t="shared" si="28"/>
        <v>25</v>
      </c>
      <c r="Z92" s="151">
        <f>Y90+Y91+Y92</f>
        <v>69</v>
      </c>
      <c r="AA92" s="605"/>
    </row>
    <row r="93" spans="1:27" s="98" customFormat="1" ht="21">
      <c r="A93" s="293">
        <v>28</v>
      </c>
      <c r="B93" s="580" t="s">
        <v>140</v>
      </c>
      <c r="C93" s="450" t="s">
        <v>139</v>
      </c>
      <c r="D93" s="60" t="s">
        <v>21</v>
      </c>
      <c r="E93" s="25">
        <v>18</v>
      </c>
      <c r="F93" s="26">
        <v>3</v>
      </c>
      <c r="G93" s="26">
        <v>1</v>
      </c>
      <c r="H93" s="26">
        <v>0</v>
      </c>
      <c r="I93" s="26">
        <v>0</v>
      </c>
      <c r="J93" s="26">
        <v>1</v>
      </c>
      <c r="K93" s="292">
        <f t="shared" si="20"/>
        <v>23</v>
      </c>
      <c r="L93" s="29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91">
        <f t="shared" si="21"/>
        <v>0</v>
      </c>
      <c r="S93" s="117">
        <f t="shared" si="22"/>
        <v>18</v>
      </c>
      <c r="T93" s="32">
        <f t="shared" si="23"/>
        <v>3</v>
      </c>
      <c r="U93" s="32">
        <f t="shared" si="24"/>
        <v>1</v>
      </c>
      <c r="V93" s="32">
        <f t="shared" si="25"/>
        <v>0</v>
      </c>
      <c r="W93" s="32">
        <f t="shared" si="26"/>
        <v>0</v>
      </c>
      <c r="X93" s="118">
        <f t="shared" si="27"/>
        <v>1</v>
      </c>
      <c r="Y93" s="259">
        <f t="shared" si="28"/>
        <v>23</v>
      </c>
      <c r="Z93" s="127">
        <f>K93+K94+K95</f>
        <v>154</v>
      </c>
      <c r="AA93" s="603">
        <f>Z95/Z93*100</f>
        <v>88.961038961038966</v>
      </c>
    </row>
    <row r="94" spans="1:27" s="98" customFormat="1" ht="25.5">
      <c r="A94" s="286"/>
      <c r="B94" s="580"/>
      <c r="C94" s="450"/>
      <c r="D94" s="36" t="s">
        <v>22</v>
      </c>
      <c r="E94" s="37">
        <v>32</v>
      </c>
      <c r="F94" s="38">
        <v>6</v>
      </c>
      <c r="G94" s="38">
        <v>3</v>
      </c>
      <c r="H94" s="38">
        <v>0</v>
      </c>
      <c r="I94" s="38">
        <v>0</v>
      </c>
      <c r="J94" s="38">
        <v>2</v>
      </c>
      <c r="K94" s="258">
        <f t="shared" si="20"/>
        <v>43</v>
      </c>
      <c r="L94" s="41">
        <v>1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131">
        <f t="shared" si="21"/>
        <v>1</v>
      </c>
      <c r="S94" s="119">
        <f t="shared" si="22"/>
        <v>31</v>
      </c>
      <c r="T94" s="44">
        <f t="shared" si="23"/>
        <v>6</v>
      </c>
      <c r="U94" s="44">
        <f t="shared" si="24"/>
        <v>3</v>
      </c>
      <c r="V94" s="44">
        <f t="shared" si="25"/>
        <v>0</v>
      </c>
      <c r="W94" s="44">
        <f t="shared" si="26"/>
        <v>0</v>
      </c>
      <c r="X94" s="120">
        <f t="shared" si="27"/>
        <v>2</v>
      </c>
      <c r="Y94" s="257">
        <f t="shared" si="28"/>
        <v>42</v>
      </c>
      <c r="Z94" s="132">
        <f>R93+R94+R95</f>
        <v>17</v>
      </c>
      <c r="AA94" s="604"/>
    </row>
    <row r="95" spans="1:27" s="98" customFormat="1" ht="26.25" thickBot="1">
      <c r="A95" s="290"/>
      <c r="B95" s="580"/>
      <c r="C95" s="450"/>
      <c r="D95" s="75" t="s">
        <v>23</v>
      </c>
      <c r="E95" s="49">
        <v>45</v>
      </c>
      <c r="F95" s="50">
        <v>13</v>
      </c>
      <c r="G95" s="50">
        <v>6</v>
      </c>
      <c r="H95" s="50">
        <v>21</v>
      </c>
      <c r="I95" s="50">
        <v>0</v>
      </c>
      <c r="J95" s="50">
        <v>3</v>
      </c>
      <c r="K95" s="289">
        <f t="shared" si="20"/>
        <v>88</v>
      </c>
      <c r="L95" s="53">
        <v>10</v>
      </c>
      <c r="M95" s="50">
        <v>2</v>
      </c>
      <c r="N95" s="50">
        <v>1</v>
      </c>
      <c r="O95" s="50">
        <v>2</v>
      </c>
      <c r="P95" s="50">
        <v>0</v>
      </c>
      <c r="Q95" s="50">
        <v>1</v>
      </c>
      <c r="R95" s="244">
        <f t="shared" si="21"/>
        <v>16</v>
      </c>
      <c r="S95" s="121">
        <f t="shared" si="22"/>
        <v>35</v>
      </c>
      <c r="T95" s="56">
        <f t="shared" si="23"/>
        <v>11</v>
      </c>
      <c r="U95" s="56">
        <f t="shared" si="24"/>
        <v>5</v>
      </c>
      <c r="V95" s="56">
        <f t="shared" si="25"/>
        <v>19</v>
      </c>
      <c r="W95" s="56">
        <f t="shared" si="26"/>
        <v>0</v>
      </c>
      <c r="X95" s="122">
        <f t="shared" si="27"/>
        <v>2</v>
      </c>
      <c r="Y95" s="256">
        <f t="shared" si="28"/>
        <v>72</v>
      </c>
      <c r="Z95" s="137">
        <f>Y93+Y94+Y95</f>
        <v>137</v>
      </c>
      <c r="AA95" s="605"/>
    </row>
    <row r="96" spans="1:27" s="83" customFormat="1" ht="21">
      <c r="A96" s="308">
        <v>29</v>
      </c>
      <c r="B96" s="579" t="s">
        <v>59</v>
      </c>
      <c r="C96" s="449" t="s">
        <v>60</v>
      </c>
      <c r="D96" s="24" t="s">
        <v>21</v>
      </c>
      <c r="E96" s="61">
        <v>23</v>
      </c>
      <c r="F96" s="62">
        <v>4</v>
      </c>
      <c r="G96" s="62">
        <v>2</v>
      </c>
      <c r="H96" s="62">
        <v>0</v>
      </c>
      <c r="I96" s="62">
        <v>0</v>
      </c>
      <c r="J96" s="62">
        <v>2</v>
      </c>
      <c r="K96" s="260">
        <f t="shared" si="20"/>
        <v>31</v>
      </c>
      <c r="L96" s="65">
        <v>4</v>
      </c>
      <c r="M96" s="62">
        <v>0</v>
      </c>
      <c r="N96" s="62">
        <v>0</v>
      </c>
      <c r="O96" s="62">
        <v>0</v>
      </c>
      <c r="P96" s="62">
        <v>0</v>
      </c>
      <c r="Q96" s="62">
        <v>0</v>
      </c>
      <c r="R96" s="126">
        <f t="shared" si="21"/>
        <v>4</v>
      </c>
      <c r="S96" s="69">
        <f t="shared" si="22"/>
        <v>19</v>
      </c>
      <c r="T96" s="69">
        <f t="shared" si="23"/>
        <v>4</v>
      </c>
      <c r="U96" s="69">
        <f t="shared" si="24"/>
        <v>2</v>
      </c>
      <c r="V96" s="69">
        <f t="shared" si="25"/>
        <v>0</v>
      </c>
      <c r="W96" s="69">
        <f t="shared" si="26"/>
        <v>0</v>
      </c>
      <c r="X96" s="69">
        <f t="shared" si="27"/>
        <v>2</v>
      </c>
      <c r="Y96" s="287">
        <f t="shared" si="28"/>
        <v>27</v>
      </c>
      <c r="Z96" s="152">
        <f>K96+K97+K98</f>
        <v>217</v>
      </c>
      <c r="AA96" s="603">
        <f>Z98/Z96*100</f>
        <v>57.603686635944698</v>
      </c>
    </row>
    <row r="97" spans="1:27" s="83" customFormat="1" ht="25.5">
      <c r="A97" s="307"/>
      <c r="B97" s="580"/>
      <c r="C97" s="450"/>
      <c r="D97" s="36" t="s">
        <v>22</v>
      </c>
      <c r="E97" s="37">
        <v>48</v>
      </c>
      <c r="F97" s="38">
        <v>9</v>
      </c>
      <c r="G97" s="38">
        <v>4</v>
      </c>
      <c r="H97" s="38">
        <v>0</v>
      </c>
      <c r="I97" s="38">
        <v>0</v>
      </c>
      <c r="J97" s="38">
        <v>1</v>
      </c>
      <c r="K97" s="258">
        <f t="shared" si="20"/>
        <v>62</v>
      </c>
      <c r="L97" s="41">
        <v>17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131">
        <f t="shared" si="21"/>
        <v>17</v>
      </c>
      <c r="S97" s="44">
        <f t="shared" si="22"/>
        <v>31</v>
      </c>
      <c r="T97" s="44">
        <f t="shared" si="23"/>
        <v>9</v>
      </c>
      <c r="U97" s="44">
        <f t="shared" si="24"/>
        <v>4</v>
      </c>
      <c r="V97" s="44">
        <f t="shared" si="25"/>
        <v>0</v>
      </c>
      <c r="W97" s="44">
        <f t="shared" si="26"/>
        <v>0</v>
      </c>
      <c r="X97" s="44">
        <f t="shared" si="27"/>
        <v>1</v>
      </c>
      <c r="Y97" s="257">
        <f t="shared" si="28"/>
        <v>45</v>
      </c>
      <c r="Z97" s="132">
        <f>R96+R97+R98</f>
        <v>92</v>
      </c>
      <c r="AA97" s="604"/>
    </row>
    <row r="98" spans="1:27" s="83" customFormat="1" ht="26.25" thickBot="1">
      <c r="A98" s="306"/>
      <c r="B98" s="581"/>
      <c r="C98" s="451"/>
      <c r="D98" s="48" t="s">
        <v>23</v>
      </c>
      <c r="E98" s="84">
        <v>45</v>
      </c>
      <c r="F98" s="85">
        <v>18</v>
      </c>
      <c r="G98" s="85">
        <v>9</v>
      </c>
      <c r="H98" s="85">
        <v>33</v>
      </c>
      <c r="I98" s="85">
        <v>12</v>
      </c>
      <c r="J98" s="85">
        <v>7</v>
      </c>
      <c r="K98" s="176">
        <f t="shared" si="20"/>
        <v>124</v>
      </c>
      <c r="L98" s="87">
        <v>40</v>
      </c>
      <c r="M98" s="85">
        <v>11</v>
      </c>
      <c r="N98" s="85">
        <v>2</v>
      </c>
      <c r="O98" s="85">
        <v>16</v>
      </c>
      <c r="P98" s="85">
        <v>0</v>
      </c>
      <c r="Q98" s="85">
        <v>2</v>
      </c>
      <c r="R98" s="136">
        <f t="shared" si="21"/>
        <v>71</v>
      </c>
      <c r="S98" s="77">
        <f t="shared" si="22"/>
        <v>5</v>
      </c>
      <c r="T98" s="77">
        <f t="shared" si="23"/>
        <v>7</v>
      </c>
      <c r="U98" s="77">
        <f t="shared" si="24"/>
        <v>7</v>
      </c>
      <c r="V98" s="77">
        <f t="shared" si="25"/>
        <v>17</v>
      </c>
      <c r="W98" s="77">
        <f t="shared" si="26"/>
        <v>12</v>
      </c>
      <c r="X98" s="77">
        <f t="shared" si="27"/>
        <v>5</v>
      </c>
      <c r="Y98" s="284">
        <f t="shared" si="28"/>
        <v>53</v>
      </c>
      <c r="Z98" s="151">
        <f>Y96+Y97+Y98</f>
        <v>125</v>
      </c>
      <c r="AA98" s="605"/>
    </row>
    <row r="99" spans="1:27" ht="21">
      <c r="A99" s="293">
        <v>30</v>
      </c>
      <c r="B99" s="574" t="s">
        <v>63</v>
      </c>
      <c r="C99" s="450" t="s">
        <v>64</v>
      </c>
      <c r="D99" s="60" t="s">
        <v>21</v>
      </c>
      <c r="E99" s="25">
        <v>22</v>
      </c>
      <c r="F99" s="26">
        <v>4</v>
      </c>
      <c r="G99" s="26">
        <v>2</v>
      </c>
      <c r="H99" s="26">
        <v>2</v>
      </c>
      <c r="I99" s="26">
        <v>1</v>
      </c>
      <c r="J99" s="26">
        <v>1</v>
      </c>
      <c r="K99" s="292">
        <f t="shared" si="20"/>
        <v>32</v>
      </c>
      <c r="L99" s="29">
        <v>5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91">
        <f t="shared" si="21"/>
        <v>5</v>
      </c>
      <c r="S99" s="117">
        <f t="shared" si="22"/>
        <v>17</v>
      </c>
      <c r="T99" s="32">
        <f t="shared" si="23"/>
        <v>4</v>
      </c>
      <c r="U99" s="32">
        <f t="shared" si="24"/>
        <v>2</v>
      </c>
      <c r="V99" s="32">
        <f t="shared" si="25"/>
        <v>2</v>
      </c>
      <c r="W99" s="32">
        <f t="shared" si="26"/>
        <v>1</v>
      </c>
      <c r="X99" s="118">
        <f t="shared" si="27"/>
        <v>1</v>
      </c>
      <c r="Y99" s="259">
        <f t="shared" si="28"/>
        <v>27</v>
      </c>
      <c r="Z99" s="127">
        <f>K99+K100+K101</f>
        <v>248</v>
      </c>
      <c r="AA99" s="603">
        <f>Z101/Z99*100</f>
        <v>52.016129032258064</v>
      </c>
    </row>
    <row r="100" spans="1:27" ht="25.5">
      <c r="A100" s="286"/>
      <c r="B100" s="574"/>
      <c r="C100" s="450"/>
      <c r="D100" s="36" t="s">
        <v>22</v>
      </c>
      <c r="E100" s="37">
        <v>44</v>
      </c>
      <c r="F100" s="38">
        <v>8</v>
      </c>
      <c r="G100" s="38">
        <v>4</v>
      </c>
      <c r="H100" s="38">
        <v>4</v>
      </c>
      <c r="I100" s="38">
        <v>1</v>
      </c>
      <c r="J100" s="38">
        <v>1</v>
      </c>
      <c r="K100" s="258">
        <f t="shared" si="20"/>
        <v>62</v>
      </c>
      <c r="L100" s="41">
        <v>21</v>
      </c>
      <c r="M100" s="38">
        <v>0</v>
      </c>
      <c r="N100" s="38">
        <v>0</v>
      </c>
      <c r="O100" s="38">
        <v>0</v>
      </c>
      <c r="P100" s="38">
        <v>0</v>
      </c>
      <c r="Q100" s="38">
        <v>0</v>
      </c>
      <c r="R100" s="131">
        <f t="shared" si="21"/>
        <v>21</v>
      </c>
      <c r="S100" s="119">
        <f t="shared" si="22"/>
        <v>23</v>
      </c>
      <c r="T100" s="44">
        <f t="shared" si="23"/>
        <v>8</v>
      </c>
      <c r="U100" s="44">
        <f t="shared" si="24"/>
        <v>4</v>
      </c>
      <c r="V100" s="44">
        <f t="shared" si="25"/>
        <v>4</v>
      </c>
      <c r="W100" s="44">
        <f t="shared" si="26"/>
        <v>1</v>
      </c>
      <c r="X100" s="120">
        <f t="shared" si="27"/>
        <v>1</v>
      </c>
      <c r="Y100" s="257">
        <f t="shared" si="28"/>
        <v>41</v>
      </c>
      <c r="Z100" s="132">
        <f>R99+R100+R101</f>
        <v>119</v>
      </c>
      <c r="AA100" s="604"/>
    </row>
    <row r="101" spans="1:27" ht="26.25" thickBot="1">
      <c r="A101" s="290"/>
      <c r="B101" s="574"/>
      <c r="C101" s="450"/>
      <c r="D101" s="75" t="s">
        <v>23</v>
      </c>
      <c r="E101" s="49">
        <v>74</v>
      </c>
      <c r="F101" s="50">
        <v>22</v>
      </c>
      <c r="G101" s="50">
        <v>10</v>
      </c>
      <c r="H101" s="50">
        <v>41</v>
      </c>
      <c r="I101" s="50">
        <v>3</v>
      </c>
      <c r="J101" s="50">
        <v>4</v>
      </c>
      <c r="K101" s="289">
        <f t="shared" si="20"/>
        <v>154</v>
      </c>
      <c r="L101" s="53">
        <v>51</v>
      </c>
      <c r="M101" s="50">
        <v>14</v>
      </c>
      <c r="N101" s="50">
        <v>6</v>
      </c>
      <c r="O101" s="50">
        <v>21</v>
      </c>
      <c r="P101" s="50">
        <v>0</v>
      </c>
      <c r="Q101" s="50">
        <v>1</v>
      </c>
      <c r="R101" s="244">
        <f t="shared" si="21"/>
        <v>93</v>
      </c>
      <c r="S101" s="121">
        <f t="shared" si="22"/>
        <v>23</v>
      </c>
      <c r="T101" s="56">
        <f t="shared" si="23"/>
        <v>8</v>
      </c>
      <c r="U101" s="56">
        <f t="shared" si="24"/>
        <v>4</v>
      </c>
      <c r="V101" s="56">
        <f t="shared" si="25"/>
        <v>20</v>
      </c>
      <c r="W101" s="56">
        <f t="shared" si="26"/>
        <v>3</v>
      </c>
      <c r="X101" s="122">
        <f t="shared" si="27"/>
        <v>3</v>
      </c>
      <c r="Y101" s="256">
        <f t="shared" si="28"/>
        <v>61</v>
      </c>
      <c r="Z101" s="137">
        <f>Y99+Y100+Y101</f>
        <v>129</v>
      </c>
      <c r="AA101" s="605"/>
    </row>
    <row r="102" spans="1:27" s="98" customFormat="1" ht="21">
      <c r="A102" s="288">
        <v>31</v>
      </c>
      <c r="B102" s="575" t="s">
        <v>65</v>
      </c>
      <c r="C102" s="449" t="s">
        <v>66</v>
      </c>
      <c r="D102" s="24" t="s">
        <v>21</v>
      </c>
      <c r="E102" s="61">
        <v>24</v>
      </c>
      <c r="F102" s="62">
        <v>3</v>
      </c>
      <c r="G102" s="62">
        <v>1</v>
      </c>
      <c r="H102" s="62">
        <v>0</v>
      </c>
      <c r="I102" s="62">
        <v>0</v>
      </c>
      <c r="J102" s="62">
        <v>0</v>
      </c>
      <c r="K102" s="260">
        <f t="shared" si="20"/>
        <v>28</v>
      </c>
      <c r="L102" s="65">
        <v>7</v>
      </c>
      <c r="M102" s="62">
        <v>0</v>
      </c>
      <c r="N102" s="62">
        <v>0</v>
      </c>
      <c r="O102" s="62">
        <v>0</v>
      </c>
      <c r="P102" s="62">
        <v>0</v>
      </c>
      <c r="Q102" s="62">
        <v>0</v>
      </c>
      <c r="R102" s="126">
        <f t="shared" si="21"/>
        <v>7</v>
      </c>
      <c r="S102" s="69">
        <f t="shared" si="22"/>
        <v>17</v>
      </c>
      <c r="T102" s="69">
        <f t="shared" si="23"/>
        <v>3</v>
      </c>
      <c r="U102" s="69">
        <f t="shared" si="24"/>
        <v>1</v>
      </c>
      <c r="V102" s="69">
        <f t="shared" si="25"/>
        <v>0</v>
      </c>
      <c r="W102" s="69">
        <f t="shared" si="26"/>
        <v>0</v>
      </c>
      <c r="X102" s="69">
        <f t="shared" si="27"/>
        <v>0</v>
      </c>
      <c r="Y102" s="287">
        <f t="shared" si="28"/>
        <v>21</v>
      </c>
      <c r="Z102" s="152">
        <f>K102+K103+K104</f>
        <v>208</v>
      </c>
      <c r="AA102" s="603">
        <f>Z104/Z102*100</f>
        <v>54.807692307692314</v>
      </c>
    </row>
    <row r="103" spans="1:27" s="98" customFormat="1" ht="25.5">
      <c r="A103" s="286"/>
      <c r="B103" s="574"/>
      <c r="C103" s="450"/>
      <c r="D103" s="36" t="s">
        <v>22</v>
      </c>
      <c r="E103" s="37">
        <v>50</v>
      </c>
      <c r="F103" s="38">
        <v>7</v>
      </c>
      <c r="G103" s="38">
        <v>3</v>
      </c>
      <c r="H103" s="38">
        <v>0</v>
      </c>
      <c r="I103" s="38">
        <v>0</v>
      </c>
      <c r="J103" s="38">
        <v>0</v>
      </c>
      <c r="K103" s="258">
        <f t="shared" si="20"/>
        <v>60</v>
      </c>
      <c r="L103" s="41">
        <v>16</v>
      </c>
      <c r="M103" s="38">
        <v>0</v>
      </c>
      <c r="N103" s="38">
        <v>0</v>
      </c>
      <c r="O103" s="38">
        <v>0</v>
      </c>
      <c r="P103" s="38">
        <v>0</v>
      </c>
      <c r="Q103" s="38">
        <v>0</v>
      </c>
      <c r="R103" s="131">
        <f t="shared" si="21"/>
        <v>16</v>
      </c>
      <c r="S103" s="44">
        <f t="shared" si="22"/>
        <v>34</v>
      </c>
      <c r="T103" s="44">
        <f t="shared" si="23"/>
        <v>7</v>
      </c>
      <c r="U103" s="44">
        <f t="shared" si="24"/>
        <v>3</v>
      </c>
      <c r="V103" s="44">
        <f t="shared" si="25"/>
        <v>0</v>
      </c>
      <c r="W103" s="44">
        <f t="shared" si="26"/>
        <v>0</v>
      </c>
      <c r="X103" s="44">
        <f t="shared" si="27"/>
        <v>0</v>
      </c>
      <c r="Y103" s="257">
        <f t="shared" si="28"/>
        <v>44</v>
      </c>
      <c r="Z103" s="132">
        <f>R102+R103+R104</f>
        <v>94</v>
      </c>
      <c r="AA103" s="604"/>
    </row>
    <row r="104" spans="1:27" s="98" customFormat="1" ht="26.25" thickBot="1">
      <c r="A104" s="294"/>
      <c r="B104" s="576"/>
      <c r="C104" s="451"/>
      <c r="D104" s="48" t="s">
        <v>23</v>
      </c>
      <c r="E104" s="84">
        <v>72</v>
      </c>
      <c r="F104" s="85">
        <v>14</v>
      </c>
      <c r="G104" s="85">
        <v>7</v>
      </c>
      <c r="H104" s="85">
        <v>25</v>
      </c>
      <c r="I104" s="85">
        <v>0</v>
      </c>
      <c r="J104" s="85">
        <v>2</v>
      </c>
      <c r="K104" s="289">
        <f t="shared" si="20"/>
        <v>120</v>
      </c>
      <c r="L104" s="87">
        <v>35</v>
      </c>
      <c r="M104" s="85">
        <v>12</v>
      </c>
      <c r="N104" s="85">
        <v>3</v>
      </c>
      <c r="O104" s="85">
        <v>19</v>
      </c>
      <c r="P104" s="85">
        <v>0</v>
      </c>
      <c r="Q104" s="85">
        <v>2</v>
      </c>
      <c r="R104" s="244">
        <f t="shared" si="21"/>
        <v>71</v>
      </c>
      <c r="S104" s="77">
        <f t="shared" si="22"/>
        <v>37</v>
      </c>
      <c r="T104" s="77">
        <f t="shared" si="23"/>
        <v>2</v>
      </c>
      <c r="U104" s="77">
        <f t="shared" si="24"/>
        <v>4</v>
      </c>
      <c r="V104" s="77">
        <f t="shared" si="25"/>
        <v>6</v>
      </c>
      <c r="W104" s="77">
        <f t="shared" si="26"/>
        <v>0</v>
      </c>
      <c r="X104" s="77">
        <f t="shared" si="27"/>
        <v>0</v>
      </c>
      <c r="Y104" s="256">
        <f t="shared" si="28"/>
        <v>49</v>
      </c>
      <c r="Z104" s="137">
        <f>Y102+Y103+Y104</f>
        <v>114</v>
      </c>
      <c r="AA104" s="605"/>
    </row>
    <row r="105" spans="1:27" s="83" customFormat="1" ht="21">
      <c r="A105" s="305"/>
      <c r="B105" s="611" t="s">
        <v>138</v>
      </c>
      <c r="C105" s="611"/>
      <c r="D105" s="166" t="s">
        <v>21</v>
      </c>
      <c r="E105" s="123">
        <f t="shared" ref="E105:J107" si="29">E63+E66+E69+E72+E75+E78+E81+E84+E87+E90+E93+E96+E99+E102</f>
        <v>286</v>
      </c>
      <c r="F105" s="123">
        <f t="shared" si="29"/>
        <v>48</v>
      </c>
      <c r="G105" s="123">
        <f t="shared" si="29"/>
        <v>18</v>
      </c>
      <c r="H105" s="123">
        <f t="shared" si="29"/>
        <v>2</v>
      </c>
      <c r="I105" s="123">
        <f t="shared" si="29"/>
        <v>3</v>
      </c>
      <c r="J105" s="123">
        <f t="shared" si="29"/>
        <v>12</v>
      </c>
      <c r="K105" s="260">
        <f t="shared" si="20"/>
        <v>369</v>
      </c>
      <c r="L105" s="124">
        <f t="shared" ref="L105:Q107" si="30">L63+L66+L69+L72+L75+L78+L81+L84+L87+L90+L93+L96+L99+L102</f>
        <v>74</v>
      </c>
      <c r="M105" s="124">
        <f t="shared" si="30"/>
        <v>1</v>
      </c>
      <c r="N105" s="124">
        <f t="shared" si="30"/>
        <v>0</v>
      </c>
      <c r="O105" s="124">
        <f t="shared" si="30"/>
        <v>0</v>
      </c>
      <c r="P105" s="124">
        <f t="shared" si="30"/>
        <v>0</v>
      </c>
      <c r="Q105" s="124">
        <f t="shared" si="30"/>
        <v>0</v>
      </c>
      <c r="R105" s="126">
        <f t="shared" si="21"/>
        <v>75</v>
      </c>
      <c r="S105" s="123">
        <f t="shared" si="22"/>
        <v>212</v>
      </c>
      <c r="T105" s="123">
        <f t="shared" si="23"/>
        <v>47</v>
      </c>
      <c r="U105" s="123">
        <f t="shared" si="24"/>
        <v>18</v>
      </c>
      <c r="V105" s="123">
        <f t="shared" si="25"/>
        <v>2</v>
      </c>
      <c r="W105" s="123">
        <f t="shared" si="26"/>
        <v>3</v>
      </c>
      <c r="X105" s="28">
        <f t="shared" si="27"/>
        <v>12</v>
      </c>
      <c r="Y105" s="287">
        <f t="shared" si="28"/>
        <v>294</v>
      </c>
      <c r="Z105" s="158">
        <f>K105+K106+K107</f>
        <v>2672</v>
      </c>
      <c r="AA105" s="603">
        <f>Z107/Z105*100</f>
        <v>56.212574850299404</v>
      </c>
    </row>
    <row r="106" spans="1:27" s="83" customFormat="1" ht="25.5">
      <c r="A106" s="302"/>
      <c r="B106" s="611"/>
      <c r="C106" s="611"/>
      <c r="D106" s="173" t="s">
        <v>22</v>
      </c>
      <c r="E106" s="128">
        <f t="shared" si="29"/>
        <v>552</v>
      </c>
      <c r="F106" s="128">
        <f t="shared" si="29"/>
        <v>99</v>
      </c>
      <c r="G106" s="128">
        <f t="shared" si="29"/>
        <v>47</v>
      </c>
      <c r="H106" s="128">
        <f t="shared" si="29"/>
        <v>4</v>
      </c>
      <c r="I106" s="128">
        <f t="shared" si="29"/>
        <v>6</v>
      </c>
      <c r="J106" s="128">
        <f t="shared" si="29"/>
        <v>20</v>
      </c>
      <c r="K106" s="258">
        <f t="shared" si="20"/>
        <v>728</v>
      </c>
      <c r="L106" s="129">
        <f t="shared" si="30"/>
        <v>183</v>
      </c>
      <c r="M106" s="129">
        <f t="shared" si="30"/>
        <v>6</v>
      </c>
      <c r="N106" s="129">
        <f t="shared" si="30"/>
        <v>2</v>
      </c>
      <c r="O106" s="129">
        <f t="shared" si="30"/>
        <v>0</v>
      </c>
      <c r="P106" s="129">
        <f t="shared" si="30"/>
        <v>0</v>
      </c>
      <c r="Q106" s="129">
        <f t="shared" si="30"/>
        <v>0</v>
      </c>
      <c r="R106" s="131">
        <f t="shared" si="21"/>
        <v>191</v>
      </c>
      <c r="S106" s="128">
        <f t="shared" si="22"/>
        <v>369</v>
      </c>
      <c r="T106" s="128">
        <f t="shared" si="23"/>
        <v>93</v>
      </c>
      <c r="U106" s="128">
        <f t="shared" si="24"/>
        <v>45</v>
      </c>
      <c r="V106" s="128">
        <f t="shared" si="25"/>
        <v>4</v>
      </c>
      <c r="W106" s="128">
        <f t="shared" si="26"/>
        <v>6</v>
      </c>
      <c r="X106" s="40">
        <f t="shared" si="27"/>
        <v>20</v>
      </c>
      <c r="Y106" s="257">
        <f t="shared" si="28"/>
        <v>537</v>
      </c>
      <c r="Z106" s="159">
        <f>R105+R106+R107</f>
        <v>1170</v>
      </c>
      <c r="AA106" s="604"/>
    </row>
    <row r="107" spans="1:27" s="83" customFormat="1" ht="26.25" thickBot="1">
      <c r="A107" s="304"/>
      <c r="B107" s="611"/>
      <c r="C107" s="611"/>
      <c r="D107" s="178" t="s">
        <v>23</v>
      </c>
      <c r="E107" s="133">
        <f t="shared" si="29"/>
        <v>735</v>
      </c>
      <c r="F107" s="133">
        <f t="shared" si="29"/>
        <v>224</v>
      </c>
      <c r="G107" s="133">
        <f t="shared" si="29"/>
        <v>107</v>
      </c>
      <c r="H107" s="133">
        <f t="shared" si="29"/>
        <v>407</v>
      </c>
      <c r="I107" s="133">
        <f t="shared" si="29"/>
        <v>51</v>
      </c>
      <c r="J107" s="133">
        <f t="shared" si="29"/>
        <v>51</v>
      </c>
      <c r="K107" s="176">
        <f t="shared" si="20"/>
        <v>1575</v>
      </c>
      <c r="L107" s="134">
        <f t="shared" si="30"/>
        <v>472</v>
      </c>
      <c r="M107" s="134">
        <f t="shared" si="30"/>
        <v>134</v>
      </c>
      <c r="N107" s="134">
        <f t="shared" si="30"/>
        <v>53</v>
      </c>
      <c r="O107" s="134">
        <f t="shared" si="30"/>
        <v>224</v>
      </c>
      <c r="P107" s="134">
        <f t="shared" si="30"/>
        <v>0</v>
      </c>
      <c r="Q107" s="134">
        <f t="shared" si="30"/>
        <v>21</v>
      </c>
      <c r="R107" s="136">
        <f t="shared" si="21"/>
        <v>904</v>
      </c>
      <c r="S107" s="133">
        <f t="shared" si="22"/>
        <v>263</v>
      </c>
      <c r="T107" s="133">
        <f t="shared" si="23"/>
        <v>90</v>
      </c>
      <c r="U107" s="133">
        <f t="shared" si="24"/>
        <v>54</v>
      </c>
      <c r="V107" s="133">
        <f t="shared" si="25"/>
        <v>183</v>
      </c>
      <c r="W107" s="133">
        <f t="shared" si="26"/>
        <v>51</v>
      </c>
      <c r="X107" s="52">
        <f t="shared" si="27"/>
        <v>30</v>
      </c>
      <c r="Y107" s="284">
        <f t="shared" si="28"/>
        <v>671</v>
      </c>
      <c r="Z107" s="165">
        <f>Y105+Y106+Y107</f>
        <v>1502</v>
      </c>
      <c r="AA107" s="605"/>
    </row>
    <row r="108" spans="1:27" s="83" customFormat="1" ht="21">
      <c r="A108" s="303"/>
      <c r="B108" s="512" t="s">
        <v>137</v>
      </c>
      <c r="C108" s="512"/>
      <c r="D108" s="182" t="s">
        <v>21</v>
      </c>
      <c r="E108" s="123">
        <f t="shared" ref="E108:J110" si="31">E59+E105</f>
        <v>1591</v>
      </c>
      <c r="F108" s="123">
        <f t="shared" si="31"/>
        <v>208</v>
      </c>
      <c r="G108" s="123">
        <f t="shared" si="31"/>
        <v>96</v>
      </c>
      <c r="H108" s="123">
        <f t="shared" si="31"/>
        <v>90</v>
      </c>
      <c r="I108" s="123">
        <f t="shared" si="31"/>
        <v>33</v>
      </c>
      <c r="J108" s="123">
        <f t="shared" si="31"/>
        <v>56</v>
      </c>
      <c r="K108" s="260">
        <f t="shared" si="20"/>
        <v>2074</v>
      </c>
      <c r="L108" s="124">
        <f t="shared" ref="L108:Q110" si="32">L59+L105</f>
        <v>823</v>
      </c>
      <c r="M108" s="124">
        <f t="shared" si="32"/>
        <v>38</v>
      </c>
      <c r="N108" s="124">
        <f t="shared" si="32"/>
        <v>5</v>
      </c>
      <c r="O108" s="124">
        <f t="shared" si="32"/>
        <v>0</v>
      </c>
      <c r="P108" s="124">
        <f t="shared" si="32"/>
        <v>0</v>
      </c>
      <c r="Q108" s="124">
        <f t="shared" si="32"/>
        <v>8</v>
      </c>
      <c r="R108" s="126">
        <f t="shared" si="21"/>
        <v>874</v>
      </c>
      <c r="S108" s="123">
        <f t="shared" si="22"/>
        <v>768</v>
      </c>
      <c r="T108" s="123">
        <f t="shared" si="23"/>
        <v>170</v>
      </c>
      <c r="U108" s="123">
        <f t="shared" si="24"/>
        <v>91</v>
      </c>
      <c r="V108" s="123">
        <f t="shared" si="25"/>
        <v>90</v>
      </c>
      <c r="W108" s="123">
        <f t="shared" si="26"/>
        <v>33</v>
      </c>
      <c r="X108" s="123">
        <f t="shared" si="27"/>
        <v>48</v>
      </c>
      <c r="Y108" s="260">
        <f t="shared" si="28"/>
        <v>1200</v>
      </c>
      <c r="Z108" s="152">
        <f>K108+K109+K110</f>
        <v>14945</v>
      </c>
      <c r="AA108" s="603">
        <f>Y108/K108*100</f>
        <v>57.859209257473474</v>
      </c>
    </row>
    <row r="109" spans="1:27" s="83" customFormat="1" ht="25.5">
      <c r="A109" s="302"/>
      <c r="B109" s="611"/>
      <c r="C109" s="611"/>
      <c r="D109" s="173" t="s">
        <v>22</v>
      </c>
      <c r="E109" s="128">
        <f t="shared" si="31"/>
        <v>3095</v>
      </c>
      <c r="F109" s="128">
        <f t="shared" si="31"/>
        <v>476</v>
      </c>
      <c r="G109" s="128">
        <f t="shared" si="31"/>
        <v>223</v>
      </c>
      <c r="H109" s="128">
        <f t="shared" si="31"/>
        <v>232</v>
      </c>
      <c r="I109" s="128">
        <f t="shared" si="31"/>
        <v>77</v>
      </c>
      <c r="J109" s="128">
        <f t="shared" si="31"/>
        <v>119</v>
      </c>
      <c r="K109" s="258">
        <f t="shared" si="20"/>
        <v>4222</v>
      </c>
      <c r="L109" s="129">
        <f t="shared" si="32"/>
        <v>1943</v>
      </c>
      <c r="M109" s="129">
        <f t="shared" si="32"/>
        <v>107</v>
      </c>
      <c r="N109" s="129">
        <f t="shared" si="32"/>
        <v>19</v>
      </c>
      <c r="O109" s="129">
        <f t="shared" si="32"/>
        <v>0</v>
      </c>
      <c r="P109" s="129">
        <f t="shared" si="32"/>
        <v>0</v>
      </c>
      <c r="Q109" s="129">
        <f t="shared" si="32"/>
        <v>11</v>
      </c>
      <c r="R109" s="131">
        <f t="shared" si="21"/>
        <v>2080</v>
      </c>
      <c r="S109" s="128">
        <f t="shared" si="22"/>
        <v>1152</v>
      </c>
      <c r="T109" s="128">
        <f t="shared" si="23"/>
        <v>369</v>
      </c>
      <c r="U109" s="128">
        <f t="shared" si="24"/>
        <v>204</v>
      </c>
      <c r="V109" s="128">
        <f t="shared" si="25"/>
        <v>232</v>
      </c>
      <c r="W109" s="128">
        <f t="shared" si="26"/>
        <v>77</v>
      </c>
      <c r="X109" s="128">
        <f t="shared" si="27"/>
        <v>108</v>
      </c>
      <c r="Y109" s="258">
        <f t="shared" si="28"/>
        <v>2142</v>
      </c>
      <c r="Z109" s="132">
        <f>R108+R109+R110</f>
        <v>9037</v>
      </c>
      <c r="AA109" s="604"/>
    </row>
    <row r="110" spans="1:27" s="83" customFormat="1" ht="26.25" thickBot="1">
      <c r="A110" s="301"/>
      <c r="B110" s="612"/>
      <c r="C110" s="612"/>
      <c r="D110" s="185" t="s">
        <v>23</v>
      </c>
      <c r="E110" s="133">
        <f t="shared" si="31"/>
        <v>4980</v>
      </c>
      <c r="F110" s="133">
        <f t="shared" si="31"/>
        <v>1020</v>
      </c>
      <c r="G110" s="133">
        <f t="shared" si="31"/>
        <v>467</v>
      </c>
      <c r="H110" s="133">
        <f t="shared" si="31"/>
        <v>1721</v>
      </c>
      <c r="I110" s="133">
        <f t="shared" si="31"/>
        <v>203</v>
      </c>
      <c r="J110" s="133">
        <f t="shared" si="31"/>
        <v>258</v>
      </c>
      <c r="K110" s="176">
        <f t="shared" si="20"/>
        <v>8649</v>
      </c>
      <c r="L110" s="134">
        <f t="shared" si="32"/>
        <v>3993</v>
      </c>
      <c r="M110" s="134">
        <f t="shared" si="32"/>
        <v>761</v>
      </c>
      <c r="N110" s="134">
        <f t="shared" si="32"/>
        <v>306</v>
      </c>
      <c r="O110" s="134">
        <f t="shared" si="32"/>
        <v>907</v>
      </c>
      <c r="P110" s="134">
        <f t="shared" si="32"/>
        <v>0</v>
      </c>
      <c r="Q110" s="134">
        <f t="shared" si="32"/>
        <v>116</v>
      </c>
      <c r="R110" s="136">
        <f t="shared" si="21"/>
        <v>6083</v>
      </c>
      <c r="S110" s="133">
        <f t="shared" si="22"/>
        <v>987</v>
      </c>
      <c r="T110" s="133">
        <f t="shared" si="23"/>
        <v>259</v>
      </c>
      <c r="U110" s="133">
        <f t="shared" si="24"/>
        <v>161</v>
      </c>
      <c r="V110" s="133">
        <f t="shared" si="25"/>
        <v>814</v>
      </c>
      <c r="W110" s="133">
        <f t="shared" si="26"/>
        <v>203</v>
      </c>
      <c r="X110" s="133">
        <f t="shared" si="27"/>
        <v>142</v>
      </c>
      <c r="Y110" s="176">
        <f t="shared" si="28"/>
        <v>2566</v>
      </c>
      <c r="Z110" s="151">
        <f>Y108+Y109+Y110</f>
        <v>5908</v>
      </c>
      <c r="AA110" s="605"/>
    </row>
    <row r="111" spans="1:27" ht="21.75" thickBot="1">
      <c r="A111" s="222"/>
      <c r="B111" s="458" t="s">
        <v>81</v>
      </c>
      <c r="C111" s="458"/>
      <c r="D111" s="459"/>
      <c r="E111" s="300"/>
      <c r="F111" s="298"/>
      <c r="G111" s="298"/>
      <c r="H111" s="298"/>
      <c r="I111" s="298"/>
      <c r="J111" s="298"/>
      <c r="K111" s="253"/>
      <c r="L111" s="299"/>
      <c r="M111" s="298"/>
      <c r="N111" s="298" t="s">
        <v>82</v>
      </c>
      <c r="O111" s="298"/>
      <c r="P111" s="298"/>
      <c r="Q111" s="298"/>
      <c r="R111" s="297"/>
      <c r="S111" s="296"/>
      <c r="T111" s="295"/>
      <c r="U111" s="295"/>
      <c r="V111" s="295"/>
      <c r="W111" s="295"/>
      <c r="X111" s="295"/>
      <c r="Y111" s="253"/>
      <c r="Z111" s="149"/>
      <c r="AA111" s="276"/>
    </row>
    <row r="112" spans="1:27" ht="21">
      <c r="A112" s="293">
        <v>32</v>
      </c>
      <c r="B112" s="609" t="s">
        <v>83</v>
      </c>
      <c r="C112" s="583" t="s">
        <v>84</v>
      </c>
      <c r="D112" s="60" t="s">
        <v>21</v>
      </c>
      <c r="E112" s="61">
        <v>39</v>
      </c>
      <c r="F112" s="62">
        <v>4</v>
      </c>
      <c r="G112" s="62">
        <v>2</v>
      </c>
      <c r="H112" s="62">
        <v>0</v>
      </c>
      <c r="I112" s="62">
        <v>0</v>
      </c>
      <c r="J112" s="62">
        <v>1</v>
      </c>
      <c r="K112" s="292">
        <f t="shared" ref="K112:K151" si="33">SUM(E112:J112)</f>
        <v>46</v>
      </c>
      <c r="L112" s="65">
        <v>21</v>
      </c>
      <c r="M112" s="62">
        <v>1</v>
      </c>
      <c r="N112" s="62">
        <v>0</v>
      </c>
      <c r="O112" s="62">
        <v>0</v>
      </c>
      <c r="P112" s="62">
        <v>0</v>
      </c>
      <c r="Q112" s="62">
        <v>1</v>
      </c>
      <c r="R112" s="291">
        <f t="shared" ref="R112:R151" si="34">SUM(L112:Q112)</f>
        <v>23</v>
      </c>
      <c r="S112" s="117">
        <f t="shared" ref="S112:S147" si="35">E112-L112</f>
        <v>18</v>
      </c>
      <c r="T112" s="32">
        <f t="shared" ref="T112:T147" si="36">F112-M112</f>
        <v>3</v>
      </c>
      <c r="U112" s="32">
        <f t="shared" ref="U112:U147" si="37">G112-N112</f>
        <v>2</v>
      </c>
      <c r="V112" s="32">
        <f t="shared" ref="V112:V147" si="38">H112-O112</f>
        <v>0</v>
      </c>
      <c r="W112" s="32">
        <f t="shared" ref="W112:W147" si="39">I112-P112</f>
        <v>0</v>
      </c>
      <c r="X112" s="118">
        <f t="shared" ref="X112:X147" si="40">J112-Q112</f>
        <v>0</v>
      </c>
      <c r="Y112" s="259">
        <f t="shared" ref="Y112:Y151" si="41">SUM(S112:X112)</f>
        <v>23</v>
      </c>
      <c r="Z112" s="127">
        <f>K112+K113+K114</f>
        <v>452</v>
      </c>
      <c r="AA112" s="604">
        <f>Z114/Z112*100</f>
        <v>21.681415929203538</v>
      </c>
    </row>
    <row r="113" spans="1:27" ht="25.5">
      <c r="A113" s="286"/>
      <c r="B113" s="447"/>
      <c r="C113" s="450"/>
      <c r="D113" s="36" t="s">
        <v>22</v>
      </c>
      <c r="E113" s="37">
        <v>98</v>
      </c>
      <c r="F113" s="38">
        <v>10</v>
      </c>
      <c r="G113" s="38">
        <v>4</v>
      </c>
      <c r="H113" s="38">
        <v>0</v>
      </c>
      <c r="I113" s="38">
        <v>0</v>
      </c>
      <c r="J113" s="38">
        <v>1</v>
      </c>
      <c r="K113" s="258">
        <f t="shared" si="33"/>
        <v>113</v>
      </c>
      <c r="L113" s="41">
        <v>75</v>
      </c>
      <c r="M113" s="38">
        <v>6</v>
      </c>
      <c r="N113" s="38">
        <v>2</v>
      </c>
      <c r="O113" s="38">
        <v>0</v>
      </c>
      <c r="P113" s="38">
        <v>0</v>
      </c>
      <c r="Q113" s="38">
        <v>1</v>
      </c>
      <c r="R113" s="131">
        <f t="shared" si="34"/>
        <v>84</v>
      </c>
      <c r="S113" s="119">
        <f t="shared" si="35"/>
        <v>23</v>
      </c>
      <c r="T113" s="44">
        <f t="shared" si="36"/>
        <v>4</v>
      </c>
      <c r="U113" s="44">
        <f t="shared" si="37"/>
        <v>2</v>
      </c>
      <c r="V113" s="44">
        <f t="shared" si="38"/>
        <v>0</v>
      </c>
      <c r="W113" s="44">
        <f t="shared" si="39"/>
        <v>0</v>
      </c>
      <c r="X113" s="120">
        <f t="shared" si="40"/>
        <v>0</v>
      </c>
      <c r="Y113" s="257">
        <f t="shared" si="41"/>
        <v>29</v>
      </c>
      <c r="Z113" s="132">
        <f>R112+R113+R114</f>
        <v>354</v>
      </c>
      <c r="AA113" s="604"/>
    </row>
    <row r="114" spans="1:27" ht="26.25" thickBot="1">
      <c r="A114" s="294"/>
      <c r="B114" s="447"/>
      <c r="C114" s="451"/>
      <c r="D114" s="48" t="s">
        <v>23</v>
      </c>
      <c r="E114" s="49">
        <v>195</v>
      </c>
      <c r="F114" s="50">
        <v>37</v>
      </c>
      <c r="G114" s="50">
        <v>17</v>
      </c>
      <c r="H114" s="50">
        <v>42</v>
      </c>
      <c r="I114" s="50">
        <v>0</v>
      </c>
      <c r="J114" s="50">
        <v>2</v>
      </c>
      <c r="K114" s="176">
        <f t="shared" si="33"/>
        <v>293</v>
      </c>
      <c r="L114" s="53">
        <v>158</v>
      </c>
      <c r="M114" s="50">
        <v>34</v>
      </c>
      <c r="N114" s="50">
        <v>13</v>
      </c>
      <c r="O114" s="50">
        <v>40</v>
      </c>
      <c r="P114" s="50">
        <v>0</v>
      </c>
      <c r="Q114" s="50">
        <v>2</v>
      </c>
      <c r="R114" s="136">
        <f t="shared" si="34"/>
        <v>247</v>
      </c>
      <c r="S114" s="121">
        <f t="shared" si="35"/>
        <v>37</v>
      </c>
      <c r="T114" s="56">
        <f t="shared" si="36"/>
        <v>3</v>
      </c>
      <c r="U114" s="56">
        <f t="shared" si="37"/>
        <v>4</v>
      </c>
      <c r="V114" s="56">
        <f t="shared" si="38"/>
        <v>2</v>
      </c>
      <c r="W114" s="56">
        <f t="shared" si="39"/>
        <v>0</v>
      </c>
      <c r="X114" s="122">
        <f t="shared" si="40"/>
        <v>0</v>
      </c>
      <c r="Y114" s="284">
        <f t="shared" si="41"/>
        <v>46</v>
      </c>
      <c r="Z114" s="151">
        <f>Y112+Y113+Y114</f>
        <v>98</v>
      </c>
      <c r="AA114" s="605"/>
    </row>
    <row r="115" spans="1:27" ht="21">
      <c r="A115" s="293">
        <v>33</v>
      </c>
      <c r="B115" s="447"/>
      <c r="C115" s="450" t="s">
        <v>85</v>
      </c>
      <c r="D115" s="60" t="s">
        <v>21</v>
      </c>
      <c r="E115" s="61">
        <v>42</v>
      </c>
      <c r="F115" s="62">
        <v>8</v>
      </c>
      <c r="G115" s="62">
        <v>4</v>
      </c>
      <c r="H115" s="62">
        <v>0</v>
      </c>
      <c r="I115" s="62">
        <v>0</v>
      </c>
      <c r="J115" s="62">
        <v>0</v>
      </c>
      <c r="K115" s="292">
        <f t="shared" si="33"/>
        <v>54</v>
      </c>
      <c r="L115" s="65">
        <v>34</v>
      </c>
      <c r="M115" s="62">
        <v>2</v>
      </c>
      <c r="N115" s="62">
        <v>1</v>
      </c>
      <c r="O115" s="62">
        <v>0</v>
      </c>
      <c r="P115" s="62">
        <v>0</v>
      </c>
      <c r="Q115" s="62">
        <v>0</v>
      </c>
      <c r="R115" s="291">
        <f t="shared" si="34"/>
        <v>37</v>
      </c>
      <c r="S115" s="69">
        <f t="shared" si="35"/>
        <v>8</v>
      </c>
      <c r="T115" s="69">
        <f t="shared" si="36"/>
        <v>6</v>
      </c>
      <c r="U115" s="69">
        <f t="shared" si="37"/>
        <v>3</v>
      </c>
      <c r="V115" s="69">
        <f t="shared" si="38"/>
        <v>0</v>
      </c>
      <c r="W115" s="69">
        <f t="shared" si="39"/>
        <v>0</v>
      </c>
      <c r="X115" s="69">
        <f t="shared" si="40"/>
        <v>0</v>
      </c>
      <c r="Y115" s="259">
        <f t="shared" si="41"/>
        <v>17</v>
      </c>
      <c r="Z115" s="127">
        <f>K115+K116+K117</f>
        <v>312</v>
      </c>
      <c r="AA115" s="603">
        <f>Z117/Z115*100</f>
        <v>21.474358974358974</v>
      </c>
    </row>
    <row r="116" spans="1:27" ht="25.5">
      <c r="A116" s="286"/>
      <c r="B116" s="447"/>
      <c r="C116" s="450"/>
      <c r="D116" s="36" t="s">
        <v>22</v>
      </c>
      <c r="E116" s="37">
        <v>62</v>
      </c>
      <c r="F116" s="38">
        <v>12</v>
      </c>
      <c r="G116" s="38">
        <v>6</v>
      </c>
      <c r="H116" s="38">
        <v>0</v>
      </c>
      <c r="I116" s="38">
        <v>0</v>
      </c>
      <c r="J116" s="38">
        <v>1</v>
      </c>
      <c r="K116" s="258">
        <f t="shared" si="33"/>
        <v>81</v>
      </c>
      <c r="L116" s="41">
        <v>45</v>
      </c>
      <c r="M116" s="38">
        <v>6</v>
      </c>
      <c r="N116" s="38">
        <v>2</v>
      </c>
      <c r="O116" s="38">
        <v>0</v>
      </c>
      <c r="P116" s="38">
        <v>0</v>
      </c>
      <c r="Q116" s="38">
        <v>1</v>
      </c>
      <c r="R116" s="131">
        <f t="shared" si="34"/>
        <v>54</v>
      </c>
      <c r="S116" s="44">
        <f t="shared" si="35"/>
        <v>17</v>
      </c>
      <c r="T116" s="44">
        <f t="shared" si="36"/>
        <v>6</v>
      </c>
      <c r="U116" s="44">
        <f t="shared" si="37"/>
        <v>4</v>
      </c>
      <c r="V116" s="44">
        <f t="shared" si="38"/>
        <v>0</v>
      </c>
      <c r="W116" s="44">
        <f t="shared" si="39"/>
        <v>0</v>
      </c>
      <c r="X116" s="44">
        <f t="shared" si="40"/>
        <v>0</v>
      </c>
      <c r="Y116" s="257">
        <f t="shared" si="41"/>
        <v>27</v>
      </c>
      <c r="Z116" s="132">
        <f>R115+R116+R117</f>
        <v>245</v>
      </c>
      <c r="AA116" s="604"/>
    </row>
    <row r="117" spans="1:27" ht="26.25" thickBot="1">
      <c r="A117" s="290"/>
      <c r="B117" s="447"/>
      <c r="C117" s="450"/>
      <c r="D117" s="75" t="s">
        <v>23</v>
      </c>
      <c r="E117" s="49">
        <v>84</v>
      </c>
      <c r="F117" s="50">
        <v>27</v>
      </c>
      <c r="G117" s="50">
        <v>13</v>
      </c>
      <c r="H117" s="50">
        <v>48</v>
      </c>
      <c r="I117" s="50">
        <v>0</v>
      </c>
      <c r="J117" s="50">
        <v>5</v>
      </c>
      <c r="K117" s="289">
        <f t="shared" si="33"/>
        <v>177</v>
      </c>
      <c r="L117" s="53">
        <v>79</v>
      </c>
      <c r="M117" s="50">
        <v>21</v>
      </c>
      <c r="N117" s="50">
        <v>12</v>
      </c>
      <c r="O117" s="50">
        <v>37</v>
      </c>
      <c r="P117" s="50">
        <v>0</v>
      </c>
      <c r="Q117" s="50">
        <v>5</v>
      </c>
      <c r="R117" s="244">
        <f t="shared" si="34"/>
        <v>154</v>
      </c>
      <c r="S117" s="77">
        <f t="shared" si="35"/>
        <v>5</v>
      </c>
      <c r="T117" s="77">
        <f t="shared" si="36"/>
        <v>6</v>
      </c>
      <c r="U117" s="77">
        <f t="shared" si="37"/>
        <v>1</v>
      </c>
      <c r="V117" s="77">
        <f t="shared" si="38"/>
        <v>11</v>
      </c>
      <c r="W117" s="77">
        <f t="shared" si="39"/>
        <v>0</v>
      </c>
      <c r="X117" s="77">
        <f t="shared" si="40"/>
        <v>0</v>
      </c>
      <c r="Y117" s="256">
        <f t="shared" si="41"/>
        <v>23</v>
      </c>
      <c r="Z117" s="137">
        <f>Y115+Y116+Y117</f>
        <v>67</v>
      </c>
      <c r="AA117" s="605"/>
    </row>
    <row r="118" spans="1:27" ht="21">
      <c r="A118" s="288">
        <v>34</v>
      </c>
      <c r="B118" s="446" t="s">
        <v>86</v>
      </c>
      <c r="C118" s="449" t="s">
        <v>87</v>
      </c>
      <c r="D118" s="24" t="s">
        <v>21</v>
      </c>
      <c r="E118" s="25">
        <v>22</v>
      </c>
      <c r="F118" s="26">
        <v>3</v>
      </c>
      <c r="G118" s="26">
        <v>2</v>
      </c>
      <c r="H118" s="26">
        <v>0</v>
      </c>
      <c r="I118" s="26">
        <v>0</v>
      </c>
      <c r="J118" s="26">
        <v>0</v>
      </c>
      <c r="K118" s="260">
        <f t="shared" si="33"/>
        <v>27</v>
      </c>
      <c r="L118" s="29">
        <v>10</v>
      </c>
      <c r="M118" s="26">
        <v>0</v>
      </c>
      <c r="N118" s="26">
        <v>1</v>
      </c>
      <c r="O118" s="26">
        <v>0</v>
      </c>
      <c r="P118" s="26">
        <v>0</v>
      </c>
      <c r="Q118" s="26">
        <v>0</v>
      </c>
      <c r="R118" s="126">
        <f t="shared" si="34"/>
        <v>11</v>
      </c>
      <c r="S118" s="117">
        <f t="shared" si="35"/>
        <v>12</v>
      </c>
      <c r="T118" s="32">
        <f t="shared" si="36"/>
        <v>3</v>
      </c>
      <c r="U118" s="32">
        <f t="shared" si="37"/>
        <v>1</v>
      </c>
      <c r="V118" s="32">
        <f t="shared" si="38"/>
        <v>0</v>
      </c>
      <c r="W118" s="32">
        <f t="shared" si="39"/>
        <v>0</v>
      </c>
      <c r="X118" s="118">
        <f t="shared" si="40"/>
        <v>0</v>
      </c>
      <c r="Y118" s="287">
        <f t="shared" si="41"/>
        <v>16</v>
      </c>
      <c r="Z118" s="152">
        <f>K118+K119+K120</f>
        <v>202</v>
      </c>
      <c r="AA118" s="603">
        <f>Z120/Z118*100</f>
        <v>16.831683168316832</v>
      </c>
    </row>
    <row r="119" spans="1:27" ht="25.5">
      <c r="A119" s="286"/>
      <c r="B119" s="447"/>
      <c r="C119" s="450"/>
      <c r="D119" s="36" t="s">
        <v>22</v>
      </c>
      <c r="E119" s="37">
        <v>37</v>
      </c>
      <c r="F119" s="38">
        <v>5</v>
      </c>
      <c r="G119" s="38">
        <v>2</v>
      </c>
      <c r="H119" s="38">
        <v>0</v>
      </c>
      <c r="I119" s="38">
        <v>0</v>
      </c>
      <c r="J119" s="38">
        <v>0</v>
      </c>
      <c r="K119" s="258">
        <f t="shared" si="33"/>
        <v>44</v>
      </c>
      <c r="L119" s="41">
        <v>25</v>
      </c>
      <c r="M119" s="38">
        <v>4</v>
      </c>
      <c r="N119" s="38">
        <v>1</v>
      </c>
      <c r="O119" s="38">
        <v>0</v>
      </c>
      <c r="P119" s="38">
        <v>0</v>
      </c>
      <c r="Q119" s="38">
        <v>0</v>
      </c>
      <c r="R119" s="131">
        <f t="shared" si="34"/>
        <v>30</v>
      </c>
      <c r="S119" s="119">
        <f t="shared" si="35"/>
        <v>12</v>
      </c>
      <c r="T119" s="44">
        <f t="shared" si="36"/>
        <v>1</v>
      </c>
      <c r="U119" s="44">
        <f t="shared" si="37"/>
        <v>1</v>
      </c>
      <c r="V119" s="44">
        <f t="shared" si="38"/>
        <v>0</v>
      </c>
      <c r="W119" s="44">
        <f t="shared" si="39"/>
        <v>0</v>
      </c>
      <c r="X119" s="120">
        <f t="shared" si="40"/>
        <v>0</v>
      </c>
      <c r="Y119" s="257">
        <f t="shared" si="41"/>
        <v>14</v>
      </c>
      <c r="Z119" s="132">
        <f>R118+R119+R120</f>
        <v>168</v>
      </c>
      <c r="AA119" s="604"/>
    </row>
    <row r="120" spans="1:27" ht="26.25" thickBot="1">
      <c r="A120" s="294"/>
      <c r="B120" s="448"/>
      <c r="C120" s="451"/>
      <c r="D120" s="48" t="s">
        <v>23</v>
      </c>
      <c r="E120" s="49">
        <v>69</v>
      </c>
      <c r="F120" s="50">
        <v>10</v>
      </c>
      <c r="G120" s="50">
        <v>22</v>
      </c>
      <c r="H120" s="50">
        <v>27</v>
      </c>
      <c r="I120" s="50">
        <v>0</v>
      </c>
      <c r="J120" s="50">
        <v>3</v>
      </c>
      <c r="K120" s="176">
        <f t="shared" si="33"/>
        <v>131</v>
      </c>
      <c r="L120" s="53">
        <v>68</v>
      </c>
      <c r="M120" s="50">
        <v>9</v>
      </c>
      <c r="N120" s="50">
        <v>21</v>
      </c>
      <c r="O120" s="50">
        <v>27</v>
      </c>
      <c r="P120" s="50">
        <v>0</v>
      </c>
      <c r="Q120" s="50">
        <v>2</v>
      </c>
      <c r="R120" s="136">
        <f t="shared" si="34"/>
        <v>127</v>
      </c>
      <c r="S120" s="121">
        <f t="shared" si="35"/>
        <v>1</v>
      </c>
      <c r="T120" s="56">
        <f t="shared" si="36"/>
        <v>1</v>
      </c>
      <c r="U120" s="56">
        <f t="shared" si="37"/>
        <v>1</v>
      </c>
      <c r="V120" s="56">
        <f t="shared" si="38"/>
        <v>0</v>
      </c>
      <c r="W120" s="56">
        <f t="shared" si="39"/>
        <v>0</v>
      </c>
      <c r="X120" s="122">
        <f t="shared" si="40"/>
        <v>1</v>
      </c>
      <c r="Y120" s="284">
        <f t="shared" si="41"/>
        <v>4</v>
      </c>
      <c r="Z120" s="151">
        <f>Y118+Y119+Y120</f>
        <v>34</v>
      </c>
      <c r="AA120" s="605"/>
    </row>
    <row r="121" spans="1:27" s="98" customFormat="1" ht="21">
      <c r="A121" s="288">
        <v>35</v>
      </c>
      <c r="B121" s="599" t="s">
        <v>88</v>
      </c>
      <c r="C121" s="449" t="s">
        <v>89</v>
      </c>
      <c r="D121" s="24" t="s">
        <v>21</v>
      </c>
      <c r="E121" s="25">
        <v>32</v>
      </c>
      <c r="F121" s="26">
        <v>6</v>
      </c>
      <c r="G121" s="26">
        <v>2</v>
      </c>
      <c r="H121" s="26">
        <v>0</v>
      </c>
      <c r="I121" s="26">
        <v>0</v>
      </c>
      <c r="J121" s="26">
        <v>0</v>
      </c>
      <c r="K121" s="260">
        <f t="shared" si="33"/>
        <v>40</v>
      </c>
      <c r="L121" s="29">
        <v>9</v>
      </c>
      <c r="M121" s="26">
        <v>1</v>
      </c>
      <c r="N121" s="26">
        <v>0</v>
      </c>
      <c r="O121" s="26">
        <v>0</v>
      </c>
      <c r="P121" s="26">
        <v>0</v>
      </c>
      <c r="Q121" s="26">
        <v>0</v>
      </c>
      <c r="R121" s="126">
        <f t="shared" si="34"/>
        <v>10</v>
      </c>
      <c r="S121" s="69">
        <f t="shared" si="35"/>
        <v>23</v>
      </c>
      <c r="T121" s="69">
        <f t="shared" si="36"/>
        <v>5</v>
      </c>
      <c r="U121" s="69">
        <f t="shared" si="37"/>
        <v>2</v>
      </c>
      <c r="V121" s="69">
        <f t="shared" si="38"/>
        <v>0</v>
      </c>
      <c r="W121" s="69">
        <f t="shared" si="39"/>
        <v>0</v>
      </c>
      <c r="X121" s="69">
        <f t="shared" si="40"/>
        <v>0</v>
      </c>
      <c r="Y121" s="287">
        <f t="shared" si="41"/>
        <v>30</v>
      </c>
      <c r="Z121" s="152">
        <f>K121+K122+K123</f>
        <v>333</v>
      </c>
      <c r="AA121" s="603">
        <f>Z123/Z121*100</f>
        <v>43.843843843843842</v>
      </c>
    </row>
    <row r="122" spans="1:27" s="98" customFormat="1" ht="25.5">
      <c r="A122" s="286"/>
      <c r="B122" s="600"/>
      <c r="C122" s="450"/>
      <c r="D122" s="36" t="s">
        <v>22</v>
      </c>
      <c r="E122" s="37">
        <v>81</v>
      </c>
      <c r="F122" s="38">
        <v>8</v>
      </c>
      <c r="G122" s="38">
        <v>4</v>
      </c>
      <c r="H122" s="38">
        <v>0</v>
      </c>
      <c r="I122" s="38">
        <v>0</v>
      </c>
      <c r="J122" s="38">
        <v>0</v>
      </c>
      <c r="K122" s="258">
        <f t="shared" si="33"/>
        <v>93</v>
      </c>
      <c r="L122" s="41">
        <v>33</v>
      </c>
      <c r="M122" s="38">
        <v>0</v>
      </c>
      <c r="N122" s="38">
        <v>0</v>
      </c>
      <c r="O122" s="38">
        <v>0</v>
      </c>
      <c r="P122" s="38">
        <v>0</v>
      </c>
      <c r="Q122" s="38">
        <v>0</v>
      </c>
      <c r="R122" s="131">
        <f t="shared" si="34"/>
        <v>33</v>
      </c>
      <c r="S122" s="44">
        <f t="shared" si="35"/>
        <v>48</v>
      </c>
      <c r="T122" s="44">
        <f t="shared" si="36"/>
        <v>8</v>
      </c>
      <c r="U122" s="44">
        <f t="shared" si="37"/>
        <v>4</v>
      </c>
      <c r="V122" s="44">
        <f t="shared" si="38"/>
        <v>0</v>
      </c>
      <c r="W122" s="44">
        <f t="shared" si="39"/>
        <v>0</v>
      </c>
      <c r="X122" s="44">
        <f t="shared" si="40"/>
        <v>0</v>
      </c>
      <c r="Y122" s="257">
        <f t="shared" si="41"/>
        <v>60</v>
      </c>
      <c r="Z122" s="132">
        <f>R121+R122+R123</f>
        <v>187</v>
      </c>
      <c r="AA122" s="604"/>
    </row>
    <row r="123" spans="1:27" s="98" customFormat="1" ht="26.25" thickBot="1">
      <c r="A123" s="294"/>
      <c r="B123" s="601"/>
      <c r="C123" s="451"/>
      <c r="D123" s="48" t="s">
        <v>23</v>
      </c>
      <c r="E123" s="49">
        <v>149</v>
      </c>
      <c r="F123" s="50">
        <v>12</v>
      </c>
      <c r="G123" s="50">
        <v>14</v>
      </c>
      <c r="H123" s="50">
        <v>23</v>
      </c>
      <c r="I123" s="50">
        <v>0</v>
      </c>
      <c r="J123" s="50">
        <v>2</v>
      </c>
      <c r="K123" s="176">
        <f t="shared" si="33"/>
        <v>200</v>
      </c>
      <c r="L123" s="53">
        <v>108</v>
      </c>
      <c r="M123" s="50">
        <v>9</v>
      </c>
      <c r="N123" s="50">
        <v>12</v>
      </c>
      <c r="O123" s="50">
        <v>14</v>
      </c>
      <c r="P123" s="50">
        <v>0</v>
      </c>
      <c r="Q123" s="50">
        <v>1</v>
      </c>
      <c r="R123" s="136">
        <f t="shared" si="34"/>
        <v>144</v>
      </c>
      <c r="S123" s="77">
        <f t="shared" si="35"/>
        <v>41</v>
      </c>
      <c r="T123" s="77">
        <f t="shared" si="36"/>
        <v>3</v>
      </c>
      <c r="U123" s="77">
        <f t="shared" si="37"/>
        <v>2</v>
      </c>
      <c r="V123" s="77">
        <f t="shared" si="38"/>
        <v>9</v>
      </c>
      <c r="W123" s="77">
        <f t="shared" si="39"/>
        <v>0</v>
      </c>
      <c r="X123" s="77">
        <f t="shared" si="40"/>
        <v>1</v>
      </c>
      <c r="Y123" s="284">
        <f t="shared" si="41"/>
        <v>56</v>
      </c>
      <c r="Z123" s="151">
        <f>Y121+Y122+Y123</f>
        <v>146</v>
      </c>
      <c r="AA123" s="605"/>
    </row>
    <row r="124" spans="1:27" ht="21">
      <c r="A124" s="288">
        <v>36</v>
      </c>
      <c r="B124" s="453" t="s">
        <v>90</v>
      </c>
      <c r="C124" s="449" t="s">
        <v>91</v>
      </c>
      <c r="D124" s="24" t="s">
        <v>21</v>
      </c>
      <c r="E124" s="61">
        <v>83</v>
      </c>
      <c r="F124" s="62">
        <v>6</v>
      </c>
      <c r="G124" s="62">
        <v>3</v>
      </c>
      <c r="H124" s="62">
        <v>0</v>
      </c>
      <c r="I124" s="62">
        <v>0</v>
      </c>
      <c r="J124" s="62">
        <v>1</v>
      </c>
      <c r="K124" s="260">
        <f t="shared" si="33"/>
        <v>93</v>
      </c>
      <c r="L124" s="65">
        <v>43</v>
      </c>
      <c r="M124" s="62">
        <v>1</v>
      </c>
      <c r="N124" s="62">
        <v>1</v>
      </c>
      <c r="O124" s="62">
        <v>0</v>
      </c>
      <c r="P124" s="62">
        <v>0</v>
      </c>
      <c r="Q124" s="62">
        <v>0</v>
      </c>
      <c r="R124" s="126">
        <f t="shared" si="34"/>
        <v>45</v>
      </c>
      <c r="S124" s="117">
        <f t="shared" si="35"/>
        <v>40</v>
      </c>
      <c r="T124" s="32">
        <f t="shared" si="36"/>
        <v>5</v>
      </c>
      <c r="U124" s="32">
        <f t="shared" si="37"/>
        <v>2</v>
      </c>
      <c r="V124" s="32">
        <f t="shared" si="38"/>
        <v>0</v>
      </c>
      <c r="W124" s="32">
        <f t="shared" si="39"/>
        <v>0</v>
      </c>
      <c r="X124" s="118">
        <f t="shared" si="40"/>
        <v>1</v>
      </c>
      <c r="Y124" s="287">
        <f t="shared" si="41"/>
        <v>48</v>
      </c>
      <c r="Z124" s="152">
        <f>K124+K125+K126</f>
        <v>448</v>
      </c>
      <c r="AA124" s="603">
        <f>Z126/Z124*100</f>
        <v>29.464285714285715</v>
      </c>
    </row>
    <row r="125" spans="1:27" ht="25.5">
      <c r="A125" s="286"/>
      <c r="B125" s="454"/>
      <c r="C125" s="450"/>
      <c r="D125" s="36" t="s">
        <v>22</v>
      </c>
      <c r="E125" s="37">
        <v>130</v>
      </c>
      <c r="F125" s="38">
        <v>10</v>
      </c>
      <c r="G125" s="38">
        <v>6</v>
      </c>
      <c r="H125" s="38">
        <v>0</v>
      </c>
      <c r="I125" s="38">
        <v>0</v>
      </c>
      <c r="J125" s="38">
        <v>1</v>
      </c>
      <c r="K125" s="258">
        <f t="shared" si="33"/>
        <v>147</v>
      </c>
      <c r="L125" s="41">
        <v>84</v>
      </c>
      <c r="M125" s="38">
        <v>1</v>
      </c>
      <c r="N125" s="38">
        <v>5</v>
      </c>
      <c r="O125" s="38">
        <v>0</v>
      </c>
      <c r="P125" s="38">
        <v>0</v>
      </c>
      <c r="Q125" s="38">
        <v>0</v>
      </c>
      <c r="R125" s="131">
        <f t="shared" si="34"/>
        <v>90</v>
      </c>
      <c r="S125" s="119">
        <f t="shared" si="35"/>
        <v>46</v>
      </c>
      <c r="T125" s="44">
        <f t="shared" si="36"/>
        <v>9</v>
      </c>
      <c r="U125" s="44">
        <f t="shared" si="37"/>
        <v>1</v>
      </c>
      <c r="V125" s="44">
        <f t="shared" si="38"/>
        <v>0</v>
      </c>
      <c r="W125" s="44">
        <f t="shared" si="39"/>
        <v>0</v>
      </c>
      <c r="X125" s="120">
        <f t="shared" si="40"/>
        <v>1</v>
      </c>
      <c r="Y125" s="257">
        <f t="shared" si="41"/>
        <v>57</v>
      </c>
      <c r="Z125" s="132">
        <f>R124+R125+R126</f>
        <v>316</v>
      </c>
      <c r="AA125" s="604"/>
    </row>
    <row r="126" spans="1:27" ht="26.25" thickBot="1">
      <c r="A126" s="294"/>
      <c r="B126" s="455"/>
      <c r="C126" s="451"/>
      <c r="D126" s="48" t="s">
        <v>23</v>
      </c>
      <c r="E126" s="84">
        <v>144</v>
      </c>
      <c r="F126" s="85">
        <v>25</v>
      </c>
      <c r="G126" s="85">
        <v>16</v>
      </c>
      <c r="H126" s="85">
        <v>21</v>
      </c>
      <c r="I126" s="85">
        <v>0</v>
      </c>
      <c r="J126" s="85">
        <v>2</v>
      </c>
      <c r="K126" s="176">
        <f t="shared" si="33"/>
        <v>208</v>
      </c>
      <c r="L126" s="87">
        <v>125</v>
      </c>
      <c r="M126" s="85">
        <v>21</v>
      </c>
      <c r="N126" s="85">
        <v>15</v>
      </c>
      <c r="O126" s="85">
        <v>19</v>
      </c>
      <c r="P126" s="85">
        <v>0</v>
      </c>
      <c r="Q126" s="85">
        <v>1</v>
      </c>
      <c r="R126" s="136">
        <f t="shared" si="34"/>
        <v>181</v>
      </c>
      <c r="S126" s="121">
        <f t="shared" si="35"/>
        <v>19</v>
      </c>
      <c r="T126" s="56">
        <f t="shared" si="36"/>
        <v>4</v>
      </c>
      <c r="U126" s="56">
        <f t="shared" si="37"/>
        <v>1</v>
      </c>
      <c r="V126" s="56">
        <f t="shared" si="38"/>
        <v>2</v>
      </c>
      <c r="W126" s="56">
        <f t="shared" si="39"/>
        <v>0</v>
      </c>
      <c r="X126" s="122">
        <f t="shared" si="40"/>
        <v>1</v>
      </c>
      <c r="Y126" s="284">
        <f t="shared" si="41"/>
        <v>27</v>
      </c>
      <c r="Z126" s="151">
        <f>Y124+Y125+Y126</f>
        <v>132</v>
      </c>
      <c r="AA126" s="605"/>
    </row>
    <row r="127" spans="1:27" ht="21">
      <c r="A127" s="293">
        <v>37</v>
      </c>
      <c r="B127" s="454" t="s">
        <v>92</v>
      </c>
      <c r="C127" s="450" t="s">
        <v>93</v>
      </c>
      <c r="D127" s="60" t="s">
        <v>21</v>
      </c>
      <c r="E127" s="25">
        <v>42</v>
      </c>
      <c r="F127" s="26">
        <v>5</v>
      </c>
      <c r="G127" s="26">
        <v>0</v>
      </c>
      <c r="H127" s="26">
        <v>0</v>
      </c>
      <c r="I127" s="26">
        <v>0</v>
      </c>
      <c r="J127" s="26">
        <v>0</v>
      </c>
      <c r="K127" s="292">
        <f t="shared" si="33"/>
        <v>47</v>
      </c>
      <c r="L127" s="29">
        <v>19</v>
      </c>
      <c r="M127" s="26">
        <v>0</v>
      </c>
      <c r="N127" s="26">
        <v>0</v>
      </c>
      <c r="O127" s="26">
        <v>0</v>
      </c>
      <c r="P127" s="26">
        <v>0</v>
      </c>
      <c r="Q127" s="26">
        <v>0</v>
      </c>
      <c r="R127" s="291">
        <f t="shared" si="34"/>
        <v>19</v>
      </c>
      <c r="S127" s="69">
        <f t="shared" si="35"/>
        <v>23</v>
      </c>
      <c r="T127" s="69">
        <f t="shared" si="36"/>
        <v>5</v>
      </c>
      <c r="U127" s="69">
        <f t="shared" si="37"/>
        <v>0</v>
      </c>
      <c r="V127" s="69">
        <f t="shared" si="38"/>
        <v>0</v>
      </c>
      <c r="W127" s="69">
        <f t="shared" si="39"/>
        <v>0</v>
      </c>
      <c r="X127" s="69">
        <f t="shared" si="40"/>
        <v>0</v>
      </c>
      <c r="Y127" s="259">
        <f t="shared" si="41"/>
        <v>28</v>
      </c>
      <c r="Z127" s="127">
        <f>K127+K128+K129</f>
        <v>382</v>
      </c>
      <c r="AA127" s="603">
        <f>Z129/Z127*100</f>
        <v>22.251308900523561</v>
      </c>
    </row>
    <row r="128" spans="1:27" ht="25.5">
      <c r="A128" s="286"/>
      <c r="B128" s="454"/>
      <c r="C128" s="450"/>
      <c r="D128" s="36" t="s">
        <v>22</v>
      </c>
      <c r="E128" s="37">
        <v>65</v>
      </c>
      <c r="F128" s="38">
        <v>5</v>
      </c>
      <c r="G128" s="38">
        <v>3</v>
      </c>
      <c r="H128" s="38">
        <v>0</v>
      </c>
      <c r="I128" s="38">
        <v>0</v>
      </c>
      <c r="J128" s="38">
        <v>1</v>
      </c>
      <c r="K128" s="258">
        <f t="shared" si="33"/>
        <v>74</v>
      </c>
      <c r="L128" s="41">
        <v>40</v>
      </c>
      <c r="M128" s="38">
        <v>3</v>
      </c>
      <c r="N128" s="38">
        <v>1</v>
      </c>
      <c r="O128" s="38">
        <v>0</v>
      </c>
      <c r="P128" s="38">
        <v>0</v>
      </c>
      <c r="Q128" s="38">
        <v>0</v>
      </c>
      <c r="R128" s="131">
        <f t="shared" si="34"/>
        <v>44</v>
      </c>
      <c r="S128" s="44">
        <f t="shared" si="35"/>
        <v>25</v>
      </c>
      <c r="T128" s="44">
        <f t="shared" si="36"/>
        <v>2</v>
      </c>
      <c r="U128" s="44">
        <f t="shared" si="37"/>
        <v>2</v>
      </c>
      <c r="V128" s="44">
        <f t="shared" si="38"/>
        <v>0</v>
      </c>
      <c r="W128" s="44">
        <f t="shared" si="39"/>
        <v>0</v>
      </c>
      <c r="X128" s="44">
        <f t="shared" si="40"/>
        <v>1</v>
      </c>
      <c r="Y128" s="257">
        <f t="shared" si="41"/>
        <v>30</v>
      </c>
      <c r="Z128" s="132">
        <f>R127+R128+R129</f>
        <v>297</v>
      </c>
      <c r="AA128" s="604"/>
    </row>
    <row r="129" spans="1:27" ht="26.25" thickBot="1">
      <c r="A129" s="290"/>
      <c r="B129" s="454"/>
      <c r="C129" s="450"/>
      <c r="D129" s="75" t="s">
        <v>23</v>
      </c>
      <c r="E129" s="49">
        <v>176</v>
      </c>
      <c r="F129" s="50">
        <v>28</v>
      </c>
      <c r="G129" s="50">
        <v>19</v>
      </c>
      <c r="H129" s="50">
        <v>32</v>
      </c>
      <c r="I129" s="50">
        <v>3</v>
      </c>
      <c r="J129" s="50">
        <v>3</v>
      </c>
      <c r="K129" s="289">
        <f t="shared" si="33"/>
        <v>261</v>
      </c>
      <c r="L129" s="53">
        <v>161</v>
      </c>
      <c r="M129" s="50">
        <v>26</v>
      </c>
      <c r="N129" s="50">
        <v>19</v>
      </c>
      <c r="O129" s="50">
        <v>26</v>
      </c>
      <c r="P129" s="50">
        <v>0</v>
      </c>
      <c r="Q129" s="50">
        <v>2</v>
      </c>
      <c r="R129" s="244">
        <f t="shared" si="34"/>
        <v>234</v>
      </c>
      <c r="S129" s="77">
        <f t="shared" si="35"/>
        <v>15</v>
      </c>
      <c r="T129" s="77">
        <f t="shared" si="36"/>
        <v>2</v>
      </c>
      <c r="U129" s="77">
        <f t="shared" si="37"/>
        <v>0</v>
      </c>
      <c r="V129" s="77">
        <f t="shared" si="38"/>
        <v>6</v>
      </c>
      <c r="W129" s="77">
        <f t="shared" si="39"/>
        <v>3</v>
      </c>
      <c r="X129" s="77">
        <f t="shared" si="40"/>
        <v>1</v>
      </c>
      <c r="Y129" s="256">
        <f t="shared" si="41"/>
        <v>27</v>
      </c>
      <c r="Z129" s="137">
        <f>Y127+Y128+Y129</f>
        <v>85</v>
      </c>
      <c r="AA129" s="605"/>
    </row>
    <row r="130" spans="1:27" ht="21">
      <c r="A130" s="288">
        <v>38</v>
      </c>
      <c r="B130" s="446" t="s">
        <v>94</v>
      </c>
      <c r="C130" s="449" t="s">
        <v>95</v>
      </c>
      <c r="D130" s="24" t="s">
        <v>21</v>
      </c>
      <c r="E130" s="61">
        <v>34</v>
      </c>
      <c r="F130" s="62">
        <v>6</v>
      </c>
      <c r="G130" s="62">
        <v>3</v>
      </c>
      <c r="H130" s="62">
        <v>0</v>
      </c>
      <c r="I130" s="62">
        <v>0</v>
      </c>
      <c r="J130" s="62">
        <v>2</v>
      </c>
      <c r="K130" s="260">
        <f t="shared" si="33"/>
        <v>45</v>
      </c>
      <c r="L130" s="65">
        <v>11</v>
      </c>
      <c r="M130" s="62">
        <v>0</v>
      </c>
      <c r="N130" s="62">
        <v>1</v>
      </c>
      <c r="O130" s="62">
        <v>0</v>
      </c>
      <c r="P130" s="62">
        <v>0</v>
      </c>
      <c r="Q130" s="62">
        <v>0</v>
      </c>
      <c r="R130" s="126">
        <f t="shared" si="34"/>
        <v>12</v>
      </c>
      <c r="S130" s="117">
        <f t="shared" si="35"/>
        <v>23</v>
      </c>
      <c r="T130" s="32">
        <f t="shared" si="36"/>
        <v>6</v>
      </c>
      <c r="U130" s="32">
        <f t="shared" si="37"/>
        <v>2</v>
      </c>
      <c r="V130" s="32">
        <f t="shared" si="38"/>
        <v>0</v>
      </c>
      <c r="W130" s="32">
        <f t="shared" si="39"/>
        <v>0</v>
      </c>
      <c r="X130" s="118">
        <f t="shared" si="40"/>
        <v>2</v>
      </c>
      <c r="Y130" s="287">
        <f t="shared" si="41"/>
        <v>33</v>
      </c>
      <c r="Z130" s="152">
        <f>K130+K131+K132</f>
        <v>253</v>
      </c>
      <c r="AA130" s="603">
        <f>Z132/Z130*100</f>
        <v>24.505928853754941</v>
      </c>
    </row>
    <row r="131" spans="1:27" ht="25.5">
      <c r="A131" s="286"/>
      <c r="B131" s="447"/>
      <c r="C131" s="450"/>
      <c r="D131" s="36" t="s">
        <v>22</v>
      </c>
      <c r="E131" s="37">
        <v>51</v>
      </c>
      <c r="F131" s="38">
        <v>6</v>
      </c>
      <c r="G131" s="38">
        <v>3</v>
      </c>
      <c r="H131" s="38">
        <v>0</v>
      </c>
      <c r="I131" s="38">
        <v>0</v>
      </c>
      <c r="J131" s="38">
        <v>2</v>
      </c>
      <c r="K131" s="258">
        <f t="shared" si="33"/>
        <v>62</v>
      </c>
      <c r="L131" s="41">
        <v>41</v>
      </c>
      <c r="M131" s="38">
        <v>0</v>
      </c>
      <c r="N131" s="38">
        <v>2</v>
      </c>
      <c r="O131" s="38">
        <v>0</v>
      </c>
      <c r="P131" s="38">
        <v>0</v>
      </c>
      <c r="Q131" s="38">
        <v>0</v>
      </c>
      <c r="R131" s="131">
        <f t="shared" si="34"/>
        <v>43</v>
      </c>
      <c r="S131" s="119">
        <f t="shared" si="35"/>
        <v>10</v>
      </c>
      <c r="T131" s="44">
        <f t="shared" si="36"/>
        <v>6</v>
      </c>
      <c r="U131" s="44">
        <f t="shared" si="37"/>
        <v>1</v>
      </c>
      <c r="V131" s="44">
        <f t="shared" si="38"/>
        <v>0</v>
      </c>
      <c r="W131" s="44">
        <f t="shared" si="39"/>
        <v>0</v>
      </c>
      <c r="X131" s="120">
        <f t="shared" si="40"/>
        <v>2</v>
      </c>
      <c r="Y131" s="257">
        <f t="shared" si="41"/>
        <v>19</v>
      </c>
      <c r="Z131" s="132">
        <f>R130+R131+R132</f>
        <v>191</v>
      </c>
      <c r="AA131" s="604"/>
    </row>
    <row r="132" spans="1:27" ht="26.25" thickBot="1">
      <c r="A132" s="294"/>
      <c r="B132" s="448"/>
      <c r="C132" s="451"/>
      <c r="D132" s="48" t="s">
        <v>23</v>
      </c>
      <c r="E132" s="84">
        <v>97</v>
      </c>
      <c r="F132" s="85">
        <v>15</v>
      </c>
      <c r="G132" s="85">
        <v>8</v>
      </c>
      <c r="H132" s="85">
        <v>22</v>
      </c>
      <c r="I132" s="85">
        <v>0</v>
      </c>
      <c r="J132" s="85">
        <v>4</v>
      </c>
      <c r="K132" s="176">
        <f t="shared" si="33"/>
        <v>146</v>
      </c>
      <c r="L132" s="87">
        <v>94</v>
      </c>
      <c r="M132" s="85">
        <v>12</v>
      </c>
      <c r="N132" s="85">
        <v>11</v>
      </c>
      <c r="O132" s="85">
        <v>18</v>
      </c>
      <c r="P132" s="85">
        <v>0</v>
      </c>
      <c r="Q132" s="85">
        <v>1</v>
      </c>
      <c r="R132" s="136">
        <f t="shared" si="34"/>
        <v>136</v>
      </c>
      <c r="S132" s="121">
        <f t="shared" si="35"/>
        <v>3</v>
      </c>
      <c r="T132" s="56">
        <f t="shared" si="36"/>
        <v>3</v>
      </c>
      <c r="U132" s="56">
        <f t="shared" si="37"/>
        <v>-3</v>
      </c>
      <c r="V132" s="56">
        <f t="shared" si="38"/>
        <v>4</v>
      </c>
      <c r="W132" s="56">
        <f t="shared" si="39"/>
        <v>0</v>
      </c>
      <c r="X132" s="122">
        <f t="shared" si="40"/>
        <v>3</v>
      </c>
      <c r="Y132" s="284">
        <f t="shared" si="41"/>
        <v>10</v>
      </c>
      <c r="Z132" s="151">
        <f>Y130+Y131+Y132</f>
        <v>62</v>
      </c>
      <c r="AA132" s="605"/>
    </row>
    <row r="133" spans="1:27" ht="21">
      <c r="A133" s="293">
        <v>39</v>
      </c>
      <c r="B133" s="447" t="s">
        <v>96</v>
      </c>
      <c r="C133" s="450" t="s">
        <v>97</v>
      </c>
      <c r="D133" s="60" t="s">
        <v>21</v>
      </c>
      <c r="E133" s="25">
        <v>24</v>
      </c>
      <c r="F133" s="26">
        <v>5</v>
      </c>
      <c r="G133" s="26">
        <v>2</v>
      </c>
      <c r="H133" s="26">
        <v>0</v>
      </c>
      <c r="I133" s="26">
        <v>0</v>
      </c>
      <c r="J133" s="26">
        <v>1</v>
      </c>
      <c r="K133" s="292">
        <f t="shared" si="33"/>
        <v>32</v>
      </c>
      <c r="L133" s="29">
        <v>8</v>
      </c>
      <c r="M133" s="26">
        <v>0</v>
      </c>
      <c r="N133" s="26">
        <v>0</v>
      </c>
      <c r="O133" s="26">
        <v>0</v>
      </c>
      <c r="P133" s="26">
        <v>0</v>
      </c>
      <c r="Q133" s="26">
        <v>1</v>
      </c>
      <c r="R133" s="291">
        <f t="shared" si="34"/>
        <v>9</v>
      </c>
      <c r="S133" s="69">
        <f t="shared" si="35"/>
        <v>16</v>
      </c>
      <c r="T133" s="69">
        <f t="shared" si="36"/>
        <v>5</v>
      </c>
      <c r="U133" s="69">
        <f t="shared" si="37"/>
        <v>2</v>
      </c>
      <c r="V133" s="69">
        <f t="shared" si="38"/>
        <v>0</v>
      </c>
      <c r="W133" s="69">
        <f t="shared" si="39"/>
        <v>0</v>
      </c>
      <c r="X133" s="69">
        <f t="shared" si="40"/>
        <v>0</v>
      </c>
      <c r="Y133" s="259">
        <f t="shared" si="41"/>
        <v>23</v>
      </c>
      <c r="Z133" s="127">
        <f>K133+K134+K135</f>
        <v>229</v>
      </c>
      <c r="AA133" s="603">
        <f>Z135/Z133*100</f>
        <v>32.751091703056765</v>
      </c>
    </row>
    <row r="134" spans="1:27" ht="25.5">
      <c r="A134" s="286"/>
      <c r="B134" s="447"/>
      <c r="C134" s="450"/>
      <c r="D134" s="36" t="s">
        <v>22</v>
      </c>
      <c r="E134" s="37">
        <v>53</v>
      </c>
      <c r="F134" s="38">
        <v>11</v>
      </c>
      <c r="G134" s="38">
        <v>5</v>
      </c>
      <c r="H134" s="38">
        <v>0</v>
      </c>
      <c r="I134" s="38">
        <v>0</v>
      </c>
      <c r="J134" s="38">
        <v>2</v>
      </c>
      <c r="K134" s="258">
        <f t="shared" si="33"/>
        <v>71</v>
      </c>
      <c r="L134" s="41">
        <v>34</v>
      </c>
      <c r="M134" s="38">
        <v>2</v>
      </c>
      <c r="N134" s="38">
        <v>1</v>
      </c>
      <c r="O134" s="38">
        <v>0</v>
      </c>
      <c r="P134" s="38">
        <v>0</v>
      </c>
      <c r="Q134" s="38">
        <v>0</v>
      </c>
      <c r="R134" s="131">
        <f t="shared" si="34"/>
        <v>37</v>
      </c>
      <c r="S134" s="44">
        <f t="shared" si="35"/>
        <v>19</v>
      </c>
      <c r="T134" s="44">
        <f t="shared" si="36"/>
        <v>9</v>
      </c>
      <c r="U134" s="44">
        <f t="shared" si="37"/>
        <v>4</v>
      </c>
      <c r="V134" s="44">
        <f t="shared" si="38"/>
        <v>0</v>
      </c>
      <c r="W134" s="44">
        <f t="shared" si="39"/>
        <v>0</v>
      </c>
      <c r="X134" s="44">
        <f t="shared" si="40"/>
        <v>2</v>
      </c>
      <c r="Y134" s="257">
        <f t="shared" si="41"/>
        <v>34</v>
      </c>
      <c r="Z134" s="132">
        <f>R133+R134+R135</f>
        <v>154</v>
      </c>
      <c r="AA134" s="604"/>
    </row>
    <row r="135" spans="1:27" ht="26.25" thickBot="1">
      <c r="A135" s="290"/>
      <c r="B135" s="447"/>
      <c r="C135" s="450"/>
      <c r="D135" s="75" t="s">
        <v>23</v>
      </c>
      <c r="E135" s="49">
        <v>60</v>
      </c>
      <c r="F135" s="50">
        <v>19</v>
      </c>
      <c r="G135" s="50">
        <v>9</v>
      </c>
      <c r="H135" s="50">
        <v>34</v>
      </c>
      <c r="I135" s="50">
        <v>0</v>
      </c>
      <c r="J135" s="50">
        <v>4</v>
      </c>
      <c r="K135" s="289">
        <f t="shared" si="33"/>
        <v>126</v>
      </c>
      <c r="L135" s="53">
        <v>49</v>
      </c>
      <c r="M135" s="50">
        <v>17</v>
      </c>
      <c r="N135" s="50">
        <v>12</v>
      </c>
      <c r="O135" s="50">
        <v>27</v>
      </c>
      <c r="P135" s="50">
        <v>0</v>
      </c>
      <c r="Q135" s="50">
        <v>3</v>
      </c>
      <c r="R135" s="244">
        <f t="shared" si="34"/>
        <v>108</v>
      </c>
      <c r="S135" s="77">
        <f t="shared" si="35"/>
        <v>11</v>
      </c>
      <c r="T135" s="77">
        <f t="shared" si="36"/>
        <v>2</v>
      </c>
      <c r="U135" s="77">
        <f t="shared" si="37"/>
        <v>-3</v>
      </c>
      <c r="V135" s="77">
        <f t="shared" si="38"/>
        <v>7</v>
      </c>
      <c r="W135" s="77">
        <f t="shared" si="39"/>
        <v>0</v>
      </c>
      <c r="X135" s="77">
        <f t="shared" si="40"/>
        <v>1</v>
      </c>
      <c r="Y135" s="256">
        <f t="shared" si="41"/>
        <v>18</v>
      </c>
      <c r="Z135" s="137">
        <f>Y133+Y134+Y135</f>
        <v>75</v>
      </c>
      <c r="AA135" s="605"/>
    </row>
    <row r="136" spans="1:27" ht="21">
      <c r="A136" s="288">
        <v>40</v>
      </c>
      <c r="B136" s="446" t="s">
        <v>98</v>
      </c>
      <c r="C136" s="449" t="s">
        <v>99</v>
      </c>
      <c r="D136" s="24" t="s">
        <v>21</v>
      </c>
      <c r="E136" s="25">
        <v>37</v>
      </c>
      <c r="F136" s="26">
        <v>6</v>
      </c>
      <c r="G136" s="26">
        <v>2</v>
      </c>
      <c r="H136" s="26">
        <v>0</v>
      </c>
      <c r="I136" s="26">
        <v>0</v>
      </c>
      <c r="J136" s="26">
        <v>1</v>
      </c>
      <c r="K136" s="260">
        <f t="shared" si="33"/>
        <v>46</v>
      </c>
      <c r="L136" s="29">
        <v>3</v>
      </c>
      <c r="M136" s="26">
        <v>0</v>
      </c>
      <c r="N136" s="26">
        <v>0</v>
      </c>
      <c r="O136" s="26">
        <v>0</v>
      </c>
      <c r="P136" s="26">
        <v>0</v>
      </c>
      <c r="Q136" s="26">
        <v>0</v>
      </c>
      <c r="R136" s="126">
        <f t="shared" si="34"/>
        <v>3</v>
      </c>
      <c r="S136" s="117">
        <f t="shared" si="35"/>
        <v>34</v>
      </c>
      <c r="T136" s="32">
        <f t="shared" si="36"/>
        <v>6</v>
      </c>
      <c r="U136" s="32">
        <f t="shared" si="37"/>
        <v>2</v>
      </c>
      <c r="V136" s="32">
        <f t="shared" si="38"/>
        <v>0</v>
      </c>
      <c r="W136" s="32">
        <f t="shared" si="39"/>
        <v>0</v>
      </c>
      <c r="X136" s="118">
        <f t="shared" si="40"/>
        <v>1</v>
      </c>
      <c r="Y136" s="287">
        <f t="shared" si="41"/>
        <v>43</v>
      </c>
      <c r="Z136" s="158">
        <f>K136+K137+K138</f>
        <v>278</v>
      </c>
      <c r="AA136" s="603">
        <f>Z138/Z136*100</f>
        <v>40.28776978417266</v>
      </c>
    </row>
    <row r="137" spans="1:27" ht="25.5">
      <c r="A137" s="286"/>
      <c r="B137" s="447"/>
      <c r="C137" s="450"/>
      <c r="D137" s="36" t="s">
        <v>22</v>
      </c>
      <c r="E137" s="37">
        <v>55</v>
      </c>
      <c r="F137" s="38">
        <v>9</v>
      </c>
      <c r="G137" s="38">
        <v>4</v>
      </c>
      <c r="H137" s="38">
        <v>0</v>
      </c>
      <c r="I137" s="38">
        <v>0</v>
      </c>
      <c r="J137" s="38">
        <v>1</v>
      </c>
      <c r="K137" s="258">
        <f t="shared" si="33"/>
        <v>69</v>
      </c>
      <c r="L137" s="41">
        <v>26</v>
      </c>
      <c r="M137" s="38">
        <v>2</v>
      </c>
      <c r="N137" s="38">
        <v>1</v>
      </c>
      <c r="O137" s="38">
        <v>0</v>
      </c>
      <c r="P137" s="38">
        <v>0</v>
      </c>
      <c r="Q137" s="38">
        <v>0</v>
      </c>
      <c r="R137" s="131">
        <f t="shared" si="34"/>
        <v>29</v>
      </c>
      <c r="S137" s="119">
        <f t="shared" si="35"/>
        <v>29</v>
      </c>
      <c r="T137" s="44">
        <f t="shared" si="36"/>
        <v>7</v>
      </c>
      <c r="U137" s="44">
        <f t="shared" si="37"/>
        <v>3</v>
      </c>
      <c r="V137" s="44">
        <f t="shared" si="38"/>
        <v>0</v>
      </c>
      <c r="W137" s="44">
        <f t="shared" si="39"/>
        <v>0</v>
      </c>
      <c r="X137" s="120">
        <f t="shared" si="40"/>
        <v>1</v>
      </c>
      <c r="Y137" s="257">
        <f t="shared" si="41"/>
        <v>40</v>
      </c>
      <c r="Z137" s="159">
        <f>R136+R137+R138</f>
        <v>166</v>
      </c>
      <c r="AA137" s="604"/>
    </row>
    <row r="138" spans="1:27" ht="26.25" thickBot="1">
      <c r="A138" s="285"/>
      <c r="B138" s="448"/>
      <c r="C138" s="451"/>
      <c r="D138" s="48" t="s">
        <v>23</v>
      </c>
      <c r="E138" s="160">
        <v>83</v>
      </c>
      <c r="F138" s="161">
        <v>22</v>
      </c>
      <c r="G138" s="161">
        <v>18</v>
      </c>
      <c r="H138" s="161">
        <v>34</v>
      </c>
      <c r="I138" s="161">
        <v>0</v>
      </c>
      <c r="J138" s="161">
        <v>6</v>
      </c>
      <c r="K138" s="176">
        <f t="shared" si="33"/>
        <v>163</v>
      </c>
      <c r="L138" s="163">
        <v>72</v>
      </c>
      <c r="M138" s="161">
        <v>17</v>
      </c>
      <c r="N138" s="161">
        <v>16</v>
      </c>
      <c r="O138" s="161">
        <v>26</v>
      </c>
      <c r="P138" s="161">
        <v>0</v>
      </c>
      <c r="Q138" s="161">
        <v>3</v>
      </c>
      <c r="R138" s="136">
        <f t="shared" si="34"/>
        <v>134</v>
      </c>
      <c r="S138" s="121">
        <f t="shared" si="35"/>
        <v>11</v>
      </c>
      <c r="T138" s="56">
        <f t="shared" si="36"/>
        <v>5</v>
      </c>
      <c r="U138" s="56">
        <f t="shared" si="37"/>
        <v>2</v>
      </c>
      <c r="V138" s="56">
        <f t="shared" si="38"/>
        <v>8</v>
      </c>
      <c r="W138" s="56">
        <f t="shared" si="39"/>
        <v>0</v>
      </c>
      <c r="X138" s="122">
        <f t="shared" si="40"/>
        <v>3</v>
      </c>
      <c r="Y138" s="284">
        <f t="shared" si="41"/>
        <v>29</v>
      </c>
      <c r="Z138" s="165">
        <f>Y136+Y137+Y138</f>
        <v>112</v>
      </c>
      <c r="AA138" s="605"/>
    </row>
    <row r="139" spans="1:27" s="83" customFormat="1" ht="21.75" thickBot="1">
      <c r="A139" s="283"/>
      <c r="B139" s="452" t="s">
        <v>136</v>
      </c>
      <c r="C139" s="452"/>
      <c r="D139" s="166" t="s">
        <v>21</v>
      </c>
      <c r="E139" s="167">
        <f t="shared" ref="E139:J141" si="42">E112+E115+E118+E121+E124+E127+E130+E133+E136</f>
        <v>355</v>
      </c>
      <c r="F139" s="167">
        <f t="shared" si="42"/>
        <v>49</v>
      </c>
      <c r="G139" s="167">
        <f t="shared" si="42"/>
        <v>20</v>
      </c>
      <c r="H139" s="167">
        <f t="shared" si="42"/>
        <v>0</v>
      </c>
      <c r="I139" s="167">
        <f t="shared" si="42"/>
        <v>0</v>
      </c>
      <c r="J139" s="167">
        <f t="shared" si="42"/>
        <v>6</v>
      </c>
      <c r="K139" s="171">
        <f t="shared" si="33"/>
        <v>430</v>
      </c>
      <c r="L139" s="168">
        <f t="shared" ref="L139:Q141" si="43">L112+L115+L118+L121+L124+L127+L130+L133+L136</f>
        <v>158</v>
      </c>
      <c r="M139" s="168">
        <f t="shared" si="43"/>
        <v>5</v>
      </c>
      <c r="N139" s="168">
        <f t="shared" si="43"/>
        <v>4</v>
      </c>
      <c r="O139" s="168">
        <f t="shared" si="43"/>
        <v>0</v>
      </c>
      <c r="P139" s="168">
        <f t="shared" si="43"/>
        <v>0</v>
      </c>
      <c r="Q139" s="168">
        <f t="shared" si="43"/>
        <v>2</v>
      </c>
      <c r="R139" s="282">
        <f t="shared" si="34"/>
        <v>169</v>
      </c>
      <c r="S139" s="170">
        <f t="shared" si="35"/>
        <v>197</v>
      </c>
      <c r="T139" s="170">
        <f t="shared" si="36"/>
        <v>44</v>
      </c>
      <c r="U139" s="170">
        <f t="shared" si="37"/>
        <v>16</v>
      </c>
      <c r="V139" s="170">
        <f t="shared" si="38"/>
        <v>0</v>
      </c>
      <c r="W139" s="170">
        <f t="shared" si="39"/>
        <v>0</v>
      </c>
      <c r="X139" s="170">
        <f t="shared" si="40"/>
        <v>4</v>
      </c>
      <c r="Y139" s="171">
        <f t="shared" si="41"/>
        <v>261</v>
      </c>
      <c r="Z139" s="127">
        <f>K139+K140+K141</f>
        <v>2889</v>
      </c>
      <c r="AA139" s="603">
        <f>Z141/Z139*100</f>
        <v>28.071997230875734</v>
      </c>
    </row>
    <row r="140" spans="1:27" s="83" customFormat="1" ht="26.25" thickBot="1">
      <c r="A140" s="279"/>
      <c r="B140" s="452"/>
      <c r="C140" s="452"/>
      <c r="D140" s="173" t="s">
        <v>22</v>
      </c>
      <c r="E140" s="174">
        <f t="shared" si="42"/>
        <v>632</v>
      </c>
      <c r="F140" s="174">
        <f t="shared" si="42"/>
        <v>76</v>
      </c>
      <c r="G140" s="174">
        <f t="shared" si="42"/>
        <v>37</v>
      </c>
      <c r="H140" s="174">
        <f t="shared" si="42"/>
        <v>0</v>
      </c>
      <c r="I140" s="174">
        <f t="shared" si="42"/>
        <v>0</v>
      </c>
      <c r="J140" s="174">
        <f t="shared" si="42"/>
        <v>9</v>
      </c>
      <c r="K140" s="176">
        <f t="shared" si="33"/>
        <v>754</v>
      </c>
      <c r="L140" s="175">
        <f t="shared" si="43"/>
        <v>403</v>
      </c>
      <c r="M140" s="175">
        <f t="shared" si="43"/>
        <v>24</v>
      </c>
      <c r="N140" s="175">
        <f t="shared" si="43"/>
        <v>15</v>
      </c>
      <c r="O140" s="175">
        <f t="shared" si="43"/>
        <v>0</v>
      </c>
      <c r="P140" s="175">
        <f t="shared" si="43"/>
        <v>0</v>
      </c>
      <c r="Q140" s="175">
        <f t="shared" si="43"/>
        <v>2</v>
      </c>
      <c r="R140" s="240">
        <f t="shared" si="34"/>
        <v>444</v>
      </c>
      <c r="S140" s="133">
        <f t="shared" si="35"/>
        <v>229</v>
      </c>
      <c r="T140" s="133">
        <f t="shared" si="36"/>
        <v>52</v>
      </c>
      <c r="U140" s="133">
        <f t="shared" si="37"/>
        <v>22</v>
      </c>
      <c r="V140" s="133">
        <f t="shared" si="38"/>
        <v>0</v>
      </c>
      <c r="W140" s="133">
        <f t="shared" si="39"/>
        <v>0</v>
      </c>
      <c r="X140" s="133">
        <f t="shared" si="40"/>
        <v>7</v>
      </c>
      <c r="Y140" s="176">
        <f t="shared" si="41"/>
        <v>310</v>
      </c>
      <c r="Z140" s="132">
        <f>R139+R140+R141</f>
        <v>2078</v>
      </c>
      <c r="AA140" s="604"/>
    </row>
    <row r="141" spans="1:27" s="83" customFormat="1" ht="26.25" thickBot="1">
      <c r="A141" s="281"/>
      <c r="B141" s="452"/>
      <c r="C141" s="452"/>
      <c r="D141" s="178" t="s">
        <v>23</v>
      </c>
      <c r="E141" s="179">
        <f t="shared" si="42"/>
        <v>1057</v>
      </c>
      <c r="F141" s="179">
        <f t="shared" si="42"/>
        <v>195</v>
      </c>
      <c r="G141" s="179">
        <f t="shared" si="42"/>
        <v>136</v>
      </c>
      <c r="H141" s="179">
        <f t="shared" si="42"/>
        <v>283</v>
      </c>
      <c r="I141" s="179">
        <f t="shared" si="42"/>
        <v>3</v>
      </c>
      <c r="J141" s="179">
        <f t="shared" si="42"/>
        <v>31</v>
      </c>
      <c r="K141" s="176">
        <f t="shared" si="33"/>
        <v>1705</v>
      </c>
      <c r="L141" s="180">
        <f t="shared" si="43"/>
        <v>914</v>
      </c>
      <c r="M141" s="180">
        <f t="shared" si="43"/>
        <v>166</v>
      </c>
      <c r="N141" s="180">
        <f t="shared" si="43"/>
        <v>131</v>
      </c>
      <c r="O141" s="180">
        <f t="shared" si="43"/>
        <v>234</v>
      </c>
      <c r="P141" s="180">
        <f t="shared" si="43"/>
        <v>0</v>
      </c>
      <c r="Q141" s="180">
        <f t="shared" si="43"/>
        <v>20</v>
      </c>
      <c r="R141" s="238">
        <f t="shared" si="34"/>
        <v>1465</v>
      </c>
      <c r="S141" s="133">
        <f t="shared" si="35"/>
        <v>143</v>
      </c>
      <c r="T141" s="133">
        <f t="shared" si="36"/>
        <v>29</v>
      </c>
      <c r="U141" s="133">
        <f t="shared" si="37"/>
        <v>5</v>
      </c>
      <c r="V141" s="133">
        <f t="shared" si="38"/>
        <v>49</v>
      </c>
      <c r="W141" s="133">
        <f t="shared" si="39"/>
        <v>3</v>
      </c>
      <c r="X141" s="133">
        <f t="shared" si="40"/>
        <v>11</v>
      </c>
      <c r="Y141" s="176">
        <f t="shared" si="41"/>
        <v>240</v>
      </c>
      <c r="Z141" s="137">
        <f>Y139+Y140+Y141</f>
        <v>811</v>
      </c>
      <c r="AA141" s="605"/>
    </row>
    <row r="142" spans="1:27" s="83" customFormat="1" ht="21.75" thickBot="1">
      <c r="A142" s="280"/>
      <c r="B142" s="437" t="s">
        <v>135</v>
      </c>
      <c r="C142" s="437"/>
      <c r="D142" s="182" t="s">
        <v>21</v>
      </c>
      <c r="E142" s="183">
        <f t="shared" ref="E142:J144" si="44">E8+E11+E14+E17+E20+E23+E26+E29+E32+E35+E38+E41+E44+E47+E50+E53+E56</f>
        <v>1305</v>
      </c>
      <c r="F142" s="183">
        <f t="shared" si="44"/>
        <v>160</v>
      </c>
      <c r="G142" s="183">
        <f t="shared" si="44"/>
        <v>78</v>
      </c>
      <c r="H142" s="183">
        <f t="shared" si="44"/>
        <v>88</v>
      </c>
      <c r="I142" s="183">
        <f t="shared" si="44"/>
        <v>30</v>
      </c>
      <c r="J142" s="183">
        <f t="shared" si="44"/>
        <v>44</v>
      </c>
      <c r="K142" s="176">
        <f t="shared" si="33"/>
        <v>1705</v>
      </c>
      <c r="L142" s="184">
        <f t="shared" ref="L142:Q144" si="45">L8+L11+L14+L17+L20+L23+L26+L29+L32+L35+L38+L41+L44+L47+L50+L53+L56</f>
        <v>749</v>
      </c>
      <c r="M142" s="184">
        <f t="shared" si="45"/>
        <v>37</v>
      </c>
      <c r="N142" s="184">
        <f t="shared" si="45"/>
        <v>5</v>
      </c>
      <c r="O142" s="184">
        <f t="shared" si="45"/>
        <v>0</v>
      </c>
      <c r="P142" s="184">
        <f t="shared" si="45"/>
        <v>0</v>
      </c>
      <c r="Q142" s="184">
        <f t="shared" si="45"/>
        <v>8</v>
      </c>
      <c r="R142" s="242">
        <f t="shared" si="34"/>
        <v>799</v>
      </c>
      <c r="S142" s="133">
        <f t="shared" si="35"/>
        <v>556</v>
      </c>
      <c r="T142" s="133">
        <f t="shared" si="36"/>
        <v>123</v>
      </c>
      <c r="U142" s="133">
        <f t="shared" si="37"/>
        <v>73</v>
      </c>
      <c r="V142" s="133">
        <f t="shared" si="38"/>
        <v>88</v>
      </c>
      <c r="W142" s="133">
        <f t="shared" si="39"/>
        <v>30</v>
      </c>
      <c r="X142" s="133">
        <f t="shared" si="40"/>
        <v>36</v>
      </c>
      <c r="Y142" s="176">
        <f t="shared" si="41"/>
        <v>906</v>
      </c>
      <c r="Z142" s="152">
        <f>K142+K143+K144</f>
        <v>12273</v>
      </c>
      <c r="AA142" s="603">
        <f>Z144/Z142*100</f>
        <v>35.899942964230426</v>
      </c>
    </row>
    <row r="143" spans="1:27" s="83" customFormat="1" ht="26.25" thickBot="1">
      <c r="A143" s="279"/>
      <c r="B143" s="438"/>
      <c r="C143" s="438"/>
      <c r="D143" s="173" t="s">
        <v>22</v>
      </c>
      <c r="E143" s="174">
        <f t="shared" si="44"/>
        <v>2543</v>
      </c>
      <c r="F143" s="174">
        <f t="shared" si="44"/>
        <v>377</v>
      </c>
      <c r="G143" s="174">
        <f t="shared" si="44"/>
        <v>176</v>
      </c>
      <c r="H143" s="174">
        <f t="shared" si="44"/>
        <v>228</v>
      </c>
      <c r="I143" s="174">
        <f t="shared" si="44"/>
        <v>71</v>
      </c>
      <c r="J143" s="174">
        <f t="shared" si="44"/>
        <v>99</v>
      </c>
      <c r="K143" s="176">
        <f t="shared" si="33"/>
        <v>3494</v>
      </c>
      <c r="L143" s="175">
        <f t="shared" si="45"/>
        <v>1760</v>
      </c>
      <c r="M143" s="175">
        <f t="shared" si="45"/>
        <v>101</v>
      </c>
      <c r="N143" s="175">
        <f t="shared" si="45"/>
        <v>17</v>
      </c>
      <c r="O143" s="175">
        <f t="shared" si="45"/>
        <v>0</v>
      </c>
      <c r="P143" s="175">
        <f t="shared" si="45"/>
        <v>0</v>
      </c>
      <c r="Q143" s="175">
        <f t="shared" si="45"/>
        <v>11</v>
      </c>
      <c r="R143" s="240">
        <f t="shared" si="34"/>
        <v>1889</v>
      </c>
      <c r="S143" s="133">
        <f t="shared" si="35"/>
        <v>783</v>
      </c>
      <c r="T143" s="133">
        <f t="shared" si="36"/>
        <v>276</v>
      </c>
      <c r="U143" s="133">
        <f t="shared" si="37"/>
        <v>159</v>
      </c>
      <c r="V143" s="133">
        <f t="shared" si="38"/>
        <v>228</v>
      </c>
      <c r="W143" s="133">
        <f t="shared" si="39"/>
        <v>71</v>
      </c>
      <c r="X143" s="133">
        <f t="shared" si="40"/>
        <v>88</v>
      </c>
      <c r="Y143" s="176">
        <f t="shared" si="41"/>
        <v>1605</v>
      </c>
      <c r="Z143" s="132">
        <f>R142+R143+R144</f>
        <v>7867</v>
      </c>
      <c r="AA143" s="604"/>
    </row>
    <row r="144" spans="1:27" s="83" customFormat="1" ht="26.25" thickBot="1">
      <c r="A144" s="278"/>
      <c r="B144" s="439"/>
      <c r="C144" s="439"/>
      <c r="D144" s="185" t="s">
        <v>23</v>
      </c>
      <c r="E144" s="277">
        <f t="shared" si="44"/>
        <v>4245</v>
      </c>
      <c r="F144" s="277">
        <f t="shared" si="44"/>
        <v>796</v>
      </c>
      <c r="G144" s="277">
        <f t="shared" si="44"/>
        <v>360</v>
      </c>
      <c r="H144" s="277">
        <f t="shared" si="44"/>
        <v>1314</v>
      </c>
      <c r="I144" s="277">
        <f t="shared" si="44"/>
        <v>152</v>
      </c>
      <c r="J144" s="277">
        <f t="shared" si="44"/>
        <v>207</v>
      </c>
      <c r="K144" s="176">
        <f t="shared" si="33"/>
        <v>7074</v>
      </c>
      <c r="L144" s="237">
        <f t="shared" si="45"/>
        <v>3521</v>
      </c>
      <c r="M144" s="237">
        <f t="shared" si="45"/>
        <v>627</v>
      </c>
      <c r="N144" s="237">
        <f t="shared" si="45"/>
        <v>253</v>
      </c>
      <c r="O144" s="237">
        <f t="shared" si="45"/>
        <v>683</v>
      </c>
      <c r="P144" s="237">
        <f t="shared" si="45"/>
        <v>0</v>
      </c>
      <c r="Q144" s="237">
        <f t="shared" si="45"/>
        <v>95</v>
      </c>
      <c r="R144" s="236">
        <f t="shared" si="34"/>
        <v>5179</v>
      </c>
      <c r="S144" s="133">
        <f t="shared" si="35"/>
        <v>724</v>
      </c>
      <c r="T144" s="133">
        <f t="shared" si="36"/>
        <v>169</v>
      </c>
      <c r="U144" s="133">
        <f t="shared" si="37"/>
        <v>107</v>
      </c>
      <c r="V144" s="133">
        <f t="shared" si="38"/>
        <v>631</v>
      </c>
      <c r="W144" s="133">
        <f t="shared" si="39"/>
        <v>152</v>
      </c>
      <c r="X144" s="133">
        <f t="shared" si="40"/>
        <v>112</v>
      </c>
      <c r="Y144" s="176">
        <f t="shared" si="41"/>
        <v>1895</v>
      </c>
      <c r="Z144" s="151">
        <f>Y142+Y143+Y144</f>
        <v>4406</v>
      </c>
      <c r="AA144" s="605"/>
    </row>
    <row r="145" spans="1:27" s="83" customFormat="1" ht="21.75" thickBot="1">
      <c r="A145" s="283"/>
      <c r="B145" s="438" t="s">
        <v>134</v>
      </c>
      <c r="C145" s="438"/>
      <c r="D145" s="166" t="s">
        <v>21</v>
      </c>
      <c r="E145" s="167">
        <f t="shared" ref="E145:J147" si="46">E63+E66+E69+E72+E75+E78+E81+E84+E87+E90+E93+E96+E99+E102</f>
        <v>286</v>
      </c>
      <c r="F145" s="167">
        <f t="shared" si="46"/>
        <v>48</v>
      </c>
      <c r="G145" s="167">
        <f t="shared" si="46"/>
        <v>18</v>
      </c>
      <c r="H145" s="167">
        <f t="shared" si="46"/>
        <v>2</v>
      </c>
      <c r="I145" s="167">
        <f t="shared" si="46"/>
        <v>3</v>
      </c>
      <c r="J145" s="167">
        <f t="shared" si="46"/>
        <v>12</v>
      </c>
      <c r="K145" s="176">
        <f t="shared" si="33"/>
        <v>369</v>
      </c>
      <c r="L145" s="168">
        <f t="shared" ref="L145:Q147" si="47">L63+L66+L69+L72+L75+L78+L81+L84+L87+L90+L93+L96+L99+L102</f>
        <v>74</v>
      </c>
      <c r="M145" s="168">
        <f t="shared" si="47"/>
        <v>1</v>
      </c>
      <c r="N145" s="168">
        <f t="shared" si="47"/>
        <v>0</v>
      </c>
      <c r="O145" s="168">
        <f t="shared" si="47"/>
        <v>0</v>
      </c>
      <c r="P145" s="168">
        <f t="shared" si="47"/>
        <v>0</v>
      </c>
      <c r="Q145" s="168">
        <f t="shared" si="47"/>
        <v>0</v>
      </c>
      <c r="R145" s="282">
        <f t="shared" si="34"/>
        <v>75</v>
      </c>
      <c r="S145" s="133">
        <f t="shared" si="35"/>
        <v>212</v>
      </c>
      <c r="T145" s="133">
        <f t="shared" si="36"/>
        <v>47</v>
      </c>
      <c r="U145" s="133">
        <f t="shared" si="37"/>
        <v>18</v>
      </c>
      <c r="V145" s="133">
        <f t="shared" si="38"/>
        <v>2</v>
      </c>
      <c r="W145" s="133">
        <f t="shared" si="39"/>
        <v>3</v>
      </c>
      <c r="X145" s="133">
        <f t="shared" si="40"/>
        <v>12</v>
      </c>
      <c r="Y145" s="176">
        <f t="shared" si="41"/>
        <v>294</v>
      </c>
      <c r="Z145" s="127">
        <f>K145+K146+K147</f>
        <v>2672</v>
      </c>
      <c r="AA145" s="603">
        <f>Z147/Z145*100</f>
        <v>56.212574850299404</v>
      </c>
    </row>
    <row r="146" spans="1:27" s="83" customFormat="1" ht="26.25" thickBot="1">
      <c r="A146" s="279"/>
      <c r="B146" s="438"/>
      <c r="C146" s="438"/>
      <c r="D146" s="173" t="s">
        <v>22</v>
      </c>
      <c r="E146" s="174">
        <f t="shared" si="46"/>
        <v>552</v>
      </c>
      <c r="F146" s="174">
        <f t="shared" si="46"/>
        <v>99</v>
      </c>
      <c r="G146" s="174">
        <f t="shared" si="46"/>
        <v>47</v>
      </c>
      <c r="H146" s="174">
        <f t="shared" si="46"/>
        <v>4</v>
      </c>
      <c r="I146" s="174">
        <f t="shared" si="46"/>
        <v>6</v>
      </c>
      <c r="J146" s="174">
        <f t="shared" si="46"/>
        <v>20</v>
      </c>
      <c r="K146" s="176">
        <f t="shared" si="33"/>
        <v>728</v>
      </c>
      <c r="L146" s="175">
        <f t="shared" si="47"/>
        <v>183</v>
      </c>
      <c r="M146" s="175">
        <f t="shared" si="47"/>
        <v>6</v>
      </c>
      <c r="N146" s="175">
        <f t="shared" si="47"/>
        <v>2</v>
      </c>
      <c r="O146" s="175">
        <f t="shared" si="47"/>
        <v>0</v>
      </c>
      <c r="P146" s="175">
        <f t="shared" si="47"/>
        <v>0</v>
      </c>
      <c r="Q146" s="175">
        <f t="shared" si="47"/>
        <v>0</v>
      </c>
      <c r="R146" s="240">
        <f t="shared" si="34"/>
        <v>191</v>
      </c>
      <c r="S146" s="133">
        <f t="shared" si="35"/>
        <v>369</v>
      </c>
      <c r="T146" s="133">
        <f t="shared" si="36"/>
        <v>93</v>
      </c>
      <c r="U146" s="133">
        <f t="shared" si="37"/>
        <v>45</v>
      </c>
      <c r="V146" s="133">
        <f t="shared" si="38"/>
        <v>4</v>
      </c>
      <c r="W146" s="133">
        <f t="shared" si="39"/>
        <v>6</v>
      </c>
      <c r="X146" s="112">
        <f t="shared" si="40"/>
        <v>20</v>
      </c>
      <c r="Y146" s="176">
        <f t="shared" si="41"/>
        <v>537</v>
      </c>
      <c r="Z146" s="132">
        <f>R145+R146+R147</f>
        <v>1170</v>
      </c>
      <c r="AA146" s="604"/>
    </row>
    <row r="147" spans="1:27" s="83" customFormat="1" ht="26.25" thickBot="1">
      <c r="A147" s="281"/>
      <c r="B147" s="438"/>
      <c r="C147" s="438"/>
      <c r="D147" s="178" t="s">
        <v>23</v>
      </c>
      <c r="E147" s="179">
        <f t="shared" si="46"/>
        <v>735</v>
      </c>
      <c r="F147" s="179">
        <f t="shared" si="46"/>
        <v>224</v>
      </c>
      <c r="G147" s="179">
        <f t="shared" si="46"/>
        <v>107</v>
      </c>
      <c r="H147" s="179">
        <f t="shared" si="46"/>
        <v>407</v>
      </c>
      <c r="I147" s="179">
        <f t="shared" si="46"/>
        <v>51</v>
      </c>
      <c r="J147" s="179">
        <f t="shared" si="46"/>
        <v>51</v>
      </c>
      <c r="K147" s="176">
        <f t="shared" si="33"/>
        <v>1575</v>
      </c>
      <c r="L147" s="180">
        <f t="shared" si="47"/>
        <v>472</v>
      </c>
      <c r="M147" s="180">
        <f t="shared" si="47"/>
        <v>134</v>
      </c>
      <c r="N147" s="180">
        <f t="shared" si="47"/>
        <v>53</v>
      </c>
      <c r="O147" s="180">
        <f t="shared" si="47"/>
        <v>224</v>
      </c>
      <c r="P147" s="180">
        <f t="shared" si="47"/>
        <v>0</v>
      </c>
      <c r="Q147" s="180">
        <f t="shared" si="47"/>
        <v>21</v>
      </c>
      <c r="R147" s="238">
        <f t="shared" si="34"/>
        <v>904</v>
      </c>
      <c r="S147" s="133">
        <f t="shared" si="35"/>
        <v>263</v>
      </c>
      <c r="T147" s="133">
        <f t="shared" si="36"/>
        <v>90</v>
      </c>
      <c r="U147" s="133">
        <f t="shared" si="37"/>
        <v>54</v>
      </c>
      <c r="V147" s="133">
        <f t="shared" si="38"/>
        <v>183</v>
      </c>
      <c r="W147" s="133">
        <f t="shared" si="39"/>
        <v>51</v>
      </c>
      <c r="X147" s="133">
        <f t="shared" si="40"/>
        <v>30</v>
      </c>
      <c r="Y147" s="176">
        <f t="shared" si="41"/>
        <v>671</v>
      </c>
      <c r="Z147" s="137">
        <f>Y145+Y146+Y147</f>
        <v>1502</v>
      </c>
      <c r="AA147" s="605"/>
    </row>
    <row r="148" spans="1:27" s="83" customFormat="1" ht="21.75" thickBot="1">
      <c r="A148" s="280"/>
      <c r="B148" s="437" t="s">
        <v>133</v>
      </c>
      <c r="C148" s="437"/>
      <c r="D148" s="182" t="s">
        <v>21</v>
      </c>
      <c r="E148" s="183">
        <f t="shared" ref="E148:J150" si="48">E139+E142+E145</f>
        <v>1946</v>
      </c>
      <c r="F148" s="183">
        <f t="shared" si="48"/>
        <v>257</v>
      </c>
      <c r="G148" s="183">
        <f t="shared" si="48"/>
        <v>116</v>
      </c>
      <c r="H148" s="183">
        <f t="shared" si="48"/>
        <v>90</v>
      </c>
      <c r="I148" s="183">
        <f t="shared" si="48"/>
        <v>33</v>
      </c>
      <c r="J148" s="183">
        <f t="shared" si="48"/>
        <v>62</v>
      </c>
      <c r="K148" s="176">
        <f t="shared" si="33"/>
        <v>2504</v>
      </c>
      <c r="L148" s="184">
        <f t="shared" ref="L148:Q150" si="49">L139+L142+L145</f>
        <v>981</v>
      </c>
      <c r="M148" s="184">
        <f t="shared" si="49"/>
        <v>43</v>
      </c>
      <c r="N148" s="184">
        <f t="shared" si="49"/>
        <v>9</v>
      </c>
      <c r="O148" s="184">
        <f t="shared" si="49"/>
        <v>0</v>
      </c>
      <c r="P148" s="184">
        <f t="shared" si="49"/>
        <v>0</v>
      </c>
      <c r="Q148" s="184">
        <f t="shared" si="49"/>
        <v>10</v>
      </c>
      <c r="R148" s="242">
        <f t="shared" si="34"/>
        <v>1043</v>
      </c>
      <c r="S148" s="183">
        <f t="shared" ref="S148:X148" si="50">S139+S142+S145</f>
        <v>965</v>
      </c>
      <c r="T148" s="183">
        <f t="shared" si="50"/>
        <v>214</v>
      </c>
      <c r="U148" s="183">
        <f t="shared" si="50"/>
        <v>107</v>
      </c>
      <c r="V148" s="183">
        <f t="shared" si="50"/>
        <v>90</v>
      </c>
      <c r="W148" s="183">
        <f t="shared" si="50"/>
        <v>33</v>
      </c>
      <c r="X148" s="183">
        <f t="shared" si="50"/>
        <v>52</v>
      </c>
      <c r="Y148" s="176">
        <f t="shared" si="41"/>
        <v>1461</v>
      </c>
      <c r="Z148" s="152">
        <f>K148+K149+K150</f>
        <v>17834</v>
      </c>
      <c r="AA148" s="603">
        <f>Z150/Z148*100</f>
        <v>37.675227094314231</v>
      </c>
    </row>
    <row r="149" spans="1:27" s="83" customFormat="1" ht="26.25" thickBot="1">
      <c r="A149" s="279"/>
      <c r="B149" s="438"/>
      <c r="C149" s="438"/>
      <c r="D149" s="173" t="s">
        <v>22</v>
      </c>
      <c r="E149" s="174">
        <f t="shared" si="48"/>
        <v>3727</v>
      </c>
      <c r="F149" s="174">
        <f t="shared" si="48"/>
        <v>552</v>
      </c>
      <c r="G149" s="174">
        <f t="shared" si="48"/>
        <v>260</v>
      </c>
      <c r="H149" s="174">
        <f t="shared" si="48"/>
        <v>232</v>
      </c>
      <c r="I149" s="174">
        <f t="shared" si="48"/>
        <v>77</v>
      </c>
      <c r="J149" s="174">
        <f t="shared" si="48"/>
        <v>128</v>
      </c>
      <c r="K149" s="176">
        <f t="shared" si="33"/>
        <v>4976</v>
      </c>
      <c r="L149" s="175">
        <f t="shared" si="49"/>
        <v>2346</v>
      </c>
      <c r="M149" s="175">
        <f t="shared" si="49"/>
        <v>131</v>
      </c>
      <c r="N149" s="175">
        <f t="shared" si="49"/>
        <v>34</v>
      </c>
      <c r="O149" s="175">
        <f t="shared" si="49"/>
        <v>0</v>
      </c>
      <c r="P149" s="175">
        <f t="shared" si="49"/>
        <v>0</v>
      </c>
      <c r="Q149" s="175">
        <f t="shared" si="49"/>
        <v>13</v>
      </c>
      <c r="R149" s="240">
        <f t="shared" si="34"/>
        <v>2524</v>
      </c>
      <c r="S149" s="174">
        <f>S140+S143+S146</f>
        <v>1381</v>
      </c>
      <c r="T149" s="112">
        <f t="shared" ref="T149:X150" si="51">F149-M149</f>
        <v>421</v>
      </c>
      <c r="U149" s="112">
        <f t="shared" si="51"/>
        <v>226</v>
      </c>
      <c r="V149" s="112">
        <f t="shared" si="51"/>
        <v>232</v>
      </c>
      <c r="W149" s="112">
        <f t="shared" si="51"/>
        <v>77</v>
      </c>
      <c r="X149" s="112">
        <f t="shared" si="51"/>
        <v>115</v>
      </c>
      <c r="Y149" s="176">
        <f t="shared" si="41"/>
        <v>2452</v>
      </c>
      <c r="Z149" s="132">
        <f>R148+R149+R150</f>
        <v>11115</v>
      </c>
      <c r="AA149" s="604"/>
    </row>
    <row r="150" spans="1:27" s="83" customFormat="1" ht="26.25" thickBot="1">
      <c r="A150" s="278"/>
      <c r="B150" s="439"/>
      <c r="C150" s="439"/>
      <c r="D150" s="185" t="s">
        <v>23</v>
      </c>
      <c r="E150" s="277">
        <f t="shared" si="48"/>
        <v>6037</v>
      </c>
      <c r="F150" s="277">
        <f t="shared" si="48"/>
        <v>1215</v>
      </c>
      <c r="G150" s="277">
        <f t="shared" si="48"/>
        <v>603</v>
      </c>
      <c r="H150" s="277">
        <f t="shared" si="48"/>
        <v>2004</v>
      </c>
      <c r="I150" s="277">
        <f t="shared" si="48"/>
        <v>206</v>
      </c>
      <c r="J150" s="277">
        <f t="shared" si="48"/>
        <v>289</v>
      </c>
      <c r="K150" s="176">
        <f t="shared" si="33"/>
        <v>10354</v>
      </c>
      <c r="L150" s="237">
        <f t="shared" si="49"/>
        <v>4907</v>
      </c>
      <c r="M150" s="237">
        <f t="shared" si="49"/>
        <v>927</v>
      </c>
      <c r="N150" s="237">
        <f t="shared" si="49"/>
        <v>437</v>
      </c>
      <c r="O150" s="237">
        <f t="shared" si="49"/>
        <v>1141</v>
      </c>
      <c r="P150" s="237">
        <f t="shared" si="49"/>
        <v>0</v>
      </c>
      <c r="Q150" s="237">
        <f t="shared" si="49"/>
        <v>136</v>
      </c>
      <c r="R150" s="236">
        <f t="shared" si="34"/>
        <v>7548</v>
      </c>
      <c r="S150" s="277">
        <f>S141+S144+S147</f>
        <v>1130</v>
      </c>
      <c r="T150" s="112">
        <f t="shared" si="51"/>
        <v>288</v>
      </c>
      <c r="U150" s="112">
        <f t="shared" si="51"/>
        <v>166</v>
      </c>
      <c r="V150" s="112">
        <f t="shared" si="51"/>
        <v>863</v>
      </c>
      <c r="W150" s="112">
        <f t="shared" si="51"/>
        <v>206</v>
      </c>
      <c r="X150" s="112">
        <f t="shared" si="51"/>
        <v>153</v>
      </c>
      <c r="Y150" s="176">
        <f t="shared" si="41"/>
        <v>2806</v>
      </c>
      <c r="Z150" s="151">
        <f>Y148+Y149+Y150</f>
        <v>6719</v>
      </c>
      <c r="AA150" s="605"/>
    </row>
    <row r="151" spans="1:27" s="83" customFormat="1" ht="21.75" thickBot="1">
      <c r="A151" s="221"/>
      <c r="B151" s="443"/>
      <c r="C151" s="444"/>
      <c r="D151" s="530"/>
      <c r="E151" s="187">
        <f t="shared" ref="E151:J151" si="52">E148+E149+E150</f>
        <v>11710</v>
      </c>
      <c r="F151" s="187">
        <f t="shared" si="52"/>
        <v>2024</v>
      </c>
      <c r="G151" s="187">
        <f t="shared" si="52"/>
        <v>979</v>
      </c>
      <c r="H151" s="187">
        <f t="shared" si="52"/>
        <v>2326</v>
      </c>
      <c r="I151" s="187">
        <f t="shared" si="52"/>
        <v>316</v>
      </c>
      <c r="J151" s="187">
        <f t="shared" si="52"/>
        <v>479</v>
      </c>
      <c r="K151" s="191">
        <f t="shared" si="33"/>
        <v>17834</v>
      </c>
      <c r="L151" s="189">
        <f t="shared" ref="L151:Q151" si="53">L148+L149+L150</f>
        <v>8234</v>
      </c>
      <c r="M151" s="189">
        <f t="shared" si="53"/>
        <v>1101</v>
      </c>
      <c r="N151" s="189">
        <f t="shared" si="53"/>
        <v>480</v>
      </c>
      <c r="O151" s="189">
        <f t="shared" si="53"/>
        <v>1141</v>
      </c>
      <c r="P151" s="189">
        <f t="shared" si="53"/>
        <v>0</v>
      </c>
      <c r="Q151" s="189">
        <f t="shared" si="53"/>
        <v>159</v>
      </c>
      <c r="R151" s="225">
        <f t="shared" si="34"/>
        <v>11115</v>
      </c>
      <c r="S151" s="187">
        <f t="shared" ref="S151:X151" si="54">S148+S149+S150</f>
        <v>3476</v>
      </c>
      <c r="T151" s="190">
        <f t="shared" si="54"/>
        <v>923</v>
      </c>
      <c r="U151" s="190">
        <f t="shared" si="54"/>
        <v>499</v>
      </c>
      <c r="V151" s="190">
        <f t="shared" si="54"/>
        <v>1185</v>
      </c>
      <c r="W151" s="190">
        <f t="shared" si="54"/>
        <v>316</v>
      </c>
      <c r="X151" s="190">
        <f t="shared" si="54"/>
        <v>320</v>
      </c>
      <c r="Y151" s="191">
        <f t="shared" si="41"/>
        <v>6719</v>
      </c>
      <c r="Z151" s="149" t="s">
        <v>82</v>
      </c>
      <c r="AA151" s="276"/>
    </row>
    <row r="152" spans="1:27" ht="15.75" customHeight="1">
      <c r="D152" s="2"/>
      <c r="E152" s="194"/>
      <c r="F152" s="194"/>
      <c r="G152" s="194"/>
      <c r="H152" s="194"/>
      <c r="I152" s="194"/>
      <c r="J152" s="194"/>
      <c r="K152" s="195"/>
      <c r="L152" s="194"/>
      <c r="M152" s="194"/>
      <c r="N152" s="194"/>
      <c r="O152" s="194"/>
      <c r="P152" s="194"/>
      <c r="Q152" s="194"/>
      <c r="R152" s="195"/>
      <c r="S152" s="194"/>
      <c r="T152" s="194"/>
      <c r="U152" s="194"/>
      <c r="V152" s="194"/>
      <c r="W152" s="194"/>
      <c r="X152" s="194"/>
      <c r="Y152" s="195"/>
      <c r="Z152" s="83"/>
    </row>
    <row r="153" spans="1:27" ht="15.75" customHeight="1">
      <c r="C153" s="275"/>
      <c r="D153" s="275"/>
      <c r="E153" s="275"/>
      <c r="F153" s="275"/>
      <c r="G153" s="275"/>
      <c r="H153" s="275"/>
      <c r="I153" s="275"/>
      <c r="J153" s="275"/>
      <c r="K153" s="275"/>
      <c r="L153" s="275"/>
      <c r="M153" s="275"/>
      <c r="N153" s="275"/>
      <c r="O153" s="194"/>
      <c r="P153" s="194"/>
      <c r="Q153" s="194"/>
      <c r="R153" s="195"/>
      <c r="S153" s="194"/>
      <c r="T153" s="194"/>
      <c r="U153" s="194"/>
      <c r="V153" s="194"/>
      <c r="W153" s="194"/>
      <c r="X153" s="194"/>
      <c r="Y153" s="195"/>
      <c r="Z153" s="83"/>
    </row>
    <row r="154" spans="1:27" ht="15.75" customHeight="1">
      <c r="D154" s="2"/>
      <c r="E154" s="194"/>
      <c r="F154" s="194"/>
      <c r="G154" s="194"/>
      <c r="H154" s="194"/>
      <c r="I154" s="194"/>
      <c r="J154" s="194"/>
      <c r="K154" s="195"/>
      <c r="L154" s="194"/>
      <c r="M154" s="194"/>
      <c r="N154" s="194"/>
      <c r="O154" s="194"/>
      <c r="P154" s="194"/>
      <c r="Q154" s="194"/>
      <c r="R154" s="195"/>
      <c r="S154" s="194"/>
      <c r="T154" s="194"/>
      <c r="U154" s="194"/>
      <c r="V154" s="194"/>
      <c r="W154" s="194"/>
      <c r="X154" s="194"/>
      <c r="Y154" s="195"/>
      <c r="Z154" s="83"/>
    </row>
    <row r="155" spans="1:27" ht="12.75" customHeight="1">
      <c r="D155" s="2"/>
      <c r="E155" s="194"/>
      <c r="F155" s="194"/>
      <c r="G155" s="194"/>
      <c r="H155" s="194"/>
      <c r="I155" s="194"/>
      <c r="J155" s="194"/>
      <c r="K155" s="195"/>
      <c r="L155" s="194"/>
      <c r="M155" s="194"/>
      <c r="N155" s="194"/>
      <c r="O155" s="194"/>
      <c r="P155" s="194"/>
      <c r="Q155" s="194"/>
      <c r="R155" s="195"/>
      <c r="S155" s="194"/>
      <c r="T155" s="194"/>
      <c r="U155" s="194"/>
      <c r="V155" s="194"/>
      <c r="W155" s="194"/>
      <c r="X155" s="194"/>
      <c r="Y155" s="195"/>
      <c r="Z155" s="83"/>
    </row>
    <row r="156" spans="1:27" ht="12.75" customHeight="1">
      <c r="M156" s="194"/>
      <c r="N156" s="194"/>
      <c r="O156" s="194"/>
      <c r="P156" s="194"/>
      <c r="Q156" s="194"/>
      <c r="R156" s="195"/>
    </row>
  </sheetData>
  <mergeCells count="141">
    <mergeCell ref="A1:Z1"/>
    <mergeCell ref="B145:C147"/>
    <mergeCell ref="AA145:AA147"/>
    <mergeCell ref="B148:C150"/>
    <mergeCell ref="AA148:AA150"/>
    <mergeCell ref="B151:D151"/>
    <mergeCell ref="B136:B138"/>
    <mergeCell ref="C136:C138"/>
    <mergeCell ref="AA136:AA138"/>
    <mergeCell ref="B139:C141"/>
    <mergeCell ref="AA139:AA141"/>
    <mergeCell ref="B142:C144"/>
    <mergeCell ref="AA142:AA144"/>
    <mergeCell ref="B130:B132"/>
    <mergeCell ref="C130:C132"/>
    <mergeCell ref="AA130:AA132"/>
    <mergeCell ref="B133:B135"/>
    <mergeCell ref="C133:C135"/>
    <mergeCell ref="AA133:AA135"/>
    <mergeCell ref="B121:B123"/>
    <mergeCell ref="C121:C123"/>
    <mergeCell ref="AA121:AA123"/>
    <mergeCell ref="B124:B126"/>
    <mergeCell ref="C124:C126"/>
    <mergeCell ref="AA124:AA126"/>
    <mergeCell ref="B127:B129"/>
    <mergeCell ref="C127:C129"/>
    <mergeCell ref="AA127:AA129"/>
    <mergeCell ref="B111:D111"/>
    <mergeCell ref="B112:B117"/>
    <mergeCell ref="C112:C114"/>
    <mergeCell ref="AA112:AA114"/>
    <mergeCell ref="C115:C117"/>
    <mergeCell ref="AA115:AA117"/>
    <mergeCell ref="B118:B120"/>
    <mergeCell ref="C118:C120"/>
    <mergeCell ref="AA118:AA120"/>
    <mergeCell ref="B99:B101"/>
    <mergeCell ref="C99:C101"/>
    <mergeCell ref="AA99:AA101"/>
    <mergeCell ref="B102:B104"/>
    <mergeCell ref="C102:C104"/>
    <mergeCell ref="AA102:AA104"/>
    <mergeCell ref="B105:C107"/>
    <mergeCell ref="AA105:AA107"/>
    <mergeCell ref="B108:C110"/>
    <mergeCell ref="AA108:AA110"/>
    <mergeCell ref="B90:B92"/>
    <mergeCell ref="C90:C92"/>
    <mergeCell ref="AA90:AA92"/>
    <mergeCell ref="B93:B95"/>
    <mergeCell ref="C93:C95"/>
    <mergeCell ref="AA93:AA95"/>
    <mergeCell ref="B96:B98"/>
    <mergeCell ref="C96:C98"/>
    <mergeCell ref="AA96:AA98"/>
    <mergeCell ref="B78:B83"/>
    <mergeCell ref="C78:C80"/>
    <mergeCell ref="AA78:AA80"/>
    <mergeCell ref="C81:C83"/>
    <mergeCell ref="AA81:AA83"/>
    <mergeCell ref="B84:B86"/>
    <mergeCell ref="C84:C86"/>
    <mergeCell ref="AA84:AA86"/>
    <mergeCell ref="B87:B89"/>
    <mergeCell ref="C87:C89"/>
    <mergeCell ref="AA87:AA89"/>
    <mergeCell ref="B69:B71"/>
    <mergeCell ref="C69:C71"/>
    <mergeCell ref="AA69:AA71"/>
    <mergeCell ref="B72:B74"/>
    <mergeCell ref="C72:C74"/>
    <mergeCell ref="AA72:AA74"/>
    <mergeCell ref="B75:B77"/>
    <mergeCell ref="C75:C77"/>
    <mergeCell ref="AA75:AA77"/>
    <mergeCell ref="B56:B58"/>
    <mergeCell ref="C56:C58"/>
    <mergeCell ref="AA56:AA58"/>
    <mergeCell ref="B59:C61"/>
    <mergeCell ref="AA59:AA61"/>
    <mergeCell ref="B62:C62"/>
    <mergeCell ref="B63:B68"/>
    <mergeCell ref="C63:C65"/>
    <mergeCell ref="AA63:AA65"/>
    <mergeCell ref="C66:C68"/>
    <mergeCell ref="AA66:AA68"/>
    <mergeCell ref="B44:B46"/>
    <mergeCell ref="C44:C46"/>
    <mergeCell ref="AA44:AA46"/>
    <mergeCell ref="B47:B55"/>
    <mergeCell ref="C47:C49"/>
    <mergeCell ref="AA47:AA49"/>
    <mergeCell ref="C50:C52"/>
    <mergeCell ref="AA50:AA52"/>
    <mergeCell ref="C53:C55"/>
    <mergeCell ref="AA53:AA55"/>
    <mergeCell ref="B41:B43"/>
    <mergeCell ref="C41:C43"/>
    <mergeCell ref="AA41:AA43"/>
    <mergeCell ref="B29:B34"/>
    <mergeCell ref="C29:C31"/>
    <mergeCell ref="AA29:AA31"/>
    <mergeCell ref="C32:C34"/>
    <mergeCell ref="AA32:AA34"/>
    <mergeCell ref="B35:B37"/>
    <mergeCell ref="C35:C37"/>
    <mergeCell ref="A2:Z2"/>
    <mergeCell ref="A3:A5"/>
    <mergeCell ref="B3:B5"/>
    <mergeCell ref="C3:C5"/>
    <mergeCell ref="D3:Z3"/>
    <mergeCell ref="AA3:AA6"/>
    <mergeCell ref="B38:B40"/>
    <mergeCell ref="C38:C40"/>
    <mergeCell ref="AA38:AA40"/>
    <mergeCell ref="B7:C7"/>
    <mergeCell ref="B8:B16"/>
    <mergeCell ref="C8:C10"/>
    <mergeCell ref="AA8:AA10"/>
    <mergeCell ref="C11:C13"/>
    <mergeCell ref="AA11:AA13"/>
    <mergeCell ref="C14:C16"/>
    <mergeCell ref="AA35:AA37"/>
    <mergeCell ref="B20:B28"/>
    <mergeCell ref="C20:C22"/>
    <mergeCell ref="AA20:AA22"/>
    <mergeCell ref="C23:C25"/>
    <mergeCell ref="AA23:AA25"/>
    <mergeCell ref="C26:C28"/>
    <mergeCell ref="AA26:AA28"/>
    <mergeCell ref="E4:K4"/>
    <mergeCell ref="L4:R4"/>
    <mergeCell ref="S4:Y4"/>
    <mergeCell ref="E6:K6"/>
    <mergeCell ref="L6:R6"/>
    <mergeCell ref="S6:Y6"/>
    <mergeCell ref="AA14:AA16"/>
    <mergeCell ref="B17:B19"/>
    <mergeCell ref="C17:C19"/>
    <mergeCell ref="AA17:AA19"/>
  </mergeCells>
  <printOptions horizontalCentered="1"/>
  <pageMargins left="0.23622047244094491" right="0.23622047244094491" top="0.23622047244094491" bottom="0.19685039370078741" header="0.15748031496062992" footer="0.23622047244094491"/>
  <pageSetup scale="58" fitToHeight="4" orientation="landscape" r:id="rId1"/>
  <headerFooter alignWithMargins="0">
    <oddFooter>&amp;L&amp;5&amp;Z&amp;F</oddFooter>
  </headerFooter>
  <rowBreaks count="3" manualBreakCount="3">
    <brk id="43" max="26" man="1"/>
    <brk id="80" max="26" man="1"/>
    <brk id="117" max="2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6"/>
  <sheetViews>
    <sheetView view="pageBreakPreview" zoomScale="110" zoomScaleNormal="90" zoomScaleSheetLayoutView="110" zoomScalePageLayoutView="85" workbookViewId="0">
      <pane ySplit="6" topLeftCell="A7" activePane="bottomLeft" state="frozen"/>
      <selection pane="bottomLeft" sqref="A1:AA151"/>
    </sheetView>
  </sheetViews>
  <sheetFormatPr defaultRowHeight="12.75"/>
  <cols>
    <col min="1" max="1" width="4.42578125" style="326" customWidth="1"/>
    <col min="2" max="2" width="11.28515625" style="23" customWidth="1"/>
    <col min="3" max="3" width="15.7109375" style="3" customWidth="1"/>
    <col min="4" max="4" width="8.85546875" style="329" customWidth="1"/>
    <col min="5" max="5" width="9.28515625" style="327" customWidth="1"/>
    <col min="6" max="6" width="7.42578125" style="194" customWidth="1"/>
    <col min="7" max="7" width="7.5703125" style="194" customWidth="1"/>
    <col min="8" max="9" width="7.42578125" style="194" customWidth="1"/>
    <col min="10" max="10" width="6.7109375" style="194" customWidth="1"/>
    <col min="11" max="11" width="9" style="328" customWidth="1"/>
    <col min="12" max="12" width="9.140625" style="196" customWidth="1"/>
    <col min="13" max="16" width="7.42578125" style="196" customWidth="1"/>
    <col min="17" max="17" width="6.7109375" style="196" customWidth="1"/>
    <col min="18" max="18" width="9.28515625" style="197" customWidth="1"/>
    <col min="19" max="19" width="7.5703125" style="327" customWidth="1"/>
    <col min="20" max="20" width="7.7109375" style="194" customWidth="1"/>
    <col min="21" max="21" width="6.7109375" style="194" customWidth="1"/>
    <col min="22" max="23" width="8.140625" style="194" customWidth="1"/>
    <col min="24" max="24" width="6.7109375" style="194" customWidth="1"/>
    <col min="25" max="25" width="9.28515625" style="195" customWidth="1"/>
    <col min="26" max="26" width="10.42578125" style="326" customWidth="1"/>
    <col min="27" max="27" width="6.7109375" style="3" customWidth="1"/>
    <col min="28" max="248" width="8.85546875" style="3"/>
    <col min="249" max="249" width="6.28515625" style="3" customWidth="1"/>
    <col min="250" max="250" width="20.5703125" style="3" customWidth="1"/>
    <col min="251" max="251" width="30.7109375" style="3" customWidth="1"/>
    <col min="252" max="252" width="12" style="3" customWidth="1"/>
    <col min="253" max="253" width="13" style="3" customWidth="1"/>
    <col min="254" max="254" width="9.85546875" style="3" bestFit="1" customWidth="1"/>
    <col min="255" max="256" width="9.5703125" style="3" customWidth="1"/>
    <col min="257" max="257" width="9.85546875" style="3" bestFit="1" customWidth="1"/>
    <col min="258" max="258" width="14.140625" style="3" customWidth="1"/>
    <col min="259" max="260" width="11.140625" style="3" customWidth="1"/>
    <col min="261" max="261" width="13.28515625" style="3" customWidth="1"/>
    <col min="262" max="262" width="12.140625" style="3" customWidth="1"/>
    <col min="263" max="265" width="9.85546875" style="3" bestFit="1" customWidth="1"/>
    <col min="266" max="266" width="10.140625" style="3" customWidth="1"/>
    <col min="267" max="267" width="12.140625" style="3" customWidth="1"/>
    <col min="268" max="268" width="10.140625" style="3" customWidth="1"/>
    <col min="269" max="269" width="12" style="3" customWidth="1"/>
    <col min="270" max="504" width="8.85546875" style="3"/>
    <col min="505" max="505" width="6.28515625" style="3" customWidth="1"/>
    <col min="506" max="506" width="20.5703125" style="3" customWidth="1"/>
    <col min="507" max="507" width="30.7109375" style="3" customWidth="1"/>
    <col min="508" max="508" width="12" style="3" customWidth="1"/>
    <col min="509" max="509" width="13" style="3" customWidth="1"/>
    <col min="510" max="510" width="9.85546875" style="3" bestFit="1" customWidth="1"/>
    <col min="511" max="512" width="9.5703125" style="3" customWidth="1"/>
    <col min="513" max="513" width="9.85546875" style="3" bestFit="1" customWidth="1"/>
    <col min="514" max="514" width="14.140625" style="3" customWidth="1"/>
    <col min="515" max="516" width="11.140625" style="3" customWidth="1"/>
    <col min="517" max="517" width="13.28515625" style="3" customWidth="1"/>
    <col min="518" max="518" width="12.140625" style="3" customWidth="1"/>
    <col min="519" max="521" width="9.85546875" style="3" bestFit="1" customWidth="1"/>
    <col min="522" max="522" width="10.140625" style="3" customWidth="1"/>
    <col min="523" max="523" width="12.140625" style="3" customWidth="1"/>
    <col min="524" max="524" width="10.140625" style="3" customWidth="1"/>
    <col min="525" max="525" width="12" style="3" customWidth="1"/>
    <col min="526" max="760" width="8.85546875" style="3"/>
    <col min="761" max="761" width="6.28515625" style="3" customWidth="1"/>
    <col min="762" max="762" width="20.5703125" style="3" customWidth="1"/>
    <col min="763" max="763" width="30.7109375" style="3" customWidth="1"/>
    <col min="764" max="764" width="12" style="3" customWidth="1"/>
    <col min="765" max="765" width="13" style="3" customWidth="1"/>
    <col min="766" max="766" width="9.85546875" style="3" bestFit="1" customWidth="1"/>
    <col min="767" max="768" width="9.5703125" style="3" customWidth="1"/>
    <col min="769" max="769" width="9.85546875" style="3" bestFit="1" customWidth="1"/>
    <col min="770" max="770" width="14.140625" style="3" customWidth="1"/>
    <col min="771" max="772" width="11.140625" style="3" customWidth="1"/>
    <col min="773" max="773" width="13.28515625" style="3" customWidth="1"/>
    <col min="774" max="774" width="12.140625" style="3" customWidth="1"/>
    <col min="775" max="777" width="9.85546875" style="3" bestFit="1" customWidth="1"/>
    <col min="778" max="778" width="10.140625" style="3" customWidth="1"/>
    <col min="779" max="779" width="12.140625" style="3" customWidth="1"/>
    <col min="780" max="780" width="10.140625" style="3" customWidth="1"/>
    <col min="781" max="781" width="12" style="3" customWidth="1"/>
    <col min="782" max="1016" width="8.85546875" style="3"/>
    <col min="1017" max="1017" width="6.28515625" style="3" customWidth="1"/>
    <col min="1018" max="1018" width="20.5703125" style="3" customWidth="1"/>
    <col min="1019" max="1019" width="30.7109375" style="3" customWidth="1"/>
    <col min="1020" max="1020" width="12" style="3" customWidth="1"/>
    <col min="1021" max="1021" width="13" style="3" customWidth="1"/>
    <col min="1022" max="1022" width="9.85546875" style="3" bestFit="1" customWidth="1"/>
    <col min="1023" max="1024" width="9.5703125" style="3" customWidth="1"/>
    <col min="1025" max="1025" width="9.85546875" style="3" bestFit="1" customWidth="1"/>
    <col min="1026" max="1026" width="14.140625" style="3" customWidth="1"/>
    <col min="1027" max="1028" width="11.140625" style="3" customWidth="1"/>
    <col min="1029" max="1029" width="13.28515625" style="3" customWidth="1"/>
    <col min="1030" max="1030" width="12.140625" style="3" customWidth="1"/>
    <col min="1031" max="1033" width="9.85546875" style="3" bestFit="1" customWidth="1"/>
    <col min="1034" max="1034" width="10.140625" style="3" customWidth="1"/>
    <col min="1035" max="1035" width="12.140625" style="3" customWidth="1"/>
    <col min="1036" max="1036" width="10.140625" style="3" customWidth="1"/>
    <col min="1037" max="1037" width="12" style="3" customWidth="1"/>
    <col min="1038" max="1272" width="8.85546875" style="3"/>
    <col min="1273" max="1273" width="6.28515625" style="3" customWidth="1"/>
    <col min="1274" max="1274" width="20.5703125" style="3" customWidth="1"/>
    <col min="1275" max="1275" width="30.7109375" style="3" customWidth="1"/>
    <col min="1276" max="1276" width="12" style="3" customWidth="1"/>
    <col min="1277" max="1277" width="13" style="3" customWidth="1"/>
    <col min="1278" max="1278" width="9.85546875" style="3" bestFit="1" customWidth="1"/>
    <col min="1279" max="1280" width="9.5703125" style="3" customWidth="1"/>
    <col min="1281" max="1281" width="9.85546875" style="3" bestFit="1" customWidth="1"/>
    <col min="1282" max="1282" width="14.140625" style="3" customWidth="1"/>
    <col min="1283" max="1284" width="11.140625" style="3" customWidth="1"/>
    <col min="1285" max="1285" width="13.28515625" style="3" customWidth="1"/>
    <col min="1286" max="1286" width="12.140625" style="3" customWidth="1"/>
    <col min="1287" max="1289" width="9.85546875" style="3" bestFit="1" customWidth="1"/>
    <col min="1290" max="1290" width="10.140625" style="3" customWidth="1"/>
    <col min="1291" max="1291" width="12.140625" style="3" customWidth="1"/>
    <col min="1292" max="1292" width="10.140625" style="3" customWidth="1"/>
    <col min="1293" max="1293" width="12" style="3" customWidth="1"/>
    <col min="1294" max="1528" width="8.85546875" style="3"/>
    <col min="1529" max="1529" width="6.28515625" style="3" customWidth="1"/>
    <col min="1530" max="1530" width="20.5703125" style="3" customWidth="1"/>
    <col min="1531" max="1531" width="30.7109375" style="3" customWidth="1"/>
    <col min="1532" max="1532" width="12" style="3" customWidth="1"/>
    <col min="1533" max="1533" width="13" style="3" customWidth="1"/>
    <col min="1534" max="1534" width="9.85546875" style="3" bestFit="1" customWidth="1"/>
    <col min="1535" max="1536" width="9.5703125" style="3" customWidth="1"/>
    <col min="1537" max="1537" width="9.85546875" style="3" bestFit="1" customWidth="1"/>
    <col min="1538" max="1538" width="14.140625" style="3" customWidth="1"/>
    <col min="1539" max="1540" width="11.140625" style="3" customWidth="1"/>
    <col min="1541" max="1541" width="13.28515625" style="3" customWidth="1"/>
    <col min="1542" max="1542" width="12.140625" style="3" customWidth="1"/>
    <col min="1543" max="1545" width="9.85546875" style="3" bestFit="1" customWidth="1"/>
    <col min="1546" max="1546" width="10.140625" style="3" customWidth="1"/>
    <col min="1547" max="1547" width="12.140625" style="3" customWidth="1"/>
    <col min="1548" max="1548" width="10.140625" style="3" customWidth="1"/>
    <col min="1549" max="1549" width="12" style="3" customWidth="1"/>
    <col min="1550" max="1784" width="8.85546875" style="3"/>
    <col min="1785" max="1785" width="6.28515625" style="3" customWidth="1"/>
    <col min="1786" max="1786" width="20.5703125" style="3" customWidth="1"/>
    <col min="1787" max="1787" width="30.7109375" style="3" customWidth="1"/>
    <col min="1788" max="1788" width="12" style="3" customWidth="1"/>
    <col min="1789" max="1789" width="13" style="3" customWidth="1"/>
    <col min="1790" max="1790" width="9.85546875" style="3" bestFit="1" customWidth="1"/>
    <col min="1791" max="1792" width="9.5703125" style="3" customWidth="1"/>
    <col min="1793" max="1793" width="9.85546875" style="3" bestFit="1" customWidth="1"/>
    <col min="1794" max="1794" width="14.140625" style="3" customWidth="1"/>
    <col min="1795" max="1796" width="11.140625" style="3" customWidth="1"/>
    <col min="1797" max="1797" width="13.28515625" style="3" customWidth="1"/>
    <col min="1798" max="1798" width="12.140625" style="3" customWidth="1"/>
    <col min="1799" max="1801" width="9.85546875" style="3" bestFit="1" customWidth="1"/>
    <col min="1802" max="1802" width="10.140625" style="3" customWidth="1"/>
    <col min="1803" max="1803" width="12.140625" style="3" customWidth="1"/>
    <col min="1804" max="1804" width="10.140625" style="3" customWidth="1"/>
    <col min="1805" max="1805" width="12" style="3" customWidth="1"/>
    <col min="1806" max="2040" width="8.85546875" style="3"/>
    <col min="2041" max="2041" width="6.28515625" style="3" customWidth="1"/>
    <col min="2042" max="2042" width="20.5703125" style="3" customWidth="1"/>
    <col min="2043" max="2043" width="30.7109375" style="3" customWidth="1"/>
    <col min="2044" max="2044" width="12" style="3" customWidth="1"/>
    <col min="2045" max="2045" width="13" style="3" customWidth="1"/>
    <col min="2046" max="2046" width="9.85546875" style="3" bestFit="1" customWidth="1"/>
    <col min="2047" max="2048" width="9.5703125" style="3" customWidth="1"/>
    <col min="2049" max="2049" width="9.85546875" style="3" bestFit="1" customWidth="1"/>
    <col min="2050" max="2050" width="14.140625" style="3" customWidth="1"/>
    <col min="2051" max="2052" width="11.140625" style="3" customWidth="1"/>
    <col min="2053" max="2053" width="13.28515625" style="3" customWidth="1"/>
    <col min="2054" max="2054" width="12.140625" style="3" customWidth="1"/>
    <col min="2055" max="2057" width="9.85546875" style="3" bestFit="1" customWidth="1"/>
    <col min="2058" max="2058" width="10.140625" style="3" customWidth="1"/>
    <col min="2059" max="2059" width="12.140625" style="3" customWidth="1"/>
    <col min="2060" max="2060" width="10.140625" style="3" customWidth="1"/>
    <col min="2061" max="2061" width="12" style="3" customWidth="1"/>
    <col min="2062" max="2296" width="8.85546875" style="3"/>
    <col min="2297" max="2297" width="6.28515625" style="3" customWidth="1"/>
    <col min="2298" max="2298" width="20.5703125" style="3" customWidth="1"/>
    <col min="2299" max="2299" width="30.7109375" style="3" customWidth="1"/>
    <col min="2300" max="2300" width="12" style="3" customWidth="1"/>
    <col min="2301" max="2301" width="13" style="3" customWidth="1"/>
    <col min="2302" max="2302" width="9.85546875" style="3" bestFit="1" customWidth="1"/>
    <col min="2303" max="2304" width="9.5703125" style="3" customWidth="1"/>
    <col min="2305" max="2305" width="9.85546875" style="3" bestFit="1" customWidth="1"/>
    <col min="2306" max="2306" width="14.140625" style="3" customWidth="1"/>
    <col min="2307" max="2308" width="11.140625" style="3" customWidth="1"/>
    <col min="2309" max="2309" width="13.28515625" style="3" customWidth="1"/>
    <col min="2310" max="2310" width="12.140625" style="3" customWidth="1"/>
    <col min="2311" max="2313" width="9.85546875" style="3" bestFit="1" customWidth="1"/>
    <col min="2314" max="2314" width="10.140625" style="3" customWidth="1"/>
    <col min="2315" max="2315" width="12.140625" style="3" customWidth="1"/>
    <col min="2316" max="2316" width="10.140625" style="3" customWidth="1"/>
    <col min="2317" max="2317" width="12" style="3" customWidth="1"/>
    <col min="2318" max="2552" width="8.85546875" style="3"/>
    <col min="2553" max="2553" width="6.28515625" style="3" customWidth="1"/>
    <col min="2554" max="2554" width="20.5703125" style="3" customWidth="1"/>
    <col min="2555" max="2555" width="30.7109375" style="3" customWidth="1"/>
    <col min="2556" max="2556" width="12" style="3" customWidth="1"/>
    <col min="2557" max="2557" width="13" style="3" customWidth="1"/>
    <col min="2558" max="2558" width="9.85546875" style="3" bestFit="1" customWidth="1"/>
    <col min="2559" max="2560" width="9.5703125" style="3" customWidth="1"/>
    <col min="2561" max="2561" width="9.85546875" style="3" bestFit="1" customWidth="1"/>
    <col min="2562" max="2562" width="14.140625" style="3" customWidth="1"/>
    <col min="2563" max="2564" width="11.140625" style="3" customWidth="1"/>
    <col min="2565" max="2565" width="13.28515625" style="3" customWidth="1"/>
    <col min="2566" max="2566" width="12.140625" style="3" customWidth="1"/>
    <col min="2567" max="2569" width="9.85546875" style="3" bestFit="1" customWidth="1"/>
    <col min="2570" max="2570" width="10.140625" style="3" customWidth="1"/>
    <col min="2571" max="2571" width="12.140625" style="3" customWidth="1"/>
    <col min="2572" max="2572" width="10.140625" style="3" customWidth="1"/>
    <col min="2573" max="2573" width="12" style="3" customWidth="1"/>
    <col min="2574" max="2808" width="8.85546875" style="3"/>
    <col min="2809" max="2809" width="6.28515625" style="3" customWidth="1"/>
    <col min="2810" max="2810" width="20.5703125" style="3" customWidth="1"/>
    <col min="2811" max="2811" width="30.7109375" style="3" customWidth="1"/>
    <col min="2812" max="2812" width="12" style="3" customWidth="1"/>
    <col min="2813" max="2813" width="13" style="3" customWidth="1"/>
    <col min="2814" max="2814" width="9.85546875" style="3" bestFit="1" customWidth="1"/>
    <col min="2815" max="2816" width="9.5703125" style="3" customWidth="1"/>
    <col min="2817" max="2817" width="9.85546875" style="3" bestFit="1" customWidth="1"/>
    <col min="2818" max="2818" width="14.140625" style="3" customWidth="1"/>
    <col min="2819" max="2820" width="11.140625" style="3" customWidth="1"/>
    <col min="2821" max="2821" width="13.28515625" style="3" customWidth="1"/>
    <col min="2822" max="2822" width="12.140625" style="3" customWidth="1"/>
    <col min="2823" max="2825" width="9.85546875" style="3" bestFit="1" customWidth="1"/>
    <col min="2826" max="2826" width="10.140625" style="3" customWidth="1"/>
    <col min="2827" max="2827" width="12.140625" style="3" customWidth="1"/>
    <col min="2828" max="2828" width="10.140625" style="3" customWidth="1"/>
    <col min="2829" max="2829" width="12" style="3" customWidth="1"/>
    <col min="2830" max="3064" width="8.85546875" style="3"/>
    <col min="3065" max="3065" width="6.28515625" style="3" customWidth="1"/>
    <col min="3066" max="3066" width="20.5703125" style="3" customWidth="1"/>
    <col min="3067" max="3067" width="30.7109375" style="3" customWidth="1"/>
    <col min="3068" max="3068" width="12" style="3" customWidth="1"/>
    <col min="3069" max="3069" width="13" style="3" customWidth="1"/>
    <col min="3070" max="3070" width="9.85546875" style="3" bestFit="1" customWidth="1"/>
    <col min="3071" max="3072" width="9.5703125" style="3" customWidth="1"/>
    <col min="3073" max="3073" width="9.85546875" style="3" bestFit="1" customWidth="1"/>
    <col min="3074" max="3074" width="14.140625" style="3" customWidth="1"/>
    <col min="3075" max="3076" width="11.140625" style="3" customWidth="1"/>
    <col min="3077" max="3077" width="13.28515625" style="3" customWidth="1"/>
    <col min="3078" max="3078" width="12.140625" style="3" customWidth="1"/>
    <col min="3079" max="3081" width="9.85546875" style="3" bestFit="1" customWidth="1"/>
    <col min="3082" max="3082" width="10.140625" style="3" customWidth="1"/>
    <col min="3083" max="3083" width="12.140625" style="3" customWidth="1"/>
    <col min="3084" max="3084" width="10.140625" style="3" customWidth="1"/>
    <col min="3085" max="3085" width="12" style="3" customWidth="1"/>
    <col min="3086" max="3320" width="8.85546875" style="3"/>
    <col min="3321" max="3321" width="6.28515625" style="3" customWidth="1"/>
    <col min="3322" max="3322" width="20.5703125" style="3" customWidth="1"/>
    <col min="3323" max="3323" width="30.7109375" style="3" customWidth="1"/>
    <col min="3324" max="3324" width="12" style="3" customWidth="1"/>
    <col min="3325" max="3325" width="13" style="3" customWidth="1"/>
    <col min="3326" max="3326" width="9.85546875" style="3" bestFit="1" customWidth="1"/>
    <col min="3327" max="3328" width="9.5703125" style="3" customWidth="1"/>
    <col min="3329" max="3329" width="9.85546875" style="3" bestFit="1" customWidth="1"/>
    <col min="3330" max="3330" width="14.140625" style="3" customWidth="1"/>
    <col min="3331" max="3332" width="11.140625" style="3" customWidth="1"/>
    <col min="3333" max="3333" width="13.28515625" style="3" customWidth="1"/>
    <col min="3334" max="3334" width="12.140625" style="3" customWidth="1"/>
    <col min="3335" max="3337" width="9.85546875" style="3" bestFit="1" customWidth="1"/>
    <col min="3338" max="3338" width="10.140625" style="3" customWidth="1"/>
    <col min="3339" max="3339" width="12.140625" style="3" customWidth="1"/>
    <col min="3340" max="3340" width="10.140625" style="3" customWidth="1"/>
    <col min="3341" max="3341" width="12" style="3" customWidth="1"/>
    <col min="3342" max="3576" width="8.85546875" style="3"/>
    <col min="3577" max="3577" width="6.28515625" style="3" customWidth="1"/>
    <col min="3578" max="3578" width="20.5703125" style="3" customWidth="1"/>
    <col min="3579" max="3579" width="30.7109375" style="3" customWidth="1"/>
    <col min="3580" max="3580" width="12" style="3" customWidth="1"/>
    <col min="3581" max="3581" width="13" style="3" customWidth="1"/>
    <col min="3582" max="3582" width="9.85546875" style="3" bestFit="1" customWidth="1"/>
    <col min="3583" max="3584" width="9.5703125" style="3" customWidth="1"/>
    <col min="3585" max="3585" width="9.85546875" style="3" bestFit="1" customWidth="1"/>
    <col min="3586" max="3586" width="14.140625" style="3" customWidth="1"/>
    <col min="3587" max="3588" width="11.140625" style="3" customWidth="1"/>
    <col min="3589" max="3589" width="13.28515625" style="3" customWidth="1"/>
    <col min="3590" max="3590" width="12.140625" style="3" customWidth="1"/>
    <col min="3591" max="3593" width="9.85546875" style="3" bestFit="1" customWidth="1"/>
    <col min="3594" max="3594" width="10.140625" style="3" customWidth="1"/>
    <col min="3595" max="3595" width="12.140625" style="3" customWidth="1"/>
    <col min="3596" max="3596" width="10.140625" style="3" customWidth="1"/>
    <col min="3597" max="3597" width="12" style="3" customWidth="1"/>
    <col min="3598" max="3832" width="8.85546875" style="3"/>
    <col min="3833" max="3833" width="6.28515625" style="3" customWidth="1"/>
    <col min="3834" max="3834" width="20.5703125" style="3" customWidth="1"/>
    <col min="3835" max="3835" width="30.7109375" style="3" customWidth="1"/>
    <col min="3836" max="3836" width="12" style="3" customWidth="1"/>
    <col min="3837" max="3837" width="13" style="3" customWidth="1"/>
    <col min="3838" max="3838" width="9.85546875" style="3" bestFit="1" customWidth="1"/>
    <col min="3839" max="3840" width="9.5703125" style="3" customWidth="1"/>
    <col min="3841" max="3841" width="9.85546875" style="3" bestFit="1" customWidth="1"/>
    <col min="3842" max="3842" width="14.140625" style="3" customWidth="1"/>
    <col min="3843" max="3844" width="11.140625" style="3" customWidth="1"/>
    <col min="3845" max="3845" width="13.28515625" style="3" customWidth="1"/>
    <col min="3846" max="3846" width="12.140625" style="3" customWidth="1"/>
    <col min="3847" max="3849" width="9.85546875" style="3" bestFit="1" customWidth="1"/>
    <col min="3850" max="3850" width="10.140625" style="3" customWidth="1"/>
    <col min="3851" max="3851" width="12.140625" style="3" customWidth="1"/>
    <col min="3852" max="3852" width="10.140625" style="3" customWidth="1"/>
    <col min="3853" max="3853" width="12" style="3" customWidth="1"/>
    <col min="3854" max="4088" width="8.85546875" style="3"/>
    <col min="4089" max="4089" width="6.28515625" style="3" customWidth="1"/>
    <col min="4090" max="4090" width="20.5703125" style="3" customWidth="1"/>
    <col min="4091" max="4091" width="30.7109375" style="3" customWidth="1"/>
    <col min="4092" max="4092" width="12" style="3" customWidth="1"/>
    <col min="4093" max="4093" width="13" style="3" customWidth="1"/>
    <col min="4094" max="4094" width="9.85546875" style="3" bestFit="1" customWidth="1"/>
    <col min="4095" max="4096" width="9.5703125" style="3" customWidth="1"/>
    <col min="4097" max="4097" width="9.85546875" style="3" bestFit="1" customWidth="1"/>
    <col min="4098" max="4098" width="14.140625" style="3" customWidth="1"/>
    <col min="4099" max="4100" width="11.140625" style="3" customWidth="1"/>
    <col min="4101" max="4101" width="13.28515625" style="3" customWidth="1"/>
    <col min="4102" max="4102" width="12.140625" style="3" customWidth="1"/>
    <col min="4103" max="4105" width="9.85546875" style="3" bestFit="1" customWidth="1"/>
    <col min="4106" max="4106" width="10.140625" style="3" customWidth="1"/>
    <col min="4107" max="4107" width="12.140625" style="3" customWidth="1"/>
    <col min="4108" max="4108" width="10.140625" style="3" customWidth="1"/>
    <col min="4109" max="4109" width="12" style="3" customWidth="1"/>
    <col min="4110" max="4344" width="8.85546875" style="3"/>
    <col min="4345" max="4345" width="6.28515625" style="3" customWidth="1"/>
    <col min="4346" max="4346" width="20.5703125" style="3" customWidth="1"/>
    <col min="4347" max="4347" width="30.7109375" style="3" customWidth="1"/>
    <col min="4348" max="4348" width="12" style="3" customWidth="1"/>
    <col min="4349" max="4349" width="13" style="3" customWidth="1"/>
    <col min="4350" max="4350" width="9.85546875" style="3" bestFit="1" customWidth="1"/>
    <col min="4351" max="4352" width="9.5703125" style="3" customWidth="1"/>
    <col min="4353" max="4353" width="9.85546875" style="3" bestFit="1" customWidth="1"/>
    <col min="4354" max="4354" width="14.140625" style="3" customWidth="1"/>
    <col min="4355" max="4356" width="11.140625" style="3" customWidth="1"/>
    <col min="4357" max="4357" width="13.28515625" style="3" customWidth="1"/>
    <col min="4358" max="4358" width="12.140625" style="3" customWidth="1"/>
    <col min="4359" max="4361" width="9.85546875" style="3" bestFit="1" customWidth="1"/>
    <col min="4362" max="4362" width="10.140625" style="3" customWidth="1"/>
    <col min="4363" max="4363" width="12.140625" style="3" customWidth="1"/>
    <col min="4364" max="4364" width="10.140625" style="3" customWidth="1"/>
    <col min="4365" max="4365" width="12" style="3" customWidth="1"/>
    <col min="4366" max="4600" width="8.85546875" style="3"/>
    <col min="4601" max="4601" width="6.28515625" style="3" customWidth="1"/>
    <col min="4602" max="4602" width="20.5703125" style="3" customWidth="1"/>
    <col min="4603" max="4603" width="30.7109375" style="3" customWidth="1"/>
    <col min="4604" max="4604" width="12" style="3" customWidth="1"/>
    <col min="4605" max="4605" width="13" style="3" customWidth="1"/>
    <col min="4606" max="4606" width="9.85546875" style="3" bestFit="1" customWidth="1"/>
    <col min="4607" max="4608" width="9.5703125" style="3" customWidth="1"/>
    <col min="4609" max="4609" width="9.85546875" style="3" bestFit="1" customWidth="1"/>
    <col min="4610" max="4610" width="14.140625" style="3" customWidth="1"/>
    <col min="4611" max="4612" width="11.140625" style="3" customWidth="1"/>
    <col min="4613" max="4613" width="13.28515625" style="3" customWidth="1"/>
    <col min="4614" max="4614" width="12.140625" style="3" customWidth="1"/>
    <col min="4615" max="4617" width="9.85546875" style="3" bestFit="1" customWidth="1"/>
    <col min="4618" max="4618" width="10.140625" style="3" customWidth="1"/>
    <col min="4619" max="4619" width="12.140625" style="3" customWidth="1"/>
    <col min="4620" max="4620" width="10.140625" style="3" customWidth="1"/>
    <col min="4621" max="4621" width="12" style="3" customWidth="1"/>
    <col min="4622" max="4856" width="8.85546875" style="3"/>
    <col min="4857" max="4857" width="6.28515625" style="3" customWidth="1"/>
    <col min="4858" max="4858" width="20.5703125" style="3" customWidth="1"/>
    <col min="4859" max="4859" width="30.7109375" style="3" customWidth="1"/>
    <col min="4860" max="4860" width="12" style="3" customWidth="1"/>
    <col min="4861" max="4861" width="13" style="3" customWidth="1"/>
    <col min="4862" max="4862" width="9.85546875" style="3" bestFit="1" customWidth="1"/>
    <col min="4863" max="4864" width="9.5703125" style="3" customWidth="1"/>
    <col min="4865" max="4865" width="9.85546875" style="3" bestFit="1" customWidth="1"/>
    <col min="4866" max="4866" width="14.140625" style="3" customWidth="1"/>
    <col min="4867" max="4868" width="11.140625" style="3" customWidth="1"/>
    <col min="4869" max="4869" width="13.28515625" style="3" customWidth="1"/>
    <col min="4870" max="4870" width="12.140625" style="3" customWidth="1"/>
    <col min="4871" max="4873" width="9.85546875" style="3" bestFit="1" customWidth="1"/>
    <col min="4874" max="4874" width="10.140625" style="3" customWidth="1"/>
    <col min="4875" max="4875" width="12.140625" style="3" customWidth="1"/>
    <col min="4876" max="4876" width="10.140625" style="3" customWidth="1"/>
    <col min="4877" max="4877" width="12" style="3" customWidth="1"/>
    <col min="4878" max="5112" width="8.85546875" style="3"/>
    <col min="5113" max="5113" width="6.28515625" style="3" customWidth="1"/>
    <col min="5114" max="5114" width="20.5703125" style="3" customWidth="1"/>
    <col min="5115" max="5115" width="30.7109375" style="3" customWidth="1"/>
    <col min="5116" max="5116" width="12" style="3" customWidth="1"/>
    <col min="5117" max="5117" width="13" style="3" customWidth="1"/>
    <col min="5118" max="5118" width="9.85546875" style="3" bestFit="1" customWidth="1"/>
    <col min="5119" max="5120" width="9.5703125" style="3" customWidth="1"/>
    <col min="5121" max="5121" width="9.85546875" style="3" bestFit="1" customWidth="1"/>
    <col min="5122" max="5122" width="14.140625" style="3" customWidth="1"/>
    <col min="5123" max="5124" width="11.140625" style="3" customWidth="1"/>
    <col min="5125" max="5125" width="13.28515625" style="3" customWidth="1"/>
    <col min="5126" max="5126" width="12.140625" style="3" customWidth="1"/>
    <col min="5127" max="5129" width="9.85546875" style="3" bestFit="1" customWidth="1"/>
    <col min="5130" max="5130" width="10.140625" style="3" customWidth="1"/>
    <col min="5131" max="5131" width="12.140625" style="3" customWidth="1"/>
    <col min="5132" max="5132" width="10.140625" style="3" customWidth="1"/>
    <col min="5133" max="5133" width="12" style="3" customWidth="1"/>
    <col min="5134" max="5368" width="8.85546875" style="3"/>
    <col min="5369" max="5369" width="6.28515625" style="3" customWidth="1"/>
    <col min="5370" max="5370" width="20.5703125" style="3" customWidth="1"/>
    <col min="5371" max="5371" width="30.7109375" style="3" customWidth="1"/>
    <col min="5372" max="5372" width="12" style="3" customWidth="1"/>
    <col min="5373" max="5373" width="13" style="3" customWidth="1"/>
    <col min="5374" max="5374" width="9.85546875" style="3" bestFit="1" customWidth="1"/>
    <col min="5375" max="5376" width="9.5703125" style="3" customWidth="1"/>
    <col min="5377" max="5377" width="9.85546875" style="3" bestFit="1" customWidth="1"/>
    <col min="5378" max="5378" width="14.140625" style="3" customWidth="1"/>
    <col min="5379" max="5380" width="11.140625" style="3" customWidth="1"/>
    <col min="5381" max="5381" width="13.28515625" style="3" customWidth="1"/>
    <col min="5382" max="5382" width="12.140625" style="3" customWidth="1"/>
    <col min="5383" max="5385" width="9.85546875" style="3" bestFit="1" customWidth="1"/>
    <col min="5386" max="5386" width="10.140625" style="3" customWidth="1"/>
    <col min="5387" max="5387" width="12.140625" style="3" customWidth="1"/>
    <col min="5388" max="5388" width="10.140625" style="3" customWidth="1"/>
    <col min="5389" max="5389" width="12" style="3" customWidth="1"/>
    <col min="5390" max="5624" width="8.85546875" style="3"/>
    <col min="5625" max="5625" width="6.28515625" style="3" customWidth="1"/>
    <col min="5626" max="5626" width="20.5703125" style="3" customWidth="1"/>
    <col min="5627" max="5627" width="30.7109375" style="3" customWidth="1"/>
    <col min="5628" max="5628" width="12" style="3" customWidth="1"/>
    <col min="5629" max="5629" width="13" style="3" customWidth="1"/>
    <col min="5630" max="5630" width="9.85546875" style="3" bestFit="1" customWidth="1"/>
    <col min="5631" max="5632" width="9.5703125" style="3" customWidth="1"/>
    <col min="5633" max="5633" width="9.85546875" style="3" bestFit="1" customWidth="1"/>
    <col min="5634" max="5634" width="14.140625" style="3" customWidth="1"/>
    <col min="5635" max="5636" width="11.140625" style="3" customWidth="1"/>
    <col min="5637" max="5637" width="13.28515625" style="3" customWidth="1"/>
    <col min="5638" max="5638" width="12.140625" style="3" customWidth="1"/>
    <col min="5639" max="5641" width="9.85546875" style="3" bestFit="1" customWidth="1"/>
    <col min="5642" max="5642" width="10.140625" style="3" customWidth="1"/>
    <col min="5643" max="5643" width="12.140625" style="3" customWidth="1"/>
    <col min="5644" max="5644" width="10.140625" style="3" customWidth="1"/>
    <col min="5645" max="5645" width="12" style="3" customWidth="1"/>
    <col min="5646" max="5880" width="8.85546875" style="3"/>
    <col min="5881" max="5881" width="6.28515625" style="3" customWidth="1"/>
    <col min="5882" max="5882" width="20.5703125" style="3" customWidth="1"/>
    <col min="5883" max="5883" width="30.7109375" style="3" customWidth="1"/>
    <col min="5884" max="5884" width="12" style="3" customWidth="1"/>
    <col min="5885" max="5885" width="13" style="3" customWidth="1"/>
    <col min="5886" max="5886" width="9.85546875" style="3" bestFit="1" customWidth="1"/>
    <col min="5887" max="5888" width="9.5703125" style="3" customWidth="1"/>
    <col min="5889" max="5889" width="9.85546875" style="3" bestFit="1" customWidth="1"/>
    <col min="5890" max="5890" width="14.140625" style="3" customWidth="1"/>
    <col min="5891" max="5892" width="11.140625" style="3" customWidth="1"/>
    <col min="5893" max="5893" width="13.28515625" style="3" customWidth="1"/>
    <col min="5894" max="5894" width="12.140625" style="3" customWidth="1"/>
    <col min="5895" max="5897" width="9.85546875" style="3" bestFit="1" customWidth="1"/>
    <col min="5898" max="5898" width="10.140625" style="3" customWidth="1"/>
    <col min="5899" max="5899" width="12.140625" style="3" customWidth="1"/>
    <col min="5900" max="5900" width="10.140625" style="3" customWidth="1"/>
    <col min="5901" max="5901" width="12" style="3" customWidth="1"/>
    <col min="5902" max="6136" width="8.85546875" style="3"/>
    <col min="6137" max="6137" width="6.28515625" style="3" customWidth="1"/>
    <col min="6138" max="6138" width="20.5703125" style="3" customWidth="1"/>
    <col min="6139" max="6139" width="30.7109375" style="3" customWidth="1"/>
    <col min="6140" max="6140" width="12" style="3" customWidth="1"/>
    <col min="6141" max="6141" width="13" style="3" customWidth="1"/>
    <col min="6142" max="6142" width="9.85546875" style="3" bestFit="1" customWidth="1"/>
    <col min="6143" max="6144" width="9.5703125" style="3" customWidth="1"/>
    <col min="6145" max="6145" width="9.85546875" style="3" bestFit="1" customWidth="1"/>
    <col min="6146" max="6146" width="14.140625" style="3" customWidth="1"/>
    <col min="6147" max="6148" width="11.140625" style="3" customWidth="1"/>
    <col min="6149" max="6149" width="13.28515625" style="3" customWidth="1"/>
    <col min="6150" max="6150" width="12.140625" style="3" customWidth="1"/>
    <col min="6151" max="6153" width="9.85546875" style="3" bestFit="1" customWidth="1"/>
    <col min="6154" max="6154" width="10.140625" style="3" customWidth="1"/>
    <col min="6155" max="6155" width="12.140625" style="3" customWidth="1"/>
    <col min="6156" max="6156" width="10.140625" style="3" customWidth="1"/>
    <col min="6157" max="6157" width="12" style="3" customWidth="1"/>
    <col min="6158" max="6392" width="8.85546875" style="3"/>
    <col min="6393" max="6393" width="6.28515625" style="3" customWidth="1"/>
    <col min="6394" max="6394" width="20.5703125" style="3" customWidth="1"/>
    <col min="6395" max="6395" width="30.7109375" style="3" customWidth="1"/>
    <col min="6396" max="6396" width="12" style="3" customWidth="1"/>
    <col min="6397" max="6397" width="13" style="3" customWidth="1"/>
    <col min="6398" max="6398" width="9.85546875" style="3" bestFit="1" customWidth="1"/>
    <col min="6399" max="6400" width="9.5703125" style="3" customWidth="1"/>
    <col min="6401" max="6401" width="9.85546875" style="3" bestFit="1" customWidth="1"/>
    <col min="6402" max="6402" width="14.140625" style="3" customWidth="1"/>
    <col min="6403" max="6404" width="11.140625" style="3" customWidth="1"/>
    <col min="6405" max="6405" width="13.28515625" style="3" customWidth="1"/>
    <col min="6406" max="6406" width="12.140625" style="3" customWidth="1"/>
    <col min="6407" max="6409" width="9.85546875" style="3" bestFit="1" customWidth="1"/>
    <col min="6410" max="6410" width="10.140625" style="3" customWidth="1"/>
    <col min="6411" max="6411" width="12.140625" style="3" customWidth="1"/>
    <col min="6412" max="6412" width="10.140625" style="3" customWidth="1"/>
    <col min="6413" max="6413" width="12" style="3" customWidth="1"/>
    <col min="6414" max="6648" width="8.85546875" style="3"/>
    <col min="6649" max="6649" width="6.28515625" style="3" customWidth="1"/>
    <col min="6650" max="6650" width="20.5703125" style="3" customWidth="1"/>
    <col min="6651" max="6651" width="30.7109375" style="3" customWidth="1"/>
    <col min="6652" max="6652" width="12" style="3" customWidth="1"/>
    <col min="6653" max="6653" width="13" style="3" customWidth="1"/>
    <col min="6654" max="6654" width="9.85546875" style="3" bestFit="1" customWidth="1"/>
    <col min="6655" max="6656" width="9.5703125" style="3" customWidth="1"/>
    <col min="6657" max="6657" width="9.85546875" style="3" bestFit="1" customWidth="1"/>
    <col min="6658" max="6658" width="14.140625" style="3" customWidth="1"/>
    <col min="6659" max="6660" width="11.140625" style="3" customWidth="1"/>
    <col min="6661" max="6661" width="13.28515625" style="3" customWidth="1"/>
    <col min="6662" max="6662" width="12.140625" style="3" customWidth="1"/>
    <col min="6663" max="6665" width="9.85546875" style="3" bestFit="1" customWidth="1"/>
    <col min="6666" max="6666" width="10.140625" style="3" customWidth="1"/>
    <col min="6667" max="6667" width="12.140625" style="3" customWidth="1"/>
    <col min="6668" max="6668" width="10.140625" style="3" customWidth="1"/>
    <col min="6669" max="6669" width="12" style="3" customWidth="1"/>
    <col min="6670" max="6904" width="8.85546875" style="3"/>
    <col min="6905" max="6905" width="6.28515625" style="3" customWidth="1"/>
    <col min="6906" max="6906" width="20.5703125" style="3" customWidth="1"/>
    <col min="6907" max="6907" width="30.7109375" style="3" customWidth="1"/>
    <col min="6908" max="6908" width="12" style="3" customWidth="1"/>
    <col min="6909" max="6909" width="13" style="3" customWidth="1"/>
    <col min="6910" max="6910" width="9.85546875" style="3" bestFit="1" customWidth="1"/>
    <col min="6911" max="6912" width="9.5703125" style="3" customWidth="1"/>
    <col min="6913" max="6913" width="9.85546875" style="3" bestFit="1" customWidth="1"/>
    <col min="6914" max="6914" width="14.140625" style="3" customWidth="1"/>
    <col min="6915" max="6916" width="11.140625" style="3" customWidth="1"/>
    <col min="6917" max="6917" width="13.28515625" style="3" customWidth="1"/>
    <col min="6918" max="6918" width="12.140625" style="3" customWidth="1"/>
    <col min="6919" max="6921" width="9.85546875" style="3" bestFit="1" customWidth="1"/>
    <col min="6922" max="6922" width="10.140625" style="3" customWidth="1"/>
    <col min="6923" max="6923" width="12.140625" style="3" customWidth="1"/>
    <col min="6924" max="6924" width="10.140625" style="3" customWidth="1"/>
    <col min="6925" max="6925" width="12" style="3" customWidth="1"/>
    <col min="6926" max="7160" width="8.85546875" style="3"/>
    <col min="7161" max="7161" width="6.28515625" style="3" customWidth="1"/>
    <col min="7162" max="7162" width="20.5703125" style="3" customWidth="1"/>
    <col min="7163" max="7163" width="30.7109375" style="3" customWidth="1"/>
    <col min="7164" max="7164" width="12" style="3" customWidth="1"/>
    <col min="7165" max="7165" width="13" style="3" customWidth="1"/>
    <col min="7166" max="7166" width="9.85546875" style="3" bestFit="1" customWidth="1"/>
    <col min="7167" max="7168" width="9.5703125" style="3" customWidth="1"/>
    <col min="7169" max="7169" width="9.85546875" style="3" bestFit="1" customWidth="1"/>
    <col min="7170" max="7170" width="14.140625" style="3" customWidth="1"/>
    <col min="7171" max="7172" width="11.140625" style="3" customWidth="1"/>
    <col min="7173" max="7173" width="13.28515625" style="3" customWidth="1"/>
    <col min="7174" max="7174" width="12.140625" style="3" customWidth="1"/>
    <col min="7175" max="7177" width="9.85546875" style="3" bestFit="1" customWidth="1"/>
    <col min="7178" max="7178" width="10.140625" style="3" customWidth="1"/>
    <col min="7179" max="7179" width="12.140625" style="3" customWidth="1"/>
    <col min="7180" max="7180" width="10.140625" style="3" customWidth="1"/>
    <col min="7181" max="7181" width="12" style="3" customWidth="1"/>
    <col min="7182" max="7416" width="8.85546875" style="3"/>
    <col min="7417" max="7417" width="6.28515625" style="3" customWidth="1"/>
    <col min="7418" max="7418" width="20.5703125" style="3" customWidth="1"/>
    <col min="7419" max="7419" width="30.7109375" style="3" customWidth="1"/>
    <col min="7420" max="7420" width="12" style="3" customWidth="1"/>
    <col min="7421" max="7421" width="13" style="3" customWidth="1"/>
    <col min="7422" max="7422" width="9.85546875" style="3" bestFit="1" customWidth="1"/>
    <col min="7423" max="7424" width="9.5703125" style="3" customWidth="1"/>
    <col min="7425" max="7425" width="9.85546875" style="3" bestFit="1" customWidth="1"/>
    <col min="7426" max="7426" width="14.140625" style="3" customWidth="1"/>
    <col min="7427" max="7428" width="11.140625" style="3" customWidth="1"/>
    <col min="7429" max="7429" width="13.28515625" style="3" customWidth="1"/>
    <col min="7430" max="7430" width="12.140625" style="3" customWidth="1"/>
    <col min="7431" max="7433" width="9.85546875" style="3" bestFit="1" customWidth="1"/>
    <col min="7434" max="7434" width="10.140625" style="3" customWidth="1"/>
    <col min="7435" max="7435" width="12.140625" style="3" customWidth="1"/>
    <col min="7436" max="7436" width="10.140625" style="3" customWidth="1"/>
    <col min="7437" max="7437" width="12" style="3" customWidth="1"/>
    <col min="7438" max="7672" width="8.85546875" style="3"/>
    <col min="7673" max="7673" width="6.28515625" style="3" customWidth="1"/>
    <col min="7674" max="7674" width="20.5703125" style="3" customWidth="1"/>
    <col min="7675" max="7675" width="30.7109375" style="3" customWidth="1"/>
    <col min="7676" max="7676" width="12" style="3" customWidth="1"/>
    <col min="7677" max="7677" width="13" style="3" customWidth="1"/>
    <col min="7678" max="7678" width="9.85546875" style="3" bestFit="1" customWidth="1"/>
    <col min="7679" max="7680" width="9.5703125" style="3" customWidth="1"/>
    <col min="7681" max="7681" width="9.85546875" style="3" bestFit="1" customWidth="1"/>
    <col min="7682" max="7682" width="14.140625" style="3" customWidth="1"/>
    <col min="7683" max="7684" width="11.140625" style="3" customWidth="1"/>
    <col min="7685" max="7685" width="13.28515625" style="3" customWidth="1"/>
    <col min="7686" max="7686" width="12.140625" style="3" customWidth="1"/>
    <col min="7687" max="7689" width="9.85546875" style="3" bestFit="1" customWidth="1"/>
    <col min="7690" max="7690" width="10.140625" style="3" customWidth="1"/>
    <col min="7691" max="7691" width="12.140625" style="3" customWidth="1"/>
    <col min="7692" max="7692" width="10.140625" style="3" customWidth="1"/>
    <col min="7693" max="7693" width="12" style="3" customWidth="1"/>
    <col min="7694" max="7928" width="8.85546875" style="3"/>
    <col min="7929" max="7929" width="6.28515625" style="3" customWidth="1"/>
    <col min="7930" max="7930" width="20.5703125" style="3" customWidth="1"/>
    <col min="7931" max="7931" width="30.7109375" style="3" customWidth="1"/>
    <col min="7932" max="7932" width="12" style="3" customWidth="1"/>
    <col min="7933" max="7933" width="13" style="3" customWidth="1"/>
    <col min="7934" max="7934" width="9.85546875" style="3" bestFit="1" customWidth="1"/>
    <col min="7935" max="7936" width="9.5703125" style="3" customWidth="1"/>
    <col min="7937" max="7937" width="9.85546875" style="3" bestFit="1" customWidth="1"/>
    <col min="7938" max="7938" width="14.140625" style="3" customWidth="1"/>
    <col min="7939" max="7940" width="11.140625" style="3" customWidth="1"/>
    <col min="7941" max="7941" width="13.28515625" style="3" customWidth="1"/>
    <col min="7942" max="7942" width="12.140625" style="3" customWidth="1"/>
    <col min="7943" max="7945" width="9.85546875" style="3" bestFit="1" customWidth="1"/>
    <col min="7946" max="7946" width="10.140625" style="3" customWidth="1"/>
    <col min="7947" max="7947" width="12.140625" style="3" customWidth="1"/>
    <col min="7948" max="7948" width="10.140625" style="3" customWidth="1"/>
    <col min="7949" max="7949" width="12" style="3" customWidth="1"/>
    <col min="7950" max="8184" width="8.85546875" style="3"/>
    <col min="8185" max="8185" width="6.28515625" style="3" customWidth="1"/>
    <col min="8186" max="8186" width="20.5703125" style="3" customWidth="1"/>
    <col min="8187" max="8187" width="30.7109375" style="3" customWidth="1"/>
    <col min="8188" max="8188" width="12" style="3" customWidth="1"/>
    <col min="8189" max="8189" width="13" style="3" customWidth="1"/>
    <col min="8190" max="8190" width="9.85546875" style="3" bestFit="1" customWidth="1"/>
    <col min="8191" max="8192" width="9.5703125" style="3" customWidth="1"/>
    <col min="8193" max="8193" width="9.85546875" style="3" bestFit="1" customWidth="1"/>
    <col min="8194" max="8194" width="14.140625" style="3" customWidth="1"/>
    <col min="8195" max="8196" width="11.140625" style="3" customWidth="1"/>
    <col min="8197" max="8197" width="13.28515625" style="3" customWidth="1"/>
    <col min="8198" max="8198" width="12.140625" style="3" customWidth="1"/>
    <col min="8199" max="8201" width="9.85546875" style="3" bestFit="1" customWidth="1"/>
    <col min="8202" max="8202" width="10.140625" style="3" customWidth="1"/>
    <col min="8203" max="8203" width="12.140625" style="3" customWidth="1"/>
    <col min="8204" max="8204" width="10.140625" style="3" customWidth="1"/>
    <col min="8205" max="8205" width="12" style="3" customWidth="1"/>
    <col min="8206" max="8440" width="8.85546875" style="3"/>
    <col min="8441" max="8441" width="6.28515625" style="3" customWidth="1"/>
    <col min="8442" max="8442" width="20.5703125" style="3" customWidth="1"/>
    <col min="8443" max="8443" width="30.7109375" style="3" customWidth="1"/>
    <col min="8444" max="8444" width="12" style="3" customWidth="1"/>
    <col min="8445" max="8445" width="13" style="3" customWidth="1"/>
    <col min="8446" max="8446" width="9.85546875" style="3" bestFit="1" customWidth="1"/>
    <col min="8447" max="8448" width="9.5703125" style="3" customWidth="1"/>
    <col min="8449" max="8449" width="9.85546875" style="3" bestFit="1" customWidth="1"/>
    <col min="8450" max="8450" width="14.140625" style="3" customWidth="1"/>
    <col min="8451" max="8452" width="11.140625" style="3" customWidth="1"/>
    <col min="8453" max="8453" width="13.28515625" style="3" customWidth="1"/>
    <col min="8454" max="8454" width="12.140625" style="3" customWidth="1"/>
    <col min="8455" max="8457" width="9.85546875" style="3" bestFit="1" customWidth="1"/>
    <col min="8458" max="8458" width="10.140625" style="3" customWidth="1"/>
    <col min="8459" max="8459" width="12.140625" style="3" customWidth="1"/>
    <col min="8460" max="8460" width="10.140625" style="3" customWidth="1"/>
    <col min="8461" max="8461" width="12" style="3" customWidth="1"/>
    <col min="8462" max="8696" width="8.85546875" style="3"/>
    <col min="8697" max="8697" width="6.28515625" style="3" customWidth="1"/>
    <col min="8698" max="8698" width="20.5703125" style="3" customWidth="1"/>
    <col min="8699" max="8699" width="30.7109375" style="3" customWidth="1"/>
    <col min="8700" max="8700" width="12" style="3" customWidth="1"/>
    <col min="8701" max="8701" width="13" style="3" customWidth="1"/>
    <col min="8702" max="8702" width="9.85546875" style="3" bestFit="1" customWidth="1"/>
    <col min="8703" max="8704" width="9.5703125" style="3" customWidth="1"/>
    <col min="8705" max="8705" width="9.85546875" style="3" bestFit="1" customWidth="1"/>
    <col min="8706" max="8706" width="14.140625" style="3" customWidth="1"/>
    <col min="8707" max="8708" width="11.140625" style="3" customWidth="1"/>
    <col min="8709" max="8709" width="13.28515625" style="3" customWidth="1"/>
    <col min="8710" max="8710" width="12.140625" style="3" customWidth="1"/>
    <col min="8711" max="8713" width="9.85546875" style="3" bestFit="1" customWidth="1"/>
    <col min="8714" max="8714" width="10.140625" style="3" customWidth="1"/>
    <col min="8715" max="8715" width="12.140625" style="3" customWidth="1"/>
    <col min="8716" max="8716" width="10.140625" style="3" customWidth="1"/>
    <col min="8717" max="8717" width="12" style="3" customWidth="1"/>
    <col min="8718" max="8952" width="8.85546875" style="3"/>
    <col min="8953" max="8953" width="6.28515625" style="3" customWidth="1"/>
    <col min="8954" max="8954" width="20.5703125" style="3" customWidth="1"/>
    <col min="8955" max="8955" width="30.7109375" style="3" customWidth="1"/>
    <col min="8956" max="8956" width="12" style="3" customWidth="1"/>
    <col min="8957" max="8957" width="13" style="3" customWidth="1"/>
    <col min="8958" max="8958" width="9.85546875" style="3" bestFit="1" customWidth="1"/>
    <col min="8959" max="8960" width="9.5703125" style="3" customWidth="1"/>
    <col min="8961" max="8961" width="9.85546875" style="3" bestFit="1" customWidth="1"/>
    <col min="8962" max="8962" width="14.140625" style="3" customWidth="1"/>
    <col min="8963" max="8964" width="11.140625" style="3" customWidth="1"/>
    <col min="8965" max="8965" width="13.28515625" style="3" customWidth="1"/>
    <col min="8966" max="8966" width="12.140625" style="3" customWidth="1"/>
    <col min="8967" max="8969" width="9.85546875" style="3" bestFit="1" customWidth="1"/>
    <col min="8970" max="8970" width="10.140625" style="3" customWidth="1"/>
    <col min="8971" max="8971" width="12.140625" style="3" customWidth="1"/>
    <col min="8972" max="8972" width="10.140625" style="3" customWidth="1"/>
    <col min="8973" max="8973" width="12" style="3" customWidth="1"/>
    <col min="8974" max="9208" width="8.85546875" style="3"/>
    <col min="9209" max="9209" width="6.28515625" style="3" customWidth="1"/>
    <col min="9210" max="9210" width="20.5703125" style="3" customWidth="1"/>
    <col min="9211" max="9211" width="30.7109375" style="3" customWidth="1"/>
    <col min="9212" max="9212" width="12" style="3" customWidth="1"/>
    <col min="9213" max="9213" width="13" style="3" customWidth="1"/>
    <col min="9214" max="9214" width="9.85546875" style="3" bestFit="1" customWidth="1"/>
    <col min="9215" max="9216" width="9.5703125" style="3" customWidth="1"/>
    <col min="9217" max="9217" width="9.85546875" style="3" bestFit="1" customWidth="1"/>
    <col min="9218" max="9218" width="14.140625" style="3" customWidth="1"/>
    <col min="9219" max="9220" width="11.140625" style="3" customWidth="1"/>
    <col min="9221" max="9221" width="13.28515625" style="3" customWidth="1"/>
    <col min="9222" max="9222" width="12.140625" style="3" customWidth="1"/>
    <col min="9223" max="9225" width="9.85546875" style="3" bestFit="1" customWidth="1"/>
    <col min="9226" max="9226" width="10.140625" style="3" customWidth="1"/>
    <col min="9227" max="9227" width="12.140625" style="3" customWidth="1"/>
    <col min="9228" max="9228" width="10.140625" style="3" customWidth="1"/>
    <col min="9229" max="9229" width="12" style="3" customWidth="1"/>
    <col min="9230" max="9464" width="8.85546875" style="3"/>
    <col min="9465" max="9465" width="6.28515625" style="3" customWidth="1"/>
    <col min="9466" max="9466" width="20.5703125" style="3" customWidth="1"/>
    <col min="9467" max="9467" width="30.7109375" style="3" customWidth="1"/>
    <col min="9468" max="9468" width="12" style="3" customWidth="1"/>
    <col min="9469" max="9469" width="13" style="3" customWidth="1"/>
    <col min="9470" max="9470" width="9.85546875" style="3" bestFit="1" customWidth="1"/>
    <col min="9471" max="9472" width="9.5703125" style="3" customWidth="1"/>
    <col min="9473" max="9473" width="9.85546875" style="3" bestFit="1" customWidth="1"/>
    <col min="9474" max="9474" width="14.140625" style="3" customWidth="1"/>
    <col min="9475" max="9476" width="11.140625" style="3" customWidth="1"/>
    <col min="9477" max="9477" width="13.28515625" style="3" customWidth="1"/>
    <col min="9478" max="9478" width="12.140625" style="3" customWidth="1"/>
    <col min="9479" max="9481" width="9.85546875" style="3" bestFit="1" customWidth="1"/>
    <col min="9482" max="9482" width="10.140625" style="3" customWidth="1"/>
    <col min="9483" max="9483" width="12.140625" style="3" customWidth="1"/>
    <col min="9484" max="9484" width="10.140625" style="3" customWidth="1"/>
    <col min="9485" max="9485" width="12" style="3" customWidth="1"/>
    <col min="9486" max="9720" width="8.85546875" style="3"/>
    <col min="9721" max="9721" width="6.28515625" style="3" customWidth="1"/>
    <col min="9722" max="9722" width="20.5703125" style="3" customWidth="1"/>
    <col min="9723" max="9723" width="30.7109375" style="3" customWidth="1"/>
    <col min="9724" max="9724" width="12" style="3" customWidth="1"/>
    <col min="9725" max="9725" width="13" style="3" customWidth="1"/>
    <col min="9726" max="9726" width="9.85546875" style="3" bestFit="1" customWidth="1"/>
    <col min="9727" max="9728" width="9.5703125" style="3" customWidth="1"/>
    <col min="9729" max="9729" width="9.85546875" style="3" bestFit="1" customWidth="1"/>
    <col min="9730" max="9730" width="14.140625" style="3" customWidth="1"/>
    <col min="9731" max="9732" width="11.140625" style="3" customWidth="1"/>
    <col min="9733" max="9733" width="13.28515625" style="3" customWidth="1"/>
    <col min="9734" max="9734" width="12.140625" style="3" customWidth="1"/>
    <col min="9735" max="9737" width="9.85546875" style="3" bestFit="1" customWidth="1"/>
    <col min="9738" max="9738" width="10.140625" style="3" customWidth="1"/>
    <col min="9739" max="9739" width="12.140625" style="3" customWidth="1"/>
    <col min="9740" max="9740" width="10.140625" style="3" customWidth="1"/>
    <col min="9741" max="9741" width="12" style="3" customWidth="1"/>
    <col min="9742" max="9976" width="8.85546875" style="3"/>
    <col min="9977" max="9977" width="6.28515625" style="3" customWidth="1"/>
    <col min="9978" max="9978" width="20.5703125" style="3" customWidth="1"/>
    <col min="9979" max="9979" width="30.7109375" style="3" customWidth="1"/>
    <col min="9980" max="9980" width="12" style="3" customWidth="1"/>
    <col min="9981" max="9981" width="13" style="3" customWidth="1"/>
    <col min="9982" max="9982" width="9.85546875" style="3" bestFit="1" customWidth="1"/>
    <col min="9983" max="9984" width="9.5703125" style="3" customWidth="1"/>
    <col min="9985" max="9985" width="9.85546875" style="3" bestFit="1" customWidth="1"/>
    <col min="9986" max="9986" width="14.140625" style="3" customWidth="1"/>
    <col min="9987" max="9988" width="11.140625" style="3" customWidth="1"/>
    <col min="9989" max="9989" width="13.28515625" style="3" customWidth="1"/>
    <col min="9990" max="9990" width="12.140625" style="3" customWidth="1"/>
    <col min="9991" max="9993" width="9.85546875" style="3" bestFit="1" customWidth="1"/>
    <col min="9994" max="9994" width="10.140625" style="3" customWidth="1"/>
    <col min="9995" max="9995" width="12.140625" style="3" customWidth="1"/>
    <col min="9996" max="9996" width="10.140625" style="3" customWidth="1"/>
    <col min="9997" max="9997" width="12" style="3" customWidth="1"/>
    <col min="9998" max="10232" width="8.85546875" style="3"/>
    <col min="10233" max="10233" width="6.28515625" style="3" customWidth="1"/>
    <col min="10234" max="10234" width="20.5703125" style="3" customWidth="1"/>
    <col min="10235" max="10235" width="30.7109375" style="3" customWidth="1"/>
    <col min="10236" max="10236" width="12" style="3" customWidth="1"/>
    <col min="10237" max="10237" width="13" style="3" customWidth="1"/>
    <col min="10238" max="10238" width="9.85546875" style="3" bestFit="1" customWidth="1"/>
    <col min="10239" max="10240" width="9.5703125" style="3" customWidth="1"/>
    <col min="10241" max="10241" width="9.85546875" style="3" bestFit="1" customWidth="1"/>
    <col min="10242" max="10242" width="14.140625" style="3" customWidth="1"/>
    <col min="10243" max="10244" width="11.140625" style="3" customWidth="1"/>
    <col min="10245" max="10245" width="13.28515625" style="3" customWidth="1"/>
    <col min="10246" max="10246" width="12.140625" style="3" customWidth="1"/>
    <col min="10247" max="10249" width="9.85546875" style="3" bestFit="1" customWidth="1"/>
    <col min="10250" max="10250" width="10.140625" style="3" customWidth="1"/>
    <col min="10251" max="10251" width="12.140625" style="3" customWidth="1"/>
    <col min="10252" max="10252" width="10.140625" style="3" customWidth="1"/>
    <col min="10253" max="10253" width="12" style="3" customWidth="1"/>
    <col min="10254" max="10488" width="8.85546875" style="3"/>
    <col min="10489" max="10489" width="6.28515625" style="3" customWidth="1"/>
    <col min="10490" max="10490" width="20.5703125" style="3" customWidth="1"/>
    <col min="10491" max="10491" width="30.7109375" style="3" customWidth="1"/>
    <col min="10492" max="10492" width="12" style="3" customWidth="1"/>
    <col min="10493" max="10493" width="13" style="3" customWidth="1"/>
    <col min="10494" max="10494" width="9.85546875" style="3" bestFit="1" customWidth="1"/>
    <col min="10495" max="10496" width="9.5703125" style="3" customWidth="1"/>
    <col min="10497" max="10497" width="9.85546875" style="3" bestFit="1" customWidth="1"/>
    <col min="10498" max="10498" width="14.140625" style="3" customWidth="1"/>
    <col min="10499" max="10500" width="11.140625" style="3" customWidth="1"/>
    <col min="10501" max="10501" width="13.28515625" style="3" customWidth="1"/>
    <col min="10502" max="10502" width="12.140625" style="3" customWidth="1"/>
    <col min="10503" max="10505" width="9.85546875" style="3" bestFit="1" customWidth="1"/>
    <col min="10506" max="10506" width="10.140625" style="3" customWidth="1"/>
    <col min="10507" max="10507" width="12.140625" style="3" customWidth="1"/>
    <col min="10508" max="10508" width="10.140625" style="3" customWidth="1"/>
    <col min="10509" max="10509" width="12" style="3" customWidth="1"/>
    <col min="10510" max="10744" width="8.85546875" style="3"/>
    <col min="10745" max="10745" width="6.28515625" style="3" customWidth="1"/>
    <col min="10746" max="10746" width="20.5703125" style="3" customWidth="1"/>
    <col min="10747" max="10747" width="30.7109375" style="3" customWidth="1"/>
    <col min="10748" max="10748" width="12" style="3" customWidth="1"/>
    <col min="10749" max="10749" width="13" style="3" customWidth="1"/>
    <col min="10750" max="10750" width="9.85546875" style="3" bestFit="1" customWidth="1"/>
    <col min="10751" max="10752" width="9.5703125" style="3" customWidth="1"/>
    <col min="10753" max="10753" width="9.85546875" style="3" bestFit="1" customWidth="1"/>
    <col min="10754" max="10754" width="14.140625" style="3" customWidth="1"/>
    <col min="10755" max="10756" width="11.140625" style="3" customWidth="1"/>
    <col min="10757" max="10757" width="13.28515625" style="3" customWidth="1"/>
    <col min="10758" max="10758" width="12.140625" style="3" customWidth="1"/>
    <col min="10759" max="10761" width="9.85546875" style="3" bestFit="1" customWidth="1"/>
    <col min="10762" max="10762" width="10.140625" style="3" customWidth="1"/>
    <col min="10763" max="10763" width="12.140625" style="3" customWidth="1"/>
    <col min="10764" max="10764" width="10.140625" style="3" customWidth="1"/>
    <col min="10765" max="10765" width="12" style="3" customWidth="1"/>
    <col min="10766" max="11000" width="8.85546875" style="3"/>
    <col min="11001" max="11001" width="6.28515625" style="3" customWidth="1"/>
    <col min="11002" max="11002" width="20.5703125" style="3" customWidth="1"/>
    <col min="11003" max="11003" width="30.7109375" style="3" customWidth="1"/>
    <col min="11004" max="11004" width="12" style="3" customWidth="1"/>
    <col min="11005" max="11005" width="13" style="3" customWidth="1"/>
    <col min="11006" max="11006" width="9.85546875" style="3" bestFit="1" customWidth="1"/>
    <col min="11007" max="11008" width="9.5703125" style="3" customWidth="1"/>
    <col min="11009" max="11009" width="9.85546875" style="3" bestFit="1" customWidth="1"/>
    <col min="11010" max="11010" width="14.140625" style="3" customWidth="1"/>
    <col min="11011" max="11012" width="11.140625" style="3" customWidth="1"/>
    <col min="11013" max="11013" width="13.28515625" style="3" customWidth="1"/>
    <col min="11014" max="11014" width="12.140625" style="3" customWidth="1"/>
    <col min="11015" max="11017" width="9.85546875" style="3" bestFit="1" customWidth="1"/>
    <col min="11018" max="11018" width="10.140625" style="3" customWidth="1"/>
    <col min="11019" max="11019" width="12.140625" style="3" customWidth="1"/>
    <col min="11020" max="11020" width="10.140625" style="3" customWidth="1"/>
    <col min="11021" max="11021" width="12" style="3" customWidth="1"/>
    <col min="11022" max="11256" width="8.85546875" style="3"/>
    <col min="11257" max="11257" width="6.28515625" style="3" customWidth="1"/>
    <col min="11258" max="11258" width="20.5703125" style="3" customWidth="1"/>
    <col min="11259" max="11259" width="30.7109375" style="3" customWidth="1"/>
    <col min="11260" max="11260" width="12" style="3" customWidth="1"/>
    <col min="11261" max="11261" width="13" style="3" customWidth="1"/>
    <col min="11262" max="11262" width="9.85546875" style="3" bestFit="1" customWidth="1"/>
    <col min="11263" max="11264" width="9.5703125" style="3" customWidth="1"/>
    <col min="11265" max="11265" width="9.85546875" style="3" bestFit="1" customWidth="1"/>
    <col min="11266" max="11266" width="14.140625" style="3" customWidth="1"/>
    <col min="11267" max="11268" width="11.140625" style="3" customWidth="1"/>
    <col min="11269" max="11269" width="13.28515625" style="3" customWidth="1"/>
    <col min="11270" max="11270" width="12.140625" style="3" customWidth="1"/>
    <col min="11271" max="11273" width="9.85546875" style="3" bestFit="1" customWidth="1"/>
    <col min="11274" max="11274" width="10.140625" style="3" customWidth="1"/>
    <col min="11275" max="11275" width="12.140625" style="3" customWidth="1"/>
    <col min="11276" max="11276" width="10.140625" style="3" customWidth="1"/>
    <col min="11277" max="11277" width="12" style="3" customWidth="1"/>
    <col min="11278" max="11512" width="8.85546875" style="3"/>
    <col min="11513" max="11513" width="6.28515625" style="3" customWidth="1"/>
    <col min="11514" max="11514" width="20.5703125" style="3" customWidth="1"/>
    <col min="11515" max="11515" width="30.7109375" style="3" customWidth="1"/>
    <col min="11516" max="11516" width="12" style="3" customWidth="1"/>
    <col min="11517" max="11517" width="13" style="3" customWidth="1"/>
    <col min="11518" max="11518" width="9.85546875" style="3" bestFit="1" customWidth="1"/>
    <col min="11519" max="11520" width="9.5703125" style="3" customWidth="1"/>
    <col min="11521" max="11521" width="9.85546875" style="3" bestFit="1" customWidth="1"/>
    <col min="11522" max="11522" width="14.140625" style="3" customWidth="1"/>
    <col min="11523" max="11524" width="11.140625" style="3" customWidth="1"/>
    <col min="11525" max="11525" width="13.28515625" style="3" customWidth="1"/>
    <col min="11526" max="11526" width="12.140625" style="3" customWidth="1"/>
    <col min="11527" max="11529" width="9.85546875" style="3" bestFit="1" customWidth="1"/>
    <col min="11530" max="11530" width="10.140625" style="3" customWidth="1"/>
    <col min="11531" max="11531" width="12.140625" style="3" customWidth="1"/>
    <col min="11532" max="11532" width="10.140625" style="3" customWidth="1"/>
    <col min="11533" max="11533" width="12" style="3" customWidth="1"/>
    <col min="11534" max="11768" width="8.85546875" style="3"/>
    <col min="11769" max="11769" width="6.28515625" style="3" customWidth="1"/>
    <col min="11770" max="11770" width="20.5703125" style="3" customWidth="1"/>
    <col min="11771" max="11771" width="30.7109375" style="3" customWidth="1"/>
    <col min="11772" max="11772" width="12" style="3" customWidth="1"/>
    <col min="11773" max="11773" width="13" style="3" customWidth="1"/>
    <col min="11774" max="11774" width="9.85546875" style="3" bestFit="1" customWidth="1"/>
    <col min="11775" max="11776" width="9.5703125" style="3" customWidth="1"/>
    <col min="11777" max="11777" width="9.85546875" style="3" bestFit="1" customWidth="1"/>
    <col min="11778" max="11778" width="14.140625" style="3" customWidth="1"/>
    <col min="11779" max="11780" width="11.140625" style="3" customWidth="1"/>
    <col min="11781" max="11781" width="13.28515625" style="3" customWidth="1"/>
    <col min="11782" max="11782" width="12.140625" style="3" customWidth="1"/>
    <col min="11783" max="11785" width="9.85546875" style="3" bestFit="1" customWidth="1"/>
    <col min="11786" max="11786" width="10.140625" style="3" customWidth="1"/>
    <col min="11787" max="11787" width="12.140625" style="3" customWidth="1"/>
    <col min="11788" max="11788" width="10.140625" style="3" customWidth="1"/>
    <col min="11789" max="11789" width="12" style="3" customWidth="1"/>
    <col min="11790" max="12024" width="8.85546875" style="3"/>
    <col min="12025" max="12025" width="6.28515625" style="3" customWidth="1"/>
    <col min="12026" max="12026" width="20.5703125" style="3" customWidth="1"/>
    <col min="12027" max="12027" width="30.7109375" style="3" customWidth="1"/>
    <col min="12028" max="12028" width="12" style="3" customWidth="1"/>
    <col min="12029" max="12029" width="13" style="3" customWidth="1"/>
    <col min="12030" max="12030" width="9.85546875" style="3" bestFit="1" customWidth="1"/>
    <col min="12031" max="12032" width="9.5703125" style="3" customWidth="1"/>
    <col min="12033" max="12033" width="9.85546875" style="3" bestFit="1" customWidth="1"/>
    <col min="12034" max="12034" width="14.140625" style="3" customWidth="1"/>
    <col min="12035" max="12036" width="11.140625" style="3" customWidth="1"/>
    <col min="12037" max="12037" width="13.28515625" style="3" customWidth="1"/>
    <col min="12038" max="12038" width="12.140625" style="3" customWidth="1"/>
    <col min="12039" max="12041" width="9.85546875" style="3" bestFit="1" customWidth="1"/>
    <col min="12042" max="12042" width="10.140625" style="3" customWidth="1"/>
    <col min="12043" max="12043" width="12.140625" style="3" customWidth="1"/>
    <col min="12044" max="12044" width="10.140625" style="3" customWidth="1"/>
    <col min="12045" max="12045" width="12" style="3" customWidth="1"/>
    <col min="12046" max="12280" width="8.85546875" style="3"/>
    <col min="12281" max="12281" width="6.28515625" style="3" customWidth="1"/>
    <col min="12282" max="12282" width="20.5703125" style="3" customWidth="1"/>
    <col min="12283" max="12283" width="30.7109375" style="3" customWidth="1"/>
    <col min="12284" max="12284" width="12" style="3" customWidth="1"/>
    <col min="12285" max="12285" width="13" style="3" customWidth="1"/>
    <col min="12286" max="12286" width="9.85546875" style="3" bestFit="1" customWidth="1"/>
    <col min="12287" max="12288" width="9.5703125" style="3" customWidth="1"/>
    <col min="12289" max="12289" width="9.85546875" style="3" bestFit="1" customWidth="1"/>
    <col min="12290" max="12290" width="14.140625" style="3" customWidth="1"/>
    <col min="12291" max="12292" width="11.140625" style="3" customWidth="1"/>
    <col min="12293" max="12293" width="13.28515625" style="3" customWidth="1"/>
    <col min="12294" max="12294" width="12.140625" style="3" customWidth="1"/>
    <col min="12295" max="12297" width="9.85546875" style="3" bestFit="1" customWidth="1"/>
    <col min="12298" max="12298" width="10.140625" style="3" customWidth="1"/>
    <col min="12299" max="12299" width="12.140625" style="3" customWidth="1"/>
    <col min="12300" max="12300" width="10.140625" style="3" customWidth="1"/>
    <col min="12301" max="12301" width="12" style="3" customWidth="1"/>
    <col min="12302" max="12536" width="8.85546875" style="3"/>
    <col min="12537" max="12537" width="6.28515625" style="3" customWidth="1"/>
    <col min="12538" max="12538" width="20.5703125" style="3" customWidth="1"/>
    <col min="12539" max="12539" width="30.7109375" style="3" customWidth="1"/>
    <col min="12540" max="12540" width="12" style="3" customWidth="1"/>
    <col min="12541" max="12541" width="13" style="3" customWidth="1"/>
    <col min="12542" max="12542" width="9.85546875" style="3" bestFit="1" customWidth="1"/>
    <col min="12543" max="12544" width="9.5703125" style="3" customWidth="1"/>
    <col min="12545" max="12545" width="9.85546875" style="3" bestFit="1" customWidth="1"/>
    <col min="12546" max="12546" width="14.140625" style="3" customWidth="1"/>
    <col min="12547" max="12548" width="11.140625" style="3" customWidth="1"/>
    <col min="12549" max="12549" width="13.28515625" style="3" customWidth="1"/>
    <col min="12550" max="12550" width="12.140625" style="3" customWidth="1"/>
    <col min="12551" max="12553" width="9.85546875" style="3" bestFit="1" customWidth="1"/>
    <col min="12554" max="12554" width="10.140625" style="3" customWidth="1"/>
    <col min="12555" max="12555" width="12.140625" style="3" customWidth="1"/>
    <col min="12556" max="12556" width="10.140625" style="3" customWidth="1"/>
    <col min="12557" max="12557" width="12" style="3" customWidth="1"/>
    <col min="12558" max="12792" width="8.85546875" style="3"/>
    <col min="12793" max="12793" width="6.28515625" style="3" customWidth="1"/>
    <col min="12794" max="12794" width="20.5703125" style="3" customWidth="1"/>
    <col min="12795" max="12795" width="30.7109375" style="3" customWidth="1"/>
    <col min="12796" max="12796" width="12" style="3" customWidth="1"/>
    <col min="12797" max="12797" width="13" style="3" customWidth="1"/>
    <col min="12798" max="12798" width="9.85546875" style="3" bestFit="1" customWidth="1"/>
    <col min="12799" max="12800" width="9.5703125" style="3" customWidth="1"/>
    <col min="12801" max="12801" width="9.85546875" style="3" bestFit="1" customWidth="1"/>
    <col min="12802" max="12802" width="14.140625" style="3" customWidth="1"/>
    <col min="12803" max="12804" width="11.140625" style="3" customWidth="1"/>
    <col min="12805" max="12805" width="13.28515625" style="3" customWidth="1"/>
    <col min="12806" max="12806" width="12.140625" style="3" customWidth="1"/>
    <col min="12807" max="12809" width="9.85546875" style="3" bestFit="1" customWidth="1"/>
    <col min="12810" max="12810" width="10.140625" style="3" customWidth="1"/>
    <col min="12811" max="12811" width="12.140625" style="3" customWidth="1"/>
    <col min="12812" max="12812" width="10.140625" style="3" customWidth="1"/>
    <col min="12813" max="12813" width="12" style="3" customWidth="1"/>
    <col min="12814" max="13048" width="8.85546875" style="3"/>
    <col min="13049" max="13049" width="6.28515625" style="3" customWidth="1"/>
    <col min="13050" max="13050" width="20.5703125" style="3" customWidth="1"/>
    <col min="13051" max="13051" width="30.7109375" style="3" customWidth="1"/>
    <col min="13052" max="13052" width="12" style="3" customWidth="1"/>
    <col min="13053" max="13053" width="13" style="3" customWidth="1"/>
    <col min="13054" max="13054" width="9.85546875" style="3" bestFit="1" customWidth="1"/>
    <col min="13055" max="13056" width="9.5703125" style="3" customWidth="1"/>
    <col min="13057" max="13057" width="9.85546875" style="3" bestFit="1" customWidth="1"/>
    <col min="13058" max="13058" width="14.140625" style="3" customWidth="1"/>
    <col min="13059" max="13060" width="11.140625" style="3" customWidth="1"/>
    <col min="13061" max="13061" width="13.28515625" style="3" customWidth="1"/>
    <col min="13062" max="13062" width="12.140625" style="3" customWidth="1"/>
    <col min="13063" max="13065" width="9.85546875" style="3" bestFit="1" customWidth="1"/>
    <col min="13066" max="13066" width="10.140625" style="3" customWidth="1"/>
    <col min="13067" max="13067" width="12.140625" style="3" customWidth="1"/>
    <col min="13068" max="13068" width="10.140625" style="3" customWidth="1"/>
    <col min="13069" max="13069" width="12" style="3" customWidth="1"/>
    <col min="13070" max="13304" width="8.85546875" style="3"/>
    <col min="13305" max="13305" width="6.28515625" style="3" customWidth="1"/>
    <col min="13306" max="13306" width="20.5703125" style="3" customWidth="1"/>
    <col min="13307" max="13307" width="30.7109375" style="3" customWidth="1"/>
    <col min="13308" max="13308" width="12" style="3" customWidth="1"/>
    <col min="13309" max="13309" width="13" style="3" customWidth="1"/>
    <col min="13310" max="13310" width="9.85546875" style="3" bestFit="1" customWidth="1"/>
    <col min="13311" max="13312" width="9.5703125" style="3" customWidth="1"/>
    <col min="13313" max="13313" width="9.85546875" style="3" bestFit="1" customWidth="1"/>
    <col min="13314" max="13314" width="14.140625" style="3" customWidth="1"/>
    <col min="13315" max="13316" width="11.140625" style="3" customWidth="1"/>
    <col min="13317" max="13317" width="13.28515625" style="3" customWidth="1"/>
    <col min="13318" max="13318" width="12.140625" style="3" customWidth="1"/>
    <col min="13319" max="13321" width="9.85546875" style="3" bestFit="1" customWidth="1"/>
    <col min="13322" max="13322" width="10.140625" style="3" customWidth="1"/>
    <col min="13323" max="13323" width="12.140625" style="3" customWidth="1"/>
    <col min="13324" max="13324" width="10.140625" style="3" customWidth="1"/>
    <col min="13325" max="13325" width="12" style="3" customWidth="1"/>
    <col min="13326" max="13560" width="8.85546875" style="3"/>
    <col min="13561" max="13561" width="6.28515625" style="3" customWidth="1"/>
    <col min="13562" max="13562" width="20.5703125" style="3" customWidth="1"/>
    <col min="13563" max="13563" width="30.7109375" style="3" customWidth="1"/>
    <col min="13564" max="13564" width="12" style="3" customWidth="1"/>
    <col min="13565" max="13565" width="13" style="3" customWidth="1"/>
    <col min="13566" max="13566" width="9.85546875" style="3" bestFit="1" customWidth="1"/>
    <col min="13567" max="13568" width="9.5703125" style="3" customWidth="1"/>
    <col min="13569" max="13569" width="9.85546875" style="3" bestFit="1" customWidth="1"/>
    <col min="13570" max="13570" width="14.140625" style="3" customWidth="1"/>
    <col min="13571" max="13572" width="11.140625" style="3" customWidth="1"/>
    <col min="13573" max="13573" width="13.28515625" style="3" customWidth="1"/>
    <col min="13574" max="13574" width="12.140625" style="3" customWidth="1"/>
    <col min="13575" max="13577" width="9.85546875" style="3" bestFit="1" customWidth="1"/>
    <col min="13578" max="13578" width="10.140625" style="3" customWidth="1"/>
    <col min="13579" max="13579" width="12.140625" style="3" customWidth="1"/>
    <col min="13580" max="13580" width="10.140625" style="3" customWidth="1"/>
    <col min="13581" max="13581" width="12" style="3" customWidth="1"/>
    <col min="13582" max="13816" width="8.85546875" style="3"/>
    <col min="13817" max="13817" width="6.28515625" style="3" customWidth="1"/>
    <col min="13818" max="13818" width="20.5703125" style="3" customWidth="1"/>
    <col min="13819" max="13819" width="30.7109375" style="3" customWidth="1"/>
    <col min="13820" max="13820" width="12" style="3" customWidth="1"/>
    <col min="13821" max="13821" width="13" style="3" customWidth="1"/>
    <col min="13822" max="13822" width="9.85546875" style="3" bestFit="1" customWidth="1"/>
    <col min="13823" max="13824" width="9.5703125" style="3" customWidth="1"/>
    <col min="13825" max="13825" width="9.85546875" style="3" bestFit="1" customWidth="1"/>
    <col min="13826" max="13826" width="14.140625" style="3" customWidth="1"/>
    <col min="13827" max="13828" width="11.140625" style="3" customWidth="1"/>
    <col min="13829" max="13829" width="13.28515625" style="3" customWidth="1"/>
    <col min="13830" max="13830" width="12.140625" style="3" customWidth="1"/>
    <col min="13831" max="13833" width="9.85546875" style="3" bestFit="1" customWidth="1"/>
    <col min="13834" max="13834" width="10.140625" style="3" customWidth="1"/>
    <col min="13835" max="13835" width="12.140625" style="3" customWidth="1"/>
    <col min="13836" max="13836" width="10.140625" style="3" customWidth="1"/>
    <col min="13837" max="13837" width="12" style="3" customWidth="1"/>
    <col min="13838" max="14072" width="8.85546875" style="3"/>
    <col min="14073" max="14073" width="6.28515625" style="3" customWidth="1"/>
    <col min="14074" max="14074" width="20.5703125" style="3" customWidth="1"/>
    <col min="14075" max="14075" width="30.7109375" style="3" customWidth="1"/>
    <col min="14076" max="14076" width="12" style="3" customWidth="1"/>
    <col min="14077" max="14077" width="13" style="3" customWidth="1"/>
    <col min="14078" max="14078" width="9.85546875" style="3" bestFit="1" customWidth="1"/>
    <col min="14079" max="14080" width="9.5703125" style="3" customWidth="1"/>
    <col min="14081" max="14081" width="9.85546875" style="3" bestFit="1" customWidth="1"/>
    <col min="14082" max="14082" width="14.140625" style="3" customWidth="1"/>
    <col min="14083" max="14084" width="11.140625" style="3" customWidth="1"/>
    <col min="14085" max="14085" width="13.28515625" style="3" customWidth="1"/>
    <col min="14086" max="14086" width="12.140625" style="3" customWidth="1"/>
    <col min="14087" max="14089" width="9.85546875" style="3" bestFit="1" customWidth="1"/>
    <col min="14090" max="14090" width="10.140625" style="3" customWidth="1"/>
    <col min="14091" max="14091" width="12.140625" style="3" customWidth="1"/>
    <col min="14092" max="14092" width="10.140625" style="3" customWidth="1"/>
    <col min="14093" max="14093" width="12" style="3" customWidth="1"/>
    <col min="14094" max="14328" width="8.85546875" style="3"/>
    <col min="14329" max="14329" width="6.28515625" style="3" customWidth="1"/>
    <col min="14330" max="14330" width="20.5703125" style="3" customWidth="1"/>
    <col min="14331" max="14331" width="30.7109375" style="3" customWidth="1"/>
    <col min="14332" max="14332" width="12" style="3" customWidth="1"/>
    <col min="14333" max="14333" width="13" style="3" customWidth="1"/>
    <col min="14334" max="14334" width="9.85546875" style="3" bestFit="1" customWidth="1"/>
    <col min="14335" max="14336" width="9.5703125" style="3" customWidth="1"/>
    <col min="14337" max="14337" width="9.85546875" style="3" bestFit="1" customWidth="1"/>
    <col min="14338" max="14338" width="14.140625" style="3" customWidth="1"/>
    <col min="14339" max="14340" width="11.140625" style="3" customWidth="1"/>
    <col min="14341" max="14341" width="13.28515625" style="3" customWidth="1"/>
    <col min="14342" max="14342" width="12.140625" style="3" customWidth="1"/>
    <col min="14343" max="14345" width="9.85546875" style="3" bestFit="1" customWidth="1"/>
    <col min="14346" max="14346" width="10.140625" style="3" customWidth="1"/>
    <col min="14347" max="14347" width="12.140625" style="3" customWidth="1"/>
    <col min="14348" max="14348" width="10.140625" style="3" customWidth="1"/>
    <col min="14349" max="14349" width="12" style="3" customWidth="1"/>
    <col min="14350" max="14584" width="8.85546875" style="3"/>
    <col min="14585" max="14585" width="6.28515625" style="3" customWidth="1"/>
    <col min="14586" max="14586" width="20.5703125" style="3" customWidth="1"/>
    <col min="14587" max="14587" width="30.7109375" style="3" customWidth="1"/>
    <col min="14588" max="14588" width="12" style="3" customWidth="1"/>
    <col min="14589" max="14589" width="13" style="3" customWidth="1"/>
    <col min="14590" max="14590" width="9.85546875" style="3" bestFit="1" customWidth="1"/>
    <col min="14591" max="14592" width="9.5703125" style="3" customWidth="1"/>
    <col min="14593" max="14593" width="9.85546875" style="3" bestFit="1" customWidth="1"/>
    <col min="14594" max="14594" width="14.140625" style="3" customWidth="1"/>
    <col min="14595" max="14596" width="11.140625" style="3" customWidth="1"/>
    <col min="14597" max="14597" width="13.28515625" style="3" customWidth="1"/>
    <col min="14598" max="14598" width="12.140625" style="3" customWidth="1"/>
    <col min="14599" max="14601" width="9.85546875" style="3" bestFit="1" customWidth="1"/>
    <col min="14602" max="14602" width="10.140625" style="3" customWidth="1"/>
    <col min="14603" max="14603" width="12.140625" style="3" customWidth="1"/>
    <col min="14604" max="14604" width="10.140625" style="3" customWidth="1"/>
    <col min="14605" max="14605" width="12" style="3" customWidth="1"/>
    <col min="14606" max="14840" width="8.85546875" style="3"/>
    <col min="14841" max="14841" width="6.28515625" style="3" customWidth="1"/>
    <col min="14842" max="14842" width="20.5703125" style="3" customWidth="1"/>
    <col min="14843" max="14843" width="30.7109375" style="3" customWidth="1"/>
    <col min="14844" max="14844" width="12" style="3" customWidth="1"/>
    <col min="14845" max="14845" width="13" style="3" customWidth="1"/>
    <col min="14846" max="14846" width="9.85546875" style="3" bestFit="1" customWidth="1"/>
    <col min="14847" max="14848" width="9.5703125" style="3" customWidth="1"/>
    <col min="14849" max="14849" width="9.85546875" style="3" bestFit="1" customWidth="1"/>
    <col min="14850" max="14850" width="14.140625" style="3" customWidth="1"/>
    <col min="14851" max="14852" width="11.140625" style="3" customWidth="1"/>
    <col min="14853" max="14853" width="13.28515625" style="3" customWidth="1"/>
    <col min="14854" max="14854" width="12.140625" style="3" customWidth="1"/>
    <col min="14855" max="14857" width="9.85546875" style="3" bestFit="1" customWidth="1"/>
    <col min="14858" max="14858" width="10.140625" style="3" customWidth="1"/>
    <col min="14859" max="14859" width="12.140625" style="3" customWidth="1"/>
    <col min="14860" max="14860" width="10.140625" style="3" customWidth="1"/>
    <col min="14861" max="14861" width="12" style="3" customWidth="1"/>
    <col min="14862" max="15096" width="8.85546875" style="3"/>
    <col min="15097" max="15097" width="6.28515625" style="3" customWidth="1"/>
    <col min="15098" max="15098" width="20.5703125" style="3" customWidth="1"/>
    <col min="15099" max="15099" width="30.7109375" style="3" customWidth="1"/>
    <col min="15100" max="15100" width="12" style="3" customWidth="1"/>
    <col min="15101" max="15101" width="13" style="3" customWidth="1"/>
    <col min="15102" max="15102" width="9.85546875" style="3" bestFit="1" customWidth="1"/>
    <col min="15103" max="15104" width="9.5703125" style="3" customWidth="1"/>
    <col min="15105" max="15105" width="9.85546875" style="3" bestFit="1" customWidth="1"/>
    <col min="15106" max="15106" width="14.140625" style="3" customWidth="1"/>
    <col min="15107" max="15108" width="11.140625" style="3" customWidth="1"/>
    <col min="15109" max="15109" width="13.28515625" style="3" customWidth="1"/>
    <col min="15110" max="15110" width="12.140625" style="3" customWidth="1"/>
    <col min="15111" max="15113" width="9.85546875" style="3" bestFit="1" customWidth="1"/>
    <col min="15114" max="15114" width="10.140625" style="3" customWidth="1"/>
    <col min="15115" max="15115" width="12.140625" style="3" customWidth="1"/>
    <col min="15116" max="15116" width="10.140625" style="3" customWidth="1"/>
    <col min="15117" max="15117" width="12" style="3" customWidth="1"/>
    <col min="15118" max="15352" width="8.85546875" style="3"/>
    <col min="15353" max="15353" width="6.28515625" style="3" customWidth="1"/>
    <col min="15354" max="15354" width="20.5703125" style="3" customWidth="1"/>
    <col min="15355" max="15355" width="30.7109375" style="3" customWidth="1"/>
    <col min="15356" max="15356" width="12" style="3" customWidth="1"/>
    <col min="15357" max="15357" width="13" style="3" customWidth="1"/>
    <col min="15358" max="15358" width="9.85546875" style="3" bestFit="1" customWidth="1"/>
    <col min="15359" max="15360" width="9.5703125" style="3" customWidth="1"/>
    <col min="15361" max="15361" width="9.85546875" style="3" bestFit="1" customWidth="1"/>
    <col min="15362" max="15362" width="14.140625" style="3" customWidth="1"/>
    <col min="15363" max="15364" width="11.140625" style="3" customWidth="1"/>
    <col min="15365" max="15365" width="13.28515625" style="3" customWidth="1"/>
    <col min="15366" max="15366" width="12.140625" style="3" customWidth="1"/>
    <col min="15367" max="15369" width="9.85546875" style="3" bestFit="1" customWidth="1"/>
    <col min="15370" max="15370" width="10.140625" style="3" customWidth="1"/>
    <col min="15371" max="15371" width="12.140625" style="3" customWidth="1"/>
    <col min="15372" max="15372" width="10.140625" style="3" customWidth="1"/>
    <col min="15373" max="15373" width="12" style="3" customWidth="1"/>
    <col min="15374" max="15608" width="8.85546875" style="3"/>
    <col min="15609" max="15609" width="6.28515625" style="3" customWidth="1"/>
    <col min="15610" max="15610" width="20.5703125" style="3" customWidth="1"/>
    <col min="15611" max="15611" width="30.7109375" style="3" customWidth="1"/>
    <col min="15612" max="15612" width="12" style="3" customWidth="1"/>
    <col min="15613" max="15613" width="13" style="3" customWidth="1"/>
    <col min="15614" max="15614" width="9.85546875" style="3" bestFit="1" customWidth="1"/>
    <col min="15615" max="15616" width="9.5703125" style="3" customWidth="1"/>
    <col min="15617" max="15617" width="9.85546875" style="3" bestFit="1" customWidth="1"/>
    <col min="15618" max="15618" width="14.140625" style="3" customWidth="1"/>
    <col min="15619" max="15620" width="11.140625" style="3" customWidth="1"/>
    <col min="15621" max="15621" width="13.28515625" style="3" customWidth="1"/>
    <col min="15622" max="15622" width="12.140625" style="3" customWidth="1"/>
    <col min="15623" max="15625" width="9.85546875" style="3" bestFit="1" customWidth="1"/>
    <col min="15626" max="15626" width="10.140625" style="3" customWidth="1"/>
    <col min="15627" max="15627" width="12.140625" style="3" customWidth="1"/>
    <col min="15628" max="15628" width="10.140625" style="3" customWidth="1"/>
    <col min="15629" max="15629" width="12" style="3" customWidth="1"/>
    <col min="15630" max="15864" width="8.85546875" style="3"/>
    <col min="15865" max="15865" width="6.28515625" style="3" customWidth="1"/>
    <col min="15866" max="15866" width="20.5703125" style="3" customWidth="1"/>
    <col min="15867" max="15867" width="30.7109375" style="3" customWidth="1"/>
    <col min="15868" max="15868" width="12" style="3" customWidth="1"/>
    <col min="15869" max="15869" width="13" style="3" customWidth="1"/>
    <col min="15870" max="15870" width="9.85546875" style="3" bestFit="1" customWidth="1"/>
    <col min="15871" max="15872" width="9.5703125" style="3" customWidth="1"/>
    <col min="15873" max="15873" width="9.85546875" style="3" bestFit="1" customWidth="1"/>
    <col min="15874" max="15874" width="14.140625" style="3" customWidth="1"/>
    <col min="15875" max="15876" width="11.140625" style="3" customWidth="1"/>
    <col min="15877" max="15877" width="13.28515625" style="3" customWidth="1"/>
    <col min="15878" max="15878" width="12.140625" style="3" customWidth="1"/>
    <col min="15879" max="15881" width="9.85546875" style="3" bestFit="1" customWidth="1"/>
    <col min="15882" max="15882" width="10.140625" style="3" customWidth="1"/>
    <col min="15883" max="15883" width="12.140625" style="3" customWidth="1"/>
    <col min="15884" max="15884" width="10.140625" style="3" customWidth="1"/>
    <col min="15885" max="15885" width="12" style="3" customWidth="1"/>
    <col min="15886" max="16120" width="8.85546875" style="3"/>
    <col min="16121" max="16121" width="6.28515625" style="3" customWidth="1"/>
    <col min="16122" max="16122" width="20.5703125" style="3" customWidth="1"/>
    <col min="16123" max="16123" width="30.7109375" style="3" customWidth="1"/>
    <col min="16124" max="16124" width="12" style="3" customWidth="1"/>
    <col min="16125" max="16125" width="13" style="3" customWidth="1"/>
    <col min="16126" max="16126" width="9.85546875" style="3" bestFit="1" customWidth="1"/>
    <col min="16127" max="16128" width="9.5703125" style="3" customWidth="1"/>
    <col min="16129" max="16129" width="9.85546875" style="3" bestFit="1" customWidth="1"/>
    <col min="16130" max="16130" width="14.140625" style="3" customWidth="1"/>
    <col min="16131" max="16132" width="11.140625" style="3" customWidth="1"/>
    <col min="16133" max="16133" width="13.28515625" style="3" customWidth="1"/>
    <col min="16134" max="16134" width="12.140625" style="3" customWidth="1"/>
    <col min="16135" max="16137" width="9.85546875" style="3" bestFit="1" customWidth="1"/>
    <col min="16138" max="16138" width="10.140625" style="3" customWidth="1"/>
    <col min="16139" max="16139" width="12.140625" style="3" customWidth="1"/>
    <col min="16140" max="16140" width="10.140625" style="3" customWidth="1"/>
    <col min="16141" max="16141" width="12" style="3" customWidth="1"/>
    <col min="16142" max="16384" width="8.85546875" style="3"/>
  </cols>
  <sheetData>
    <row r="1" spans="1:27" s="199" customFormat="1" ht="24" thickBot="1">
      <c r="A1" s="434" t="s">
        <v>151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</row>
    <row r="2" spans="1:27" ht="29.25" customHeight="1" thickBot="1">
      <c r="A2" s="660" t="s">
        <v>150</v>
      </c>
      <c r="B2" s="660"/>
      <c r="C2" s="660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  <c r="R2" s="660"/>
      <c r="S2" s="660"/>
      <c r="T2" s="660"/>
      <c r="U2" s="660"/>
      <c r="V2" s="660"/>
      <c r="W2" s="660"/>
      <c r="X2" s="660"/>
      <c r="Y2" s="660"/>
      <c r="Z2" s="660"/>
      <c r="AA2" s="660"/>
    </row>
    <row r="3" spans="1:27" ht="18" customHeight="1">
      <c r="A3" s="661" t="s">
        <v>0</v>
      </c>
      <c r="B3" s="663" t="s">
        <v>1</v>
      </c>
      <c r="C3" s="665" t="s">
        <v>2</v>
      </c>
      <c r="D3" s="528" t="s">
        <v>149</v>
      </c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  <c r="T3" s="528"/>
      <c r="U3" s="528"/>
      <c r="V3" s="528"/>
      <c r="W3" s="528"/>
      <c r="X3" s="528"/>
      <c r="Y3" s="528"/>
      <c r="Z3" s="528"/>
      <c r="AA3" s="667" t="s">
        <v>4</v>
      </c>
    </row>
    <row r="4" spans="1:27" ht="18" customHeight="1">
      <c r="A4" s="662"/>
      <c r="B4" s="664"/>
      <c r="C4" s="666"/>
      <c r="D4" s="433"/>
      <c r="E4" s="563" t="s">
        <v>5</v>
      </c>
      <c r="F4" s="478"/>
      <c r="G4" s="478"/>
      <c r="H4" s="478"/>
      <c r="I4" s="478"/>
      <c r="J4" s="478"/>
      <c r="K4" s="669"/>
      <c r="L4" s="478" t="s">
        <v>144</v>
      </c>
      <c r="M4" s="478"/>
      <c r="N4" s="478"/>
      <c r="O4" s="478"/>
      <c r="P4" s="478"/>
      <c r="Q4" s="478"/>
      <c r="R4" s="478"/>
      <c r="S4" s="563" t="s">
        <v>7</v>
      </c>
      <c r="T4" s="478"/>
      <c r="U4" s="478"/>
      <c r="V4" s="478"/>
      <c r="W4" s="478"/>
      <c r="X4" s="478"/>
      <c r="Y4" s="669"/>
      <c r="Z4" s="427" t="s">
        <v>8</v>
      </c>
      <c r="AA4" s="668"/>
    </row>
    <row r="5" spans="1:27" ht="18" customHeight="1">
      <c r="A5" s="662"/>
      <c r="B5" s="664"/>
      <c r="C5" s="666"/>
      <c r="D5" s="433"/>
      <c r="E5" s="430" t="s">
        <v>9</v>
      </c>
      <c r="F5" s="200" t="s">
        <v>10</v>
      </c>
      <c r="G5" s="429" t="s">
        <v>11</v>
      </c>
      <c r="H5" s="429" t="s">
        <v>12</v>
      </c>
      <c r="I5" s="429" t="s">
        <v>13</v>
      </c>
      <c r="J5" s="429" t="s">
        <v>14</v>
      </c>
      <c r="K5" s="432" t="s">
        <v>15</v>
      </c>
      <c r="L5" s="431" t="s">
        <v>9</v>
      </c>
      <c r="M5" s="200" t="s">
        <v>10</v>
      </c>
      <c r="N5" s="429" t="s">
        <v>11</v>
      </c>
      <c r="O5" s="429" t="s">
        <v>12</v>
      </c>
      <c r="P5" s="429" t="s">
        <v>13</v>
      </c>
      <c r="Q5" s="429" t="s">
        <v>14</v>
      </c>
      <c r="R5" s="428" t="s">
        <v>15</v>
      </c>
      <c r="S5" s="430" t="s">
        <v>9</v>
      </c>
      <c r="T5" s="200" t="s">
        <v>10</v>
      </c>
      <c r="U5" s="429" t="s">
        <v>11</v>
      </c>
      <c r="V5" s="429" t="s">
        <v>12</v>
      </c>
      <c r="W5" s="429" t="s">
        <v>13</v>
      </c>
      <c r="X5" s="429" t="s">
        <v>14</v>
      </c>
      <c r="Y5" s="428" t="s">
        <v>15</v>
      </c>
      <c r="Z5" s="427" t="s">
        <v>143</v>
      </c>
      <c r="AA5" s="668"/>
    </row>
    <row r="6" spans="1:27" ht="18" customHeight="1" thickBot="1">
      <c r="A6" s="426">
        <v>1</v>
      </c>
      <c r="B6" s="425">
        <v>2</v>
      </c>
      <c r="C6" s="424">
        <v>3</v>
      </c>
      <c r="D6" s="423">
        <v>4</v>
      </c>
      <c r="E6" s="652">
        <v>5</v>
      </c>
      <c r="F6" s="651"/>
      <c r="G6" s="651"/>
      <c r="H6" s="651"/>
      <c r="I6" s="651"/>
      <c r="J6" s="651"/>
      <c r="K6" s="653"/>
      <c r="L6" s="651">
        <v>6</v>
      </c>
      <c r="M6" s="651"/>
      <c r="N6" s="651"/>
      <c r="O6" s="651"/>
      <c r="P6" s="651"/>
      <c r="Q6" s="651"/>
      <c r="R6" s="651"/>
      <c r="S6" s="652">
        <v>7</v>
      </c>
      <c r="T6" s="651"/>
      <c r="U6" s="651"/>
      <c r="V6" s="651"/>
      <c r="W6" s="651"/>
      <c r="X6" s="651"/>
      <c r="Y6" s="653"/>
      <c r="Z6" s="422" t="s">
        <v>17</v>
      </c>
      <c r="AA6" s="668"/>
    </row>
    <row r="7" spans="1:27" ht="18" customHeight="1" thickBot="1">
      <c r="A7" s="421"/>
      <c r="B7" s="654" t="s">
        <v>18</v>
      </c>
      <c r="C7" s="655"/>
      <c r="D7" s="656"/>
      <c r="E7" s="420"/>
      <c r="F7" s="417"/>
      <c r="G7" s="417"/>
      <c r="H7" s="417"/>
      <c r="I7" s="417"/>
      <c r="J7" s="417"/>
      <c r="K7" s="419"/>
      <c r="L7" s="418"/>
      <c r="M7" s="417"/>
      <c r="N7" s="417"/>
      <c r="O7" s="417"/>
      <c r="P7" s="417"/>
      <c r="Q7" s="417"/>
      <c r="R7" s="416"/>
      <c r="S7" s="415"/>
      <c r="T7" s="414"/>
      <c r="U7" s="414"/>
      <c r="V7" s="414"/>
      <c r="W7" s="414"/>
      <c r="X7" s="413"/>
      <c r="Y7" s="412"/>
      <c r="Z7" s="340"/>
      <c r="AA7" s="411"/>
    </row>
    <row r="8" spans="1:27" s="106" customFormat="1" ht="20.25" customHeight="1">
      <c r="A8" s="379">
        <v>1</v>
      </c>
      <c r="B8" s="657" t="s">
        <v>67</v>
      </c>
      <c r="C8" s="640" t="s">
        <v>68</v>
      </c>
      <c r="D8" s="378" t="s">
        <v>106</v>
      </c>
      <c r="E8" s="311">
        <v>55</v>
      </c>
      <c r="F8" s="69">
        <v>5</v>
      </c>
      <c r="G8" s="69">
        <v>2</v>
      </c>
      <c r="H8" s="69">
        <v>5</v>
      </c>
      <c r="I8" s="69">
        <v>0</v>
      </c>
      <c r="J8" s="69">
        <v>0</v>
      </c>
      <c r="K8" s="292">
        <f t="shared" ref="K8:K39" si="0">SUM(E8:J8)</f>
        <v>67</v>
      </c>
      <c r="L8" s="68">
        <v>55</v>
      </c>
      <c r="M8" s="69">
        <v>3</v>
      </c>
      <c r="N8" s="69">
        <v>3</v>
      </c>
      <c r="O8" s="69">
        <v>3</v>
      </c>
      <c r="P8" s="69">
        <v>0</v>
      </c>
      <c r="Q8" s="69">
        <v>0</v>
      </c>
      <c r="R8" s="291">
        <f t="shared" ref="R8:R39" si="1">SUM(L8:Q8)</f>
        <v>64</v>
      </c>
      <c r="S8" s="117">
        <f t="shared" ref="S8:S39" si="2">E8-L8</f>
        <v>0</v>
      </c>
      <c r="T8" s="32">
        <f t="shared" ref="T8:T39" si="3">F8-M8</f>
        <v>2</v>
      </c>
      <c r="U8" s="32">
        <f t="shared" ref="U8:U39" si="4">G8-N8</f>
        <v>-1</v>
      </c>
      <c r="V8" s="32">
        <f t="shared" ref="V8:V39" si="5">H8-O8</f>
        <v>2</v>
      </c>
      <c r="W8" s="32">
        <f t="shared" ref="W8:W39" si="6">I8-P8</f>
        <v>0</v>
      </c>
      <c r="X8" s="118">
        <f t="shared" ref="X8:X39" si="7">J8-Q8</f>
        <v>0</v>
      </c>
      <c r="Y8" s="376">
        <f t="shared" ref="Y8:Y39" si="8">SUM(S8:X8)</f>
        <v>3</v>
      </c>
      <c r="Z8" s="101">
        <f>K8+K9+K10</f>
        <v>456</v>
      </c>
      <c r="AA8" s="615">
        <f>Z10/Z8*100</f>
        <v>14.473684210526317</v>
      </c>
    </row>
    <row r="9" spans="1:27" s="2" customFormat="1" ht="20.25" customHeight="1">
      <c r="A9" s="366"/>
      <c r="B9" s="622"/>
      <c r="C9" s="494"/>
      <c r="D9" s="365" t="s">
        <v>105</v>
      </c>
      <c r="E9" s="119">
        <v>89</v>
      </c>
      <c r="F9" s="44">
        <v>13</v>
      </c>
      <c r="G9" s="44">
        <v>3</v>
      </c>
      <c r="H9" s="44">
        <v>23</v>
      </c>
      <c r="I9" s="44">
        <v>1</v>
      </c>
      <c r="J9" s="44">
        <v>3</v>
      </c>
      <c r="K9" s="258">
        <f t="shared" si="0"/>
        <v>132</v>
      </c>
      <c r="L9" s="43">
        <v>73</v>
      </c>
      <c r="M9" s="44">
        <v>10</v>
      </c>
      <c r="N9" s="44">
        <v>2</v>
      </c>
      <c r="O9" s="44">
        <v>20</v>
      </c>
      <c r="P9" s="44">
        <v>0</v>
      </c>
      <c r="Q9" s="44">
        <v>2</v>
      </c>
      <c r="R9" s="131">
        <f t="shared" si="1"/>
        <v>107</v>
      </c>
      <c r="S9" s="119">
        <f t="shared" si="2"/>
        <v>16</v>
      </c>
      <c r="T9" s="44">
        <f t="shared" si="3"/>
        <v>3</v>
      </c>
      <c r="U9" s="44">
        <f t="shared" si="4"/>
        <v>1</v>
      </c>
      <c r="V9" s="44">
        <f t="shared" si="5"/>
        <v>3</v>
      </c>
      <c r="W9" s="44">
        <f t="shared" si="6"/>
        <v>1</v>
      </c>
      <c r="X9" s="120">
        <f t="shared" si="7"/>
        <v>1</v>
      </c>
      <c r="Y9" s="130">
        <f t="shared" si="8"/>
        <v>25</v>
      </c>
      <c r="Z9" s="47">
        <f>R8+R9+R10</f>
        <v>390</v>
      </c>
      <c r="AA9" s="615"/>
    </row>
    <row r="10" spans="1:27" s="107" customFormat="1" ht="20.25" customHeight="1" thickBot="1">
      <c r="A10" s="380"/>
      <c r="B10" s="622"/>
      <c r="C10" s="495"/>
      <c r="D10" s="364" t="s">
        <v>104</v>
      </c>
      <c r="E10" s="121">
        <v>165</v>
      </c>
      <c r="F10" s="56">
        <v>26</v>
      </c>
      <c r="G10" s="56">
        <v>11</v>
      </c>
      <c r="H10" s="56">
        <v>50</v>
      </c>
      <c r="I10" s="56">
        <v>0</v>
      </c>
      <c r="J10" s="56">
        <v>5</v>
      </c>
      <c r="K10" s="176">
        <f t="shared" si="0"/>
        <v>257</v>
      </c>
      <c r="L10" s="55">
        <v>148</v>
      </c>
      <c r="M10" s="56">
        <v>22</v>
      </c>
      <c r="N10" s="56">
        <v>8</v>
      </c>
      <c r="O10" s="56">
        <v>39</v>
      </c>
      <c r="P10" s="56">
        <v>0</v>
      </c>
      <c r="Q10" s="56">
        <v>2</v>
      </c>
      <c r="R10" s="136">
        <f t="shared" si="1"/>
        <v>219</v>
      </c>
      <c r="S10" s="121">
        <f t="shared" si="2"/>
        <v>17</v>
      </c>
      <c r="T10" s="56">
        <f t="shared" si="3"/>
        <v>4</v>
      </c>
      <c r="U10" s="56">
        <f t="shared" si="4"/>
        <v>3</v>
      </c>
      <c r="V10" s="56">
        <f t="shared" si="5"/>
        <v>11</v>
      </c>
      <c r="W10" s="56">
        <f t="shared" si="6"/>
        <v>0</v>
      </c>
      <c r="X10" s="122">
        <f t="shared" si="7"/>
        <v>3</v>
      </c>
      <c r="Y10" s="135">
        <f t="shared" si="8"/>
        <v>38</v>
      </c>
      <c r="Z10" s="59">
        <f>Y8+Y9+Y10</f>
        <v>66</v>
      </c>
      <c r="AA10" s="616"/>
    </row>
    <row r="11" spans="1:27" ht="20.25" customHeight="1">
      <c r="A11" s="379">
        <v>2</v>
      </c>
      <c r="B11" s="622"/>
      <c r="C11" s="494" t="s">
        <v>69</v>
      </c>
      <c r="D11" s="378" t="s">
        <v>106</v>
      </c>
      <c r="E11" s="311">
        <v>73</v>
      </c>
      <c r="F11" s="69">
        <v>3</v>
      </c>
      <c r="G11" s="69">
        <v>0</v>
      </c>
      <c r="H11" s="69">
        <v>6</v>
      </c>
      <c r="I11" s="69">
        <v>0</v>
      </c>
      <c r="J11" s="69">
        <v>2</v>
      </c>
      <c r="K11" s="292">
        <f t="shared" si="0"/>
        <v>84</v>
      </c>
      <c r="L11" s="68">
        <v>60</v>
      </c>
      <c r="M11" s="69">
        <v>0</v>
      </c>
      <c r="N11" s="69">
        <v>0</v>
      </c>
      <c r="O11" s="69">
        <v>0</v>
      </c>
      <c r="P11" s="69">
        <v>0</v>
      </c>
      <c r="Q11" s="69">
        <v>0</v>
      </c>
      <c r="R11" s="291">
        <f t="shared" si="1"/>
        <v>60</v>
      </c>
      <c r="S11" s="311">
        <f t="shared" si="2"/>
        <v>13</v>
      </c>
      <c r="T11" s="69">
        <f t="shared" si="3"/>
        <v>3</v>
      </c>
      <c r="U11" s="69">
        <f t="shared" si="4"/>
        <v>0</v>
      </c>
      <c r="V11" s="69">
        <f t="shared" si="5"/>
        <v>6</v>
      </c>
      <c r="W11" s="69">
        <f t="shared" si="6"/>
        <v>0</v>
      </c>
      <c r="X11" s="377">
        <f t="shared" si="7"/>
        <v>2</v>
      </c>
      <c r="Y11" s="376">
        <f t="shared" si="8"/>
        <v>24</v>
      </c>
      <c r="Z11" s="101">
        <f>K11+K12+K13</f>
        <v>1340</v>
      </c>
      <c r="AA11" s="614">
        <f>Z13/Z11*100</f>
        <v>47.537313432835823</v>
      </c>
    </row>
    <row r="12" spans="1:27" ht="20.25" customHeight="1">
      <c r="A12" s="366"/>
      <c r="B12" s="622"/>
      <c r="C12" s="494"/>
      <c r="D12" s="365" t="s">
        <v>105</v>
      </c>
      <c r="E12" s="119">
        <v>159</v>
      </c>
      <c r="F12" s="44">
        <v>14</v>
      </c>
      <c r="G12" s="44">
        <v>4</v>
      </c>
      <c r="H12" s="44">
        <v>6</v>
      </c>
      <c r="I12" s="44">
        <v>0</v>
      </c>
      <c r="J12" s="44">
        <v>5</v>
      </c>
      <c r="K12" s="292">
        <f t="shared" si="0"/>
        <v>188</v>
      </c>
      <c r="L12" s="68">
        <v>131</v>
      </c>
      <c r="M12" s="69">
        <v>0</v>
      </c>
      <c r="N12" s="69">
        <v>0</v>
      </c>
      <c r="O12" s="69">
        <v>0</v>
      </c>
      <c r="P12" s="69">
        <v>0</v>
      </c>
      <c r="Q12" s="69">
        <v>0</v>
      </c>
      <c r="R12" s="131">
        <f t="shared" si="1"/>
        <v>131</v>
      </c>
      <c r="S12" s="119">
        <f t="shared" si="2"/>
        <v>28</v>
      </c>
      <c r="T12" s="44">
        <f t="shared" si="3"/>
        <v>14</v>
      </c>
      <c r="U12" s="44">
        <f t="shared" si="4"/>
        <v>4</v>
      </c>
      <c r="V12" s="44">
        <f t="shared" si="5"/>
        <v>6</v>
      </c>
      <c r="W12" s="44">
        <f t="shared" si="6"/>
        <v>0</v>
      </c>
      <c r="X12" s="120">
        <f t="shared" si="7"/>
        <v>5</v>
      </c>
      <c r="Y12" s="130">
        <f t="shared" si="8"/>
        <v>57</v>
      </c>
      <c r="Z12" s="47">
        <f>R11+R12+R13</f>
        <v>703</v>
      </c>
      <c r="AA12" s="615"/>
    </row>
    <row r="13" spans="1:27" ht="20.25" customHeight="1" thickBot="1">
      <c r="A13" s="373"/>
      <c r="B13" s="622"/>
      <c r="C13" s="494"/>
      <c r="D13" s="372" t="s">
        <v>104</v>
      </c>
      <c r="E13" s="261">
        <v>640</v>
      </c>
      <c r="F13" s="77">
        <v>132</v>
      </c>
      <c r="G13" s="77">
        <v>60</v>
      </c>
      <c r="H13" s="77">
        <v>205</v>
      </c>
      <c r="I13" s="77">
        <v>0</v>
      </c>
      <c r="J13" s="77">
        <v>31</v>
      </c>
      <c r="K13" s="289">
        <f t="shared" si="0"/>
        <v>1068</v>
      </c>
      <c r="L13" s="76">
        <v>512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244">
        <f t="shared" si="1"/>
        <v>512</v>
      </c>
      <c r="S13" s="261">
        <f t="shared" si="2"/>
        <v>128</v>
      </c>
      <c r="T13" s="77">
        <f t="shared" si="3"/>
        <v>132</v>
      </c>
      <c r="U13" s="77">
        <f t="shared" si="4"/>
        <v>60</v>
      </c>
      <c r="V13" s="77">
        <f t="shared" si="5"/>
        <v>205</v>
      </c>
      <c r="W13" s="77">
        <f t="shared" si="6"/>
        <v>0</v>
      </c>
      <c r="X13" s="371">
        <f t="shared" si="7"/>
        <v>31</v>
      </c>
      <c r="Y13" s="370">
        <f t="shared" si="8"/>
        <v>556</v>
      </c>
      <c r="Z13" s="104">
        <f>Y11+Y12+Y13</f>
        <v>637</v>
      </c>
      <c r="AA13" s="616"/>
    </row>
    <row r="14" spans="1:27" s="106" customFormat="1" ht="20.25" customHeight="1">
      <c r="A14" s="368">
        <v>3</v>
      </c>
      <c r="B14" s="622"/>
      <c r="C14" s="658" t="s">
        <v>70</v>
      </c>
      <c r="D14" s="367" t="s">
        <v>106</v>
      </c>
      <c r="E14" s="117">
        <v>23</v>
      </c>
      <c r="F14" s="32">
        <v>7</v>
      </c>
      <c r="G14" s="32">
        <v>3</v>
      </c>
      <c r="H14" s="32">
        <v>12</v>
      </c>
      <c r="I14" s="32">
        <v>0</v>
      </c>
      <c r="J14" s="32">
        <v>0</v>
      </c>
      <c r="K14" s="260">
        <f t="shared" si="0"/>
        <v>45</v>
      </c>
      <c r="L14" s="31">
        <v>12</v>
      </c>
      <c r="M14" s="32">
        <v>1</v>
      </c>
      <c r="N14" s="32">
        <v>3</v>
      </c>
      <c r="O14" s="32">
        <v>1</v>
      </c>
      <c r="P14" s="32">
        <v>0</v>
      </c>
      <c r="Q14" s="32">
        <v>0</v>
      </c>
      <c r="R14" s="126">
        <f t="shared" si="1"/>
        <v>17</v>
      </c>
      <c r="S14" s="117">
        <f t="shared" si="2"/>
        <v>11</v>
      </c>
      <c r="T14" s="32">
        <f t="shared" si="3"/>
        <v>6</v>
      </c>
      <c r="U14" s="32">
        <f t="shared" si="4"/>
        <v>0</v>
      </c>
      <c r="V14" s="32">
        <f t="shared" si="5"/>
        <v>11</v>
      </c>
      <c r="W14" s="32">
        <f t="shared" si="6"/>
        <v>0</v>
      </c>
      <c r="X14" s="118">
        <f t="shared" si="7"/>
        <v>0</v>
      </c>
      <c r="Y14" s="125">
        <f t="shared" si="8"/>
        <v>28</v>
      </c>
      <c r="Z14" s="35">
        <f>K14+K15+K16</f>
        <v>445</v>
      </c>
      <c r="AA14" s="614">
        <f>Z16/Z14*100</f>
        <v>57.977528089887642</v>
      </c>
    </row>
    <row r="15" spans="1:27" s="2" customFormat="1" ht="20.25" customHeight="1">
      <c r="A15" s="366"/>
      <c r="B15" s="622"/>
      <c r="C15" s="650"/>
      <c r="D15" s="365" t="s">
        <v>105</v>
      </c>
      <c r="E15" s="119">
        <v>23</v>
      </c>
      <c r="F15" s="44">
        <v>7</v>
      </c>
      <c r="G15" s="44">
        <v>3</v>
      </c>
      <c r="H15" s="44">
        <v>13</v>
      </c>
      <c r="I15" s="44">
        <v>0</v>
      </c>
      <c r="J15" s="44">
        <v>0</v>
      </c>
      <c r="K15" s="258">
        <f t="shared" si="0"/>
        <v>46</v>
      </c>
      <c r="L15" s="43">
        <v>18</v>
      </c>
      <c r="M15" s="44">
        <v>3</v>
      </c>
      <c r="N15" s="44">
        <v>3</v>
      </c>
      <c r="O15" s="44">
        <v>2</v>
      </c>
      <c r="P15" s="44">
        <v>0</v>
      </c>
      <c r="Q15" s="44">
        <v>0</v>
      </c>
      <c r="R15" s="131">
        <f t="shared" si="1"/>
        <v>26</v>
      </c>
      <c r="S15" s="119">
        <f t="shared" si="2"/>
        <v>5</v>
      </c>
      <c r="T15" s="44">
        <f t="shared" si="3"/>
        <v>4</v>
      </c>
      <c r="U15" s="44">
        <f t="shared" si="4"/>
        <v>0</v>
      </c>
      <c r="V15" s="44">
        <f t="shared" si="5"/>
        <v>11</v>
      </c>
      <c r="W15" s="44">
        <f t="shared" si="6"/>
        <v>0</v>
      </c>
      <c r="X15" s="120">
        <f t="shared" si="7"/>
        <v>0</v>
      </c>
      <c r="Y15" s="130">
        <f t="shared" si="8"/>
        <v>20</v>
      </c>
      <c r="Z15" s="47">
        <f>R14+R15+R16</f>
        <v>187</v>
      </c>
      <c r="AA15" s="615"/>
    </row>
    <row r="16" spans="1:27" s="107" customFormat="1" ht="20.25" customHeight="1" thickBot="1">
      <c r="A16" s="380"/>
      <c r="B16" s="622"/>
      <c r="C16" s="659"/>
      <c r="D16" s="364" t="s">
        <v>104</v>
      </c>
      <c r="E16" s="121">
        <v>179</v>
      </c>
      <c r="F16" s="56">
        <v>53</v>
      </c>
      <c r="G16" s="56">
        <v>26</v>
      </c>
      <c r="H16" s="56">
        <v>96</v>
      </c>
      <c r="I16" s="56">
        <v>0</v>
      </c>
      <c r="J16" s="56">
        <v>0</v>
      </c>
      <c r="K16" s="176">
        <f t="shared" si="0"/>
        <v>354</v>
      </c>
      <c r="L16" s="55">
        <v>49</v>
      </c>
      <c r="M16" s="56">
        <v>45</v>
      </c>
      <c r="N16" s="56">
        <v>16</v>
      </c>
      <c r="O16" s="56">
        <v>32</v>
      </c>
      <c r="P16" s="56">
        <v>0</v>
      </c>
      <c r="Q16" s="56">
        <v>2</v>
      </c>
      <c r="R16" s="136">
        <f t="shared" si="1"/>
        <v>144</v>
      </c>
      <c r="S16" s="121">
        <f t="shared" si="2"/>
        <v>130</v>
      </c>
      <c r="T16" s="56">
        <f t="shared" si="3"/>
        <v>8</v>
      </c>
      <c r="U16" s="56">
        <f t="shared" si="4"/>
        <v>10</v>
      </c>
      <c r="V16" s="56">
        <f t="shared" si="5"/>
        <v>64</v>
      </c>
      <c r="W16" s="56">
        <f t="shared" si="6"/>
        <v>0</v>
      </c>
      <c r="X16" s="122">
        <f t="shared" si="7"/>
        <v>-2</v>
      </c>
      <c r="Y16" s="135">
        <f t="shared" si="8"/>
        <v>210</v>
      </c>
      <c r="Z16" s="59">
        <f>Y14+Y15+Y16</f>
        <v>258</v>
      </c>
      <c r="AA16" s="616"/>
    </row>
    <row r="17" spans="1:27" ht="20.25" customHeight="1">
      <c r="A17" s="379">
        <v>4</v>
      </c>
      <c r="B17" s="644" t="s">
        <v>29</v>
      </c>
      <c r="C17" s="650" t="s">
        <v>30</v>
      </c>
      <c r="D17" s="378" t="s">
        <v>106</v>
      </c>
      <c r="E17" s="311">
        <v>34</v>
      </c>
      <c r="F17" s="69">
        <v>0</v>
      </c>
      <c r="G17" s="69">
        <v>0</v>
      </c>
      <c r="H17" s="69">
        <v>1</v>
      </c>
      <c r="I17" s="69">
        <v>0</v>
      </c>
      <c r="J17" s="69">
        <v>0</v>
      </c>
      <c r="K17" s="292">
        <f t="shared" si="0"/>
        <v>35</v>
      </c>
      <c r="L17" s="68">
        <v>18</v>
      </c>
      <c r="M17" s="69">
        <v>1</v>
      </c>
      <c r="N17" s="69">
        <v>1</v>
      </c>
      <c r="O17" s="69">
        <v>2</v>
      </c>
      <c r="P17" s="69">
        <v>0</v>
      </c>
      <c r="Q17" s="69">
        <v>0</v>
      </c>
      <c r="R17" s="291">
        <f t="shared" si="1"/>
        <v>22</v>
      </c>
      <c r="S17" s="311">
        <f t="shared" si="2"/>
        <v>16</v>
      </c>
      <c r="T17" s="69">
        <f t="shared" si="3"/>
        <v>-1</v>
      </c>
      <c r="U17" s="69">
        <f t="shared" si="4"/>
        <v>-1</v>
      </c>
      <c r="V17" s="69">
        <f t="shared" si="5"/>
        <v>-1</v>
      </c>
      <c r="W17" s="69">
        <f t="shared" si="6"/>
        <v>0</v>
      </c>
      <c r="X17" s="377">
        <f t="shared" si="7"/>
        <v>0</v>
      </c>
      <c r="Y17" s="376">
        <f t="shared" si="8"/>
        <v>13</v>
      </c>
      <c r="Z17" s="101">
        <f>K17+K18+K19</f>
        <v>448</v>
      </c>
      <c r="AA17" s="614">
        <f>Z19/Z17*100</f>
        <v>37.5</v>
      </c>
    </row>
    <row r="18" spans="1:27" ht="20.25" customHeight="1">
      <c r="A18" s="366"/>
      <c r="B18" s="644"/>
      <c r="C18" s="650"/>
      <c r="D18" s="365" t="s">
        <v>105</v>
      </c>
      <c r="E18" s="119">
        <v>52</v>
      </c>
      <c r="F18" s="44">
        <v>3</v>
      </c>
      <c r="G18" s="44">
        <v>3</v>
      </c>
      <c r="H18" s="44">
        <v>1</v>
      </c>
      <c r="I18" s="44">
        <v>0</v>
      </c>
      <c r="J18" s="44">
        <v>0</v>
      </c>
      <c r="K18" s="258">
        <f t="shared" si="0"/>
        <v>59</v>
      </c>
      <c r="L18" s="43">
        <v>10</v>
      </c>
      <c r="M18" s="44">
        <v>4</v>
      </c>
      <c r="N18" s="44">
        <v>4</v>
      </c>
      <c r="O18" s="44">
        <v>6</v>
      </c>
      <c r="P18" s="44">
        <v>0</v>
      </c>
      <c r="Q18" s="44">
        <v>0</v>
      </c>
      <c r="R18" s="131">
        <f t="shared" si="1"/>
        <v>24</v>
      </c>
      <c r="S18" s="119">
        <f t="shared" si="2"/>
        <v>42</v>
      </c>
      <c r="T18" s="44">
        <f t="shared" si="3"/>
        <v>-1</v>
      </c>
      <c r="U18" s="44">
        <f t="shared" si="4"/>
        <v>-1</v>
      </c>
      <c r="V18" s="44">
        <f t="shared" si="5"/>
        <v>-5</v>
      </c>
      <c r="W18" s="44">
        <f t="shared" si="6"/>
        <v>0</v>
      </c>
      <c r="X18" s="120">
        <f t="shared" si="7"/>
        <v>0</v>
      </c>
      <c r="Y18" s="130">
        <f t="shared" si="8"/>
        <v>35</v>
      </c>
      <c r="Z18" s="47">
        <f>R17+R18+R19</f>
        <v>280</v>
      </c>
      <c r="AA18" s="615"/>
    </row>
    <row r="19" spans="1:27" ht="20.25" customHeight="1" thickBot="1">
      <c r="A19" s="373"/>
      <c r="B19" s="644"/>
      <c r="C19" s="650"/>
      <c r="D19" s="372" t="s">
        <v>104</v>
      </c>
      <c r="E19" s="261">
        <v>221</v>
      </c>
      <c r="F19" s="77">
        <v>40</v>
      </c>
      <c r="G19" s="77">
        <v>54</v>
      </c>
      <c r="H19" s="77">
        <v>31</v>
      </c>
      <c r="I19" s="77">
        <v>0</v>
      </c>
      <c r="J19" s="77">
        <v>8</v>
      </c>
      <c r="K19" s="289">
        <f t="shared" si="0"/>
        <v>354</v>
      </c>
      <c r="L19" s="76">
        <v>87</v>
      </c>
      <c r="M19" s="77">
        <v>31</v>
      </c>
      <c r="N19" s="77">
        <v>33</v>
      </c>
      <c r="O19" s="77">
        <v>79</v>
      </c>
      <c r="P19" s="77">
        <v>0</v>
      </c>
      <c r="Q19" s="77">
        <v>4</v>
      </c>
      <c r="R19" s="244">
        <f t="shared" si="1"/>
        <v>234</v>
      </c>
      <c r="S19" s="261">
        <f t="shared" si="2"/>
        <v>134</v>
      </c>
      <c r="T19" s="77">
        <f t="shared" si="3"/>
        <v>9</v>
      </c>
      <c r="U19" s="77">
        <f t="shared" si="4"/>
        <v>21</v>
      </c>
      <c r="V19" s="77">
        <f t="shared" si="5"/>
        <v>-48</v>
      </c>
      <c r="W19" s="77">
        <f t="shared" si="6"/>
        <v>0</v>
      </c>
      <c r="X19" s="371">
        <f t="shared" si="7"/>
        <v>4</v>
      </c>
      <c r="Y19" s="370">
        <f t="shared" si="8"/>
        <v>120</v>
      </c>
      <c r="Z19" s="104">
        <f>Y17+Y18+Y19</f>
        <v>168</v>
      </c>
      <c r="AA19" s="616"/>
    </row>
    <row r="20" spans="1:27" s="106" customFormat="1" ht="20.25" customHeight="1">
      <c r="A20" s="368">
        <v>5</v>
      </c>
      <c r="B20" s="622" t="s">
        <v>31</v>
      </c>
      <c r="C20" s="620" t="s">
        <v>142</v>
      </c>
      <c r="D20" s="367" t="s">
        <v>106</v>
      </c>
      <c r="E20" s="117">
        <v>122</v>
      </c>
      <c r="F20" s="32">
        <v>23</v>
      </c>
      <c r="G20" s="32">
        <v>12</v>
      </c>
      <c r="H20" s="32">
        <v>42</v>
      </c>
      <c r="I20" s="32">
        <v>0</v>
      </c>
      <c r="J20" s="32">
        <v>6</v>
      </c>
      <c r="K20" s="260">
        <f t="shared" si="0"/>
        <v>205</v>
      </c>
      <c r="L20" s="31">
        <v>48</v>
      </c>
      <c r="M20" s="32">
        <v>12</v>
      </c>
      <c r="N20" s="32">
        <v>2</v>
      </c>
      <c r="O20" s="32">
        <v>10</v>
      </c>
      <c r="P20" s="32">
        <v>0</v>
      </c>
      <c r="Q20" s="32">
        <v>1</v>
      </c>
      <c r="R20" s="126">
        <f t="shared" si="1"/>
        <v>73</v>
      </c>
      <c r="S20" s="117">
        <f t="shared" si="2"/>
        <v>74</v>
      </c>
      <c r="T20" s="32">
        <f t="shared" si="3"/>
        <v>11</v>
      </c>
      <c r="U20" s="32">
        <f t="shared" si="4"/>
        <v>10</v>
      </c>
      <c r="V20" s="32">
        <f t="shared" si="5"/>
        <v>32</v>
      </c>
      <c r="W20" s="32">
        <f t="shared" si="6"/>
        <v>0</v>
      </c>
      <c r="X20" s="118">
        <f t="shared" si="7"/>
        <v>5</v>
      </c>
      <c r="Y20" s="125">
        <f t="shared" si="8"/>
        <v>132</v>
      </c>
      <c r="Z20" s="35">
        <f>K20+K21+K22</f>
        <v>3280</v>
      </c>
      <c r="AA20" s="614">
        <f>Z22/Z20*100</f>
        <v>61.585365853658537</v>
      </c>
    </row>
    <row r="21" spans="1:27" s="2" customFormat="1" ht="20.25" customHeight="1">
      <c r="A21" s="366"/>
      <c r="B21" s="622"/>
      <c r="C21" s="494"/>
      <c r="D21" s="365" t="s">
        <v>105</v>
      </c>
      <c r="E21" s="119">
        <v>409</v>
      </c>
      <c r="F21" s="44">
        <v>88</v>
      </c>
      <c r="G21" s="44">
        <v>44</v>
      </c>
      <c r="H21" s="44">
        <v>43</v>
      </c>
      <c r="I21" s="44">
        <v>0</v>
      </c>
      <c r="J21" s="44">
        <v>6</v>
      </c>
      <c r="K21" s="258">
        <f t="shared" si="0"/>
        <v>590</v>
      </c>
      <c r="L21" s="43">
        <v>225</v>
      </c>
      <c r="M21" s="44">
        <v>52</v>
      </c>
      <c r="N21" s="44">
        <v>17</v>
      </c>
      <c r="O21" s="44">
        <v>14</v>
      </c>
      <c r="P21" s="44">
        <v>0</v>
      </c>
      <c r="Q21" s="44">
        <v>1</v>
      </c>
      <c r="R21" s="131">
        <f t="shared" si="1"/>
        <v>309</v>
      </c>
      <c r="S21" s="119">
        <f t="shared" si="2"/>
        <v>184</v>
      </c>
      <c r="T21" s="44">
        <f t="shared" si="3"/>
        <v>36</v>
      </c>
      <c r="U21" s="44">
        <f t="shared" si="4"/>
        <v>27</v>
      </c>
      <c r="V21" s="44">
        <f t="shared" si="5"/>
        <v>29</v>
      </c>
      <c r="W21" s="44">
        <f t="shared" si="6"/>
        <v>0</v>
      </c>
      <c r="X21" s="120">
        <f t="shared" si="7"/>
        <v>5</v>
      </c>
      <c r="Y21" s="130">
        <f t="shared" si="8"/>
        <v>281</v>
      </c>
      <c r="Z21" s="47">
        <f>R20+R21+R22</f>
        <v>1260</v>
      </c>
      <c r="AA21" s="615"/>
    </row>
    <row r="22" spans="1:27" s="107" customFormat="1" ht="20.25" customHeight="1" thickBot="1">
      <c r="A22" s="380"/>
      <c r="B22" s="622"/>
      <c r="C22" s="495"/>
      <c r="D22" s="364" t="s">
        <v>104</v>
      </c>
      <c r="E22" s="121">
        <v>1409</v>
      </c>
      <c r="F22" s="56">
        <v>373</v>
      </c>
      <c r="G22" s="56">
        <v>186</v>
      </c>
      <c r="H22" s="56">
        <v>487</v>
      </c>
      <c r="I22" s="56">
        <v>0</v>
      </c>
      <c r="J22" s="56">
        <v>30</v>
      </c>
      <c r="K22" s="176">
        <f t="shared" si="0"/>
        <v>2485</v>
      </c>
      <c r="L22" s="55">
        <v>535</v>
      </c>
      <c r="M22" s="56">
        <v>177</v>
      </c>
      <c r="N22" s="56">
        <v>19</v>
      </c>
      <c r="O22" s="56">
        <v>135</v>
      </c>
      <c r="P22" s="56">
        <v>0</v>
      </c>
      <c r="Q22" s="56">
        <v>12</v>
      </c>
      <c r="R22" s="136">
        <f t="shared" si="1"/>
        <v>878</v>
      </c>
      <c r="S22" s="121">
        <f t="shared" si="2"/>
        <v>874</v>
      </c>
      <c r="T22" s="56">
        <f t="shared" si="3"/>
        <v>196</v>
      </c>
      <c r="U22" s="56">
        <f t="shared" si="4"/>
        <v>167</v>
      </c>
      <c r="V22" s="56">
        <f t="shared" si="5"/>
        <v>352</v>
      </c>
      <c r="W22" s="56">
        <f t="shared" si="6"/>
        <v>0</v>
      </c>
      <c r="X22" s="122">
        <f t="shared" si="7"/>
        <v>18</v>
      </c>
      <c r="Y22" s="135">
        <f t="shared" si="8"/>
        <v>1607</v>
      </c>
      <c r="Z22" s="59">
        <f>Y20+Y21+Y22</f>
        <v>2020</v>
      </c>
      <c r="AA22" s="616"/>
    </row>
    <row r="23" spans="1:27" ht="20.25" customHeight="1">
      <c r="A23" s="379">
        <v>6</v>
      </c>
      <c r="B23" s="622"/>
      <c r="C23" s="494" t="s">
        <v>33</v>
      </c>
      <c r="D23" s="378" t="s">
        <v>106</v>
      </c>
      <c r="E23" s="311">
        <v>85</v>
      </c>
      <c r="F23" s="69">
        <v>2</v>
      </c>
      <c r="G23" s="69">
        <v>0</v>
      </c>
      <c r="H23" s="69">
        <v>0</v>
      </c>
      <c r="I23" s="69">
        <v>0</v>
      </c>
      <c r="J23" s="69">
        <v>0</v>
      </c>
      <c r="K23" s="292">
        <f t="shared" si="0"/>
        <v>87</v>
      </c>
      <c r="L23" s="68">
        <v>74</v>
      </c>
      <c r="M23" s="69">
        <v>2</v>
      </c>
      <c r="N23" s="69">
        <v>0</v>
      </c>
      <c r="O23" s="69">
        <v>0</v>
      </c>
      <c r="P23" s="69">
        <v>0</v>
      </c>
      <c r="Q23" s="69">
        <v>1</v>
      </c>
      <c r="R23" s="291">
        <f t="shared" si="1"/>
        <v>77</v>
      </c>
      <c r="S23" s="311">
        <f t="shared" si="2"/>
        <v>11</v>
      </c>
      <c r="T23" s="69">
        <f t="shared" si="3"/>
        <v>0</v>
      </c>
      <c r="U23" s="69">
        <f t="shared" si="4"/>
        <v>0</v>
      </c>
      <c r="V23" s="69">
        <f t="shared" si="5"/>
        <v>0</v>
      </c>
      <c r="W23" s="69">
        <f t="shared" si="6"/>
        <v>0</v>
      </c>
      <c r="X23" s="377">
        <f t="shared" si="7"/>
        <v>-1</v>
      </c>
      <c r="Y23" s="376">
        <f t="shared" si="8"/>
        <v>10</v>
      </c>
      <c r="Z23" s="101">
        <f>K23+K24+K25</f>
        <v>1350</v>
      </c>
      <c r="AA23" s="614">
        <f>Z25/Z23*100</f>
        <v>5.9259259259259265</v>
      </c>
    </row>
    <row r="24" spans="1:27" ht="20.25" customHeight="1">
      <c r="A24" s="366"/>
      <c r="B24" s="622"/>
      <c r="C24" s="494"/>
      <c r="D24" s="365" t="s">
        <v>105</v>
      </c>
      <c r="E24" s="119">
        <v>73</v>
      </c>
      <c r="F24" s="44">
        <v>3</v>
      </c>
      <c r="G24" s="44">
        <v>2</v>
      </c>
      <c r="H24" s="44">
        <v>0</v>
      </c>
      <c r="I24" s="44">
        <v>0</v>
      </c>
      <c r="J24" s="44">
        <v>0</v>
      </c>
      <c r="K24" s="258">
        <f t="shared" si="0"/>
        <v>78</v>
      </c>
      <c r="L24" s="43">
        <v>66</v>
      </c>
      <c r="M24" s="44">
        <v>3</v>
      </c>
      <c r="N24" s="44">
        <v>2</v>
      </c>
      <c r="O24" s="44">
        <v>0</v>
      </c>
      <c r="P24" s="44">
        <v>0</v>
      </c>
      <c r="Q24" s="44">
        <v>0</v>
      </c>
      <c r="R24" s="131">
        <f t="shared" si="1"/>
        <v>71</v>
      </c>
      <c r="S24" s="119">
        <f t="shared" si="2"/>
        <v>7</v>
      </c>
      <c r="T24" s="44">
        <f t="shared" si="3"/>
        <v>0</v>
      </c>
      <c r="U24" s="44">
        <f t="shared" si="4"/>
        <v>0</v>
      </c>
      <c r="V24" s="44">
        <f t="shared" si="5"/>
        <v>0</v>
      </c>
      <c r="W24" s="44">
        <f t="shared" si="6"/>
        <v>0</v>
      </c>
      <c r="X24" s="120">
        <f t="shared" si="7"/>
        <v>0</v>
      </c>
      <c r="Y24" s="130">
        <f t="shared" si="8"/>
        <v>7</v>
      </c>
      <c r="Z24" s="47">
        <f>R23+R24+R25</f>
        <v>1270</v>
      </c>
      <c r="AA24" s="615"/>
    </row>
    <row r="25" spans="1:27" ht="20.25" customHeight="1" thickBot="1">
      <c r="A25" s="373"/>
      <c r="B25" s="622"/>
      <c r="C25" s="494"/>
      <c r="D25" s="372" t="s">
        <v>104</v>
      </c>
      <c r="E25" s="261">
        <v>1050</v>
      </c>
      <c r="F25" s="77">
        <v>114</v>
      </c>
      <c r="G25" s="77">
        <v>7</v>
      </c>
      <c r="H25" s="77">
        <v>0</v>
      </c>
      <c r="I25" s="77">
        <v>0</v>
      </c>
      <c r="J25" s="77">
        <v>14</v>
      </c>
      <c r="K25" s="289">
        <f t="shared" si="0"/>
        <v>1185</v>
      </c>
      <c r="L25" s="76">
        <v>991</v>
      </c>
      <c r="M25" s="77">
        <v>114</v>
      </c>
      <c r="N25" s="77">
        <v>7</v>
      </c>
      <c r="O25" s="77">
        <v>0</v>
      </c>
      <c r="P25" s="77">
        <v>0</v>
      </c>
      <c r="Q25" s="77">
        <v>10</v>
      </c>
      <c r="R25" s="244">
        <f t="shared" si="1"/>
        <v>1122</v>
      </c>
      <c r="S25" s="261">
        <f t="shared" si="2"/>
        <v>59</v>
      </c>
      <c r="T25" s="77">
        <f t="shared" si="3"/>
        <v>0</v>
      </c>
      <c r="U25" s="77">
        <f t="shared" si="4"/>
        <v>0</v>
      </c>
      <c r="V25" s="77">
        <f t="shared" si="5"/>
        <v>0</v>
      </c>
      <c r="W25" s="77">
        <f t="shared" si="6"/>
        <v>0</v>
      </c>
      <c r="X25" s="371">
        <f t="shared" si="7"/>
        <v>4</v>
      </c>
      <c r="Y25" s="370">
        <f t="shared" si="8"/>
        <v>63</v>
      </c>
      <c r="Z25" s="104">
        <f>Y23+Y24+Y25</f>
        <v>80</v>
      </c>
      <c r="AA25" s="616"/>
    </row>
    <row r="26" spans="1:27" s="106" customFormat="1" ht="20.25" customHeight="1">
      <c r="A26" s="368">
        <v>7</v>
      </c>
      <c r="B26" s="622"/>
      <c r="C26" s="620" t="s">
        <v>34</v>
      </c>
      <c r="D26" s="367" t="s">
        <v>106</v>
      </c>
      <c r="E26" s="117">
        <v>64</v>
      </c>
      <c r="F26" s="32">
        <v>13</v>
      </c>
      <c r="G26" s="32">
        <v>7</v>
      </c>
      <c r="H26" s="32">
        <v>19</v>
      </c>
      <c r="I26" s="32">
        <v>0</v>
      </c>
      <c r="J26" s="32">
        <v>1</v>
      </c>
      <c r="K26" s="260">
        <f t="shared" si="0"/>
        <v>104</v>
      </c>
      <c r="L26" s="31">
        <v>48</v>
      </c>
      <c r="M26" s="32">
        <v>8</v>
      </c>
      <c r="N26" s="32">
        <v>8</v>
      </c>
      <c r="O26" s="32">
        <v>11</v>
      </c>
      <c r="P26" s="32">
        <v>0</v>
      </c>
      <c r="Q26" s="32">
        <v>3</v>
      </c>
      <c r="R26" s="126">
        <f t="shared" si="1"/>
        <v>78</v>
      </c>
      <c r="S26" s="117">
        <f t="shared" si="2"/>
        <v>16</v>
      </c>
      <c r="T26" s="32">
        <f t="shared" si="3"/>
        <v>5</v>
      </c>
      <c r="U26" s="32">
        <f t="shared" si="4"/>
        <v>-1</v>
      </c>
      <c r="V26" s="32">
        <f t="shared" si="5"/>
        <v>8</v>
      </c>
      <c r="W26" s="32">
        <f t="shared" si="6"/>
        <v>0</v>
      </c>
      <c r="X26" s="118">
        <f t="shared" si="7"/>
        <v>-2</v>
      </c>
      <c r="Y26" s="125">
        <f t="shared" si="8"/>
        <v>26</v>
      </c>
      <c r="Z26" s="35">
        <f>K26+K27+K28</f>
        <v>1565</v>
      </c>
      <c r="AA26" s="614">
        <f>Z28/Z26*100</f>
        <v>34.568690095846641</v>
      </c>
    </row>
    <row r="27" spans="1:27" s="2" customFormat="1" ht="20.25" customHeight="1">
      <c r="A27" s="366"/>
      <c r="B27" s="622"/>
      <c r="C27" s="494"/>
      <c r="D27" s="365" t="s">
        <v>105</v>
      </c>
      <c r="E27" s="119">
        <v>170</v>
      </c>
      <c r="F27" s="44">
        <v>37</v>
      </c>
      <c r="G27" s="44">
        <v>18</v>
      </c>
      <c r="H27" s="44">
        <v>30</v>
      </c>
      <c r="I27" s="44">
        <v>0</v>
      </c>
      <c r="J27" s="44">
        <v>4</v>
      </c>
      <c r="K27" s="258">
        <f t="shared" si="0"/>
        <v>259</v>
      </c>
      <c r="L27" s="43">
        <v>147</v>
      </c>
      <c r="M27" s="44">
        <v>29</v>
      </c>
      <c r="N27" s="44">
        <v>13</v>
      </c>
      <c r="O27" s="44">
        <v>8</v>
      </c>
      <c r="P27" s="44">
        <v>0</v>
      </c>
      <c r="Q27" s="44">
        <v>3</v>
      </c>
      <c r="R27" s="131">
        <f t="shared" si="1"/>
        <v>200</v>
      </c>
      <c r="S27" s="119">
        <f t="shared" si="2"/>
        <v>23</v>
      </c>
      <c r="T27" s="44">
        <f t="shared" si="3"/>
        <v>8</v>
      </c>
      <c r="U27" s="44">
        <f t="shared" si="4"/>
        <v>5</v>
      </c>
      <c r="V27" s="44">
        <f t="shared" si="5"/>
        <v>22</v>
      </c>
      <c r="W27" s="44">
        <f t="shared" si="6"/>
        <v>0</v>
      </c>
      <c r="X27" s="120">
        <f t="shared" si="7"/>
        <v>1</v>
      </c>
      <c r="Y27" s="130">
        <f t="shared" si="8"/>
        <v>59</v>
      </c>
      <c r="Z27" s="47">
        <f>R26+R27+R28</f>
        <v>1024</v>
      </c>
      <c r="AA27" s="615"/>
    </row>
    <row r="28" spans="1:27" s="107" customFormat="1" ht="20.25" customHeight="1" thickBot="1">
      <c r="A28" s="380"/>
      <c r="B28" s="622"/>
      <c r="C28" s="495"/>
      <c r="D28" s="364" t="s">
        <v>104</v>
      </c>
      <c r="E28" s="121">
        <v>543</v>
      </c>
      <c r="F28" s="56">
        <v>324</v>
      </c>
      <c r="G28" s="56">
        <v>76</v>
      </c>
      <c r="H28" s="56">
        <v>230</v>
      </c>
      <c r="I28" s="56">
        <v>0</v>
      </c>
      <c r="J28" s="56">
        <v>29</v>
      </c>
      <c r="K28" s="176">
        <f t="shared" si="0"/>
        <v>1202</v>
      </c>
      <c r="L28" s="55">
        <v>386</v>
      </c>
      <c r="M28" s="56">
        <v>211</v>
      </c>
      <c r="N28" s="56">
        <v>44</v>
      </c>
      <c r="O28" s="56">
        <v>86</v>
      </c>
      <c r="P28" s="56">
        <v>0</v>
      </c>
      <c r="Q28" s="56">
        <v>19</v>
      </c>
      <c r="R28" s="136">
        <f t="shared" si="1"/>
        <v>746</v>
      </c>
      <c r="S28" s="121">
        <f t="shared" si="2"/>
        <v>157</v>
      </c>
      <c r="T28" s="56">
        <f t="shared" si="3"/>
        <v>113</v>
      </c>
      <c r="U28" s="56">
        <f t="shared" si="4"/>
        <v>32</v>
      </c>
      <c r="V28" s="56">
        <f t="shared" si="5"/>
        <v>144</v>
      </c>
      <c r="W28" s="56">
        <f t="shared" si="6"/>
        <v>0</v>
      </c>
      <c r="X28" s="122">
        <f t="shared" si="7"/>
        <v>10</v>
      </c>
      <c r="Y28" s="135">
        <f t="shared" si="8"/>
        <v>456</v>
      </c>
      <c r="Z28" s="59">
        <f>Y26+Y27+Y28</f>
        <v>541</v>
      </c>
      <c r="AA28" s="616"/>
    </row>
    <row r="29" spans="1:27" ht="20.25" customHeight="1">
      <c r="A29" s="379">
        <v>8</v>
      </c>
      <c r="B29" s="622" t="s">
        <v>52</v>
      </c>
      <c r="C29" s="494" t="s">
        <v>53</v>
      </c>
      <c r="D29" s="378" t="s">
        <v>106</v>
      </c>
      <c r="E29" s="311">
        <v>48</v>
      </c>
      <c r="F29" s="69">
        <v>1</v>
      </c>
      <c r="G29" s="69">
        <v>0</v>
      </c>
      <c r="H29" s="69">
        <v>5</v>
      </c>
      <c r="I29" s="69">
        <v>0</v>
      </c>
      <c r="J29" s="69">
        <v>1</v>
      </c>
      <c r="K29" s="292">
        <f t="shared" si="0"/>
        <v>55</v>
      </c>
      <c r="L29" s="68">
        <v>26</v>
      </c>
      <c r="M29" s="69">
        <v>3</v>
      </c>
      <c r="N29" s="69">
        <v>1</v>
      </c>
      <c r="O29" s="69">
        <v>3</v>
      </c>
      <c r="P29" s="69">
        <v>0</v>
      </c>
      <c r="Q29" s="69">
        <v>0</v>
      </c>
      <c r="R29" s="291">
        <f t="shared" si="1"/>
        <v>33</v>
      </c>
      <c r="S29" s="311">
        <f t="shared" si="2"/>
        <v>22</v>
      </c>
      <c r="T29" s="69">
        <f t="shared" si="3"/>
        <v>-2</v>
      </c>
      <c r="U29" s="69">
        <f t="shared" si="4"/>
        <v>-1</v>
      </c>
      <c r="V29" s="69">
        <f t="shared" si="5"/>
        <v>2</v>
      </c>
      <c r="W29" s="69">
        <f t="shared" si="6"/>
        <v>0</v>
      </c>
      <c r="X29" s="377">
        <f t="shared" si="7"/>
        <v>1</v>
      </c>
      <c r="Y29" s="376">
        <f t="shared" si="8"/>
        <v>22</v>
      </c>
      <c r="Z29" s="101">
        <f>K29+K30+K31</f>
        <v>1138</v>
      </c>
      <c r="AA29" s="614">
        <f>Z31/Z29*100</f>
        <v>45.254833040421794</v>
      </c>
    </row>
    <row r="30" spans="1:27" ht="20.25" customHeight="1">
      <c r="A30" s="366"/>
      <c r="B30" s="622"/>
      <c r="C30" s="494"/>
      <c r="D30" s="365" t="s">
        <v>105</v>
      </c>
      <c r="E30" s="119">
        <v>120</v>
      </c>
      <c r="F30" s="44">
        <v>21</v>
      </c>
      <c r="G30" s="44">
        <v>9</v>
      </c>
      <c r="H30" s="44">
        <v>15</v>
      </c>
      <c r="I30" s="44">
        <v>0</v>
      </c>
      <c r="J30" s="44">
        <v>2</v>
      </c>
      <c r="K30" s="258">
        <f t="shared" si="0"/>
        <v>167</v>
      </c>
      <c r="L30" s="43">
        <v>57</v>
      </c>
      <c r="M30" s="44">
        <v>6</v>
      </c>
      <c r="N30" s="44">
        <v>1</v>
      </c>
      <c r="O30" s="44">
        <v>3</v>
      </c>
      <c r="P30" s="44">
        <v>0</v>
      </c>
      <c r="Q30" s="44">
        <v>0</v>
      </c>
      <c r="R30" s="131">
        <f t="shared" si="1"/>
        <v>67</v>
      </c>
      <c r="S30" s="119">
        <f t="shared" si="2"/>
        <v>63</v>
      </c>
      <c r="T30" s="44">
        <f t="shared" si="3"/>
        <v>15</v>
      </c>
      <c r="U30" s="44">
        <f t="shared" si="4"/>
        <v>8</v>
      </c>
      <c r="V30" s="44">
        <f t="shared" si="5"/>
        <v>12</v>
      </c>
      <c r="W30" s="44">
        <f t="shared" si="6"/>
        <v>0</v>
      </c>
      <c r="X30" s="120">
        <f t="shared" si="7"/>
        <v>2</v>
      </c>
      <c r="Y30" s="130">
        <f t="shared" si="8"/>
        <v>100</v>
      </c>
      <c r="Z30" s="47">
        <f>R29+R30+R31</f>
        <v>623</v>
      </c>
      <c r="AA30" s="615"/>
    </row>
    <row r="31" spans="1:27" ht="20.25" customHeight="1" thickBot="1">
      <c r="A31" s="373"/>
      <c r="B31" s="622"/>
      <c r="C31" s="494"/>
      <c r="D31" s="372" t="s">
        <v>104</v>
      </c>
      <c r="E31" s="261">
        <v>563</v>
      </c>
      <c r="F31" s="77">
        <v>126</v>
      </c>
      <c r="G31" s="77">
        <v>134</v>
      </c>
      <c r="H31" s="77">
        <v>78</v>
      </c>
      <c r="I31" s="77">
        <v>0</v>
      </c>
      <c r="J31" s="77">
        <v>15</v>
      </c>
      <c r="K31" s="289">
        <f t="shared" si="0"/>
        <v>916</v>
      </c>
      <c r="L31" s="76">
        <v>330</v>
      </c>
      <c r="M31" s="77">
        <v>141</v>
      </c>
      <c r="N31" s="77">
        <v>30</v>
      </c>
      <c r="O31" s="77">
        <v>20</v>
      </c>
      <c r="P31" s="77">
        <v>0</v>
      </c>
      <c r="Q31" s="77">
        <v>2</v>
      </c>
      <c r="R31" s="244">
        <f t="shared" si="1"/>
        <v>523</v>
      </c>
      <c r="S31" s="261">
        <f t="shared" si="2"/>
        <v>233</v>
      </c>
      <c r="T31" s="77">
        <f t="shared" si="3"/>
        <v>-15</v>
      </c>
      <c r="U31" s="77">
        <f t="shared" si="4"/>
        <v>104</v>
      </c>
      <c r="V31" s="77">
        <f t="shared" si="5"/>
        <v>58</v>
      </c>
      <c r="W31" s="77">
        <f t="shared" si="6"/>
        <v>0</v>
      </c>
      <c r="X31" s="371">
        <f t="shared" si="7"/>
        <v>13</v>
      </c>
      <c r="Y31" s="370">
        <f t="shared" si="8"/>
        <v>393</v>
      </c>
      <c r="Z31" s="104">
        <f>Y29+Y30+Y31</f>
        <v>515</v>
      </c>
      <c r="AA31" s="616"/>
    </row>
    <row r="32" spans="1:27" s="106" customFormat="1" ht="20.25" customHeight="1">
      <c r="A32" s="368">
        <v>9</v>
      </c>
      <c r="B32" s="622"/>
      <c r="C32" s="620" t="s">
        <v>54</v>
      </c>
      <c r="D32" s="367" t="s">
        <v>106</v>
      </c>
      <c r="E32" s="117">
        <v>19</v>
      </c>
      <c r="F32" s="32">
        <v>0</v>
      </c>
      <c r="G32" s="32">
        <v>0</v>
      </c>
      <c r="H32" s="32">
        <v>1</v>
      </c>
      <c r="I32" s="32">
        <v>2</v>
      </c>
      <c r="J32" s="32">
        <v>0</v>
      </c>
      <c r="K32" s="260">
        <f t="shared" si="0"/>
        <v>22</v>
      </c>
      <c r="L32" s="31">
        <v>16</v>
      </c>
      <c r="M32" s="32">
        <v>0</v>
      </c>
      <c r="N32" s="32">
        <v>0</v>
      </c>
      <c r="O32" s="32">
        <v>1</v>
      </c>
      <c r="P32" s="32">
        <v>0</v>
      </c>
      <c r="Q32" s="32">
        <v>0</v>
      </c>
      <c r="R32" s="126">
        <f t="shared" si="1"/>
        <v>17</v>
      </c>
      <c r="S32" s="117">
        <f t="shared" si="2"/>
        <v>3</v>
      </c>
      <c r="T32" s="32">
        <f t="shared" si="3"/>
        <v>0</v>
      </c>
      <c r="U32" s="32">
        <f t="shared" si="4"/>
        <v>0</v>
      </c>
      <c r="V32" s="32">
        <f t="shared" si="5"/>
        <v>0</v>
      </c>
      <c r="W32" s="32">
        <f t="shared" si="6"/>
        <v>2</v>
      </c>
      <c r="X32" s="118">
        <f t="shared" si="7"/>
        <v>0</v>
      </c>
      <c r="Y32" s="125">
        <f t="shared" si="8"/>
        <v>5</v>
      </c>
      <c r="Z32" s="35">
        <f>K32+K33+K34</f>
        <v>154</v>
      </c>
      <c r="AA32" s="614">
        <f>Z34/Z32*100</f>
        <v>20.129870129870131</v>
      </c>
    </row>
    <row r="33" spans="1:27" s="2" customFormat="1" ht="20.25" customHeight="1">
      <c r="A33" s="366"/>
      <c r="B33" s="622"/>
      <c r="C33" s="494"/>
      <c r="D33" s="365" t="s">
        <v>105</v>
      </c>
      <c r="E33" s="119">
        <v>28</v>
      </c>
      <c r="F33" s="44">
        <v>1</v>
      </c>
      <c r="G33" s="44">
        <v>0</v>
      </c>
      <c r="H33" s="44">
        <v>5</v>
      </c>
      <c r="I33" s="44">
        <v>4</v>
      </c>
      <c r="J33" s="44">
        <v>2</v>
      </c>
      <c r="K33" s="258">
        <f t="shared" si="0"/>
        <v>40</v>
      </c>
      <c r="L33" s="43">
        <v>27</v>
      </c>
      <c r="M33" s="44">
        <v>0</v>
      </c>
      <c r="N33" s="44">
        <v>0</v>
      </c>
      <c r="O33" s="44">
        <v>4</v>
      </c>
      <c r="P33" s="44">
        <v>0</v>
      </c>
      <c r="Q33" s="44">
        <v>1</v>
      </c>
      <c r="R33" s="131">
        <f t="shared" si="1"/>
        <v>32</v>
      </c>
      <c r="S33" s="119">
        <f t="shared" si="2"/>
        <v>1</v>
      </c>
      <c r="T33" s="44">
        <f t="shared" si="3"/>
        <v>1</v>
      </c>
      <c r="U33" s="44">
        <f t="shared" si="4"/>
        <v>0</v>
      </c>
      <c r="V33" s="44">
        <f t="shared" si="5"/>
        <v>1</v>
      </c>
      <c r="W33" s="44">
        <f t="shared" si="6"/>
        <v>4</v>
      </c>
      <c r="X33" s="120">
        <f t="shared" si="7"/>
        <v>1</v>
      </c>
      <c r="Y33" s="130">
        <f t="shared" si="8"/>
        <v>8</v>
      </c>
      <c r="Z33" s="47">
        <f>R32+R33+R34</f>
        <v>123</v>
      </c>
      <c r="AA33" s="615"/>
    </row>
    <row r="34" spans="1:27" s="107" customFormat="1" ht="20.25" customHeight="1" thickBot="1">
      <c r="A34" s="380"/>
      <c r="B34" s="622"/>
      <c r="C34" s="495"/>
      <c r="D34" s="364" t="s">
        <v>104</v>
      </c>
      <c r="E34" s="121">
        <v>54</v>
      </c>
      <c r="F34" s="56">
        <v>8</v>
      </c>
      <c r="G34" s="56">
        <v>10</v>
      </c>
      <c r="H34" s="56">
        <v>8</v>
      </c>
      <c r="I34" s="56">
        <v>9</v>
      </c>
      <c r="J34" s="56">
        <v>3</v>
      </c>
      <c r="K34" s="176">
        <f t="shared" si="0"/>
        <v>92</v>
      </c>
      <c r="L34" s="55">
        <v>51</v>
      </c>
      <c r="M34" s="56">
        <v>6</v>
      </c>
      <c r="N34" s="56">
        <v>8</v>
      </c>
      <c r="O34" s="56">
        <v>8</v>
      </c>
      <c r="P34" s="56">
        <v>0</v>
      </c>
      <c r="Q34" s="56">
        <v>1</v>
      </c>
      <c r="R34" s="136">
        <f t="shared" si="1"/>
        <v>74</v>
      </c>
      <c r="S34" s="121">
        <f t="shared" si="2"/>
        <v>3</v>
      </c>
      <c r="T34" s="56">
        <f t="shared" si="3"/>
        <v>2</v>
      </c>
      <c r="U34" s="56">
        <f t="shared" si="4"/>
        <v>2</v>
      </c>
      <c r="V34" s="56">
        <f t="shared" si="5"/>
        <v>0</v>
      </c>
      <c r="W34" s="56">
        <f t="shared" si="6"/>
        <v>9</v>
      </c>
      <c r="X34" s="122">
        <f t="shared" si="7"/>
        <v>2</v>
      </c>
      <c r="Y34" s="135">
        <f t="shared" si="8"/>
        <v>18</v>
      </c>
      <c r="Z34" s="59">
        <f>Y32+Y33+Y34</f>
        <v>31</v>
      </c>
      <c r="AA34" s="616"/>
    </row>
    <row r="35" spans="1:27" ht="20.25" customHeight="1">
      <c r="A35" s="379">
        <v>10</v>
      </c>
      <c r="B35" s="644" t="s">
        <v>55</v>
      </c>
      <c r="C35" s="494" t="s">
        <v>56</v>
      </c>
      <c r="D35" s="378" t="s">
        <v>106</v>
      </c>
      <c r="E35" s="311">
        <v>14</v>
      </c>
      <c r="F35" s="69">
        <v>3</v>
      </c>
      <c r="G35" s="69">
        <v>1</v>
      </c>
      <c r="H35" s="69">
        <v>6</v>
      </c>
      <c r="I35" s="69">
        <v>0</v>
      </c>
      <c r="J35" s="69">
        <v>0</v>
      </c>
      <c r="K35" s="292">
        <f t="shared" si="0"/>
        <v>24</v>
      </c>
      <c r="L35" s="68">
        <v>9</v>
      </c>
      <c r="M35" s="69">
        <v>3</v>
      </c>
      <c r="N35" s="69">
        <v>1</v>
      </c>
      <c r="O35" s="69">
        <v>4</v>
      </c>
      <c r="P35" s="69">
        <v>0</v>
      </c>
      <c r="Q35" s="69">
        <v>0</v>
      </c>
      <c r="R35" s="291">
        <f t="shared" si="1"/>
        <v>17</v>
      </c>
      <c r="S35" s="311">
        <f t="shared" si="2"/>
        <v>5</v>
      </c>
      <c r="T35" s="69">
        <f t="shared" si="3"/>
        <v>0</v>
      </c>
      <c r="U35" s="69">
        <f t="shared" si="4"/>
        <v>0</v>
      </c>
      <c r="V35" s="69">
        <f t="shared" si="5"/>
        <v>2</v>
      </c>
      <c r="W35" s="69">
        <f t="shared" si="6"/>
        <v>0</v>
      </c>
      <c r="X35" s="377">
        <f t="shared" si="7"/>
        <v>0</v>
      </c>
      <c r="Y35" s="376">
        <f t="shared" si="8"/>
        <v>7</v>
      </c>
      <c r="Z35" s="101">
        <f>K35+K36+K37</f>
        <v>127</v>
      </c>
      <c r="AA35" s="614">
        <f>Z37/Z35*100</f>
        <v>26.771653543307089</v>
      </c>
    </row>
    <row r="36" spans="1:27" ht="20.25" customHeight="1">
      <c r="A36" s="366"/>
      <c r="B36" s="644"/>
      <c r="C36" s="494"/>
      <c r="D36" s="365" t="s">
        <v>105</v>
      </c>
      <c r="E36" s="119">
        <v>23</v>
      </c>
      <c r="F36" s="44">
        <v>7</v>
      </c>
      <c r="G36" s="44">
        <v>3</v>
      </c>
      <c r="H36" s="44">
        <v>12</v>
      </c>
      <c r="I36" s="44">
        <v>0</v>
      </c>
      <c r="J36" s="44">
        <v>0</v>
      </c>
      <c r="K36" s="258">
        <f t="shared" si="0"/>
        <v>45</v>
      </c>
      <c r="L36" s="43">
        <v>23</v>
      </c>
      <c r="M36" s="44">
        <v>4</v>
      </c>
      <c r="N36" s="44">
        <v>1</v>
      </c>
      <c r="O36" s="44">
        <v>7</v>
      </c>
      <c r="P36" s="44">
        <v>0</v>
      </c>
      <c r="Q36" s="44">
        <v>0</v>
      </c>
      <c r="R36" s="131">
        <f t="shared" si="1"/>
        <v>35</v>
      </c>
      <c r="S36" s="119">
        <f t="shared" si="2"/>
        <v>0</v>
      </c>
      <c r="T36" s="44">
        <f t="shared" si="3"/>
        <v>3</v>
      </c>
      <c r="U36" s="44">
        <f t="shared" si="4"/>
        <v>2</v>
      </c>
      <c r="V36" s="44">
        <f t="shared" si="5"/>
        <v>5</v>
      </c>
      <c r="W36" s="44">
        <f t="shared" si="6"/>
        <v>0</v>
      </c>
      <c r="X36" s="120">
        <f t="shared" si="7"/>
        <v>0</v>
      </c>
      <c r="Y36" s="130">
        <f t="shared" si="8"/>
        <v>10</v>
      </c>
      <c r="Z36" s="47">
        <f>R35+R36+R37</f>
        <v>93</v>
      </c>
      <c r="AA36" s="615"/>
    </row>
    <row r="37" spans="1:27" ht="20.25" customHeight="1" thickBot="1">
      <c r="A37" s="373"/>
      <c r="B37" s="644"/>
      <c r="C37" s="494"/>
      <c r="D37" s="372" t="s">
        <v>104</v>
      </c>
      <c r="E37" s="261">
        <v>30</v>
      </c>
      <c r="F37" s="77">
        <v>9</v>
      </c>
      <c r="G37" s="77">
        <v>4</v>
      </c>
      <c r="H37" s="77">
        <v>15</v>
      </c>
      <c r="I37" s="77">
        <v>0</v>
      </c>
      <c r="J37" s="77">
        <v>0</v>
      </c>
      <c r="K37" s="289">
        <f t="shared" si="0"/>
        <v>58</v>
      </c>
      <c r="L37" s="76">
        <v>18</v>
      </c>
      <c r="M37" s="77">
        <v>6</v>
      </c>
      <c r="N37" s="77">
        <v>2</v>
      </c>
      <c r="O37" s="77">
        <v>15</v>
      </c>
      <c r="P37" s="77">
        <v>0</v>
      </c>
      <c r="Q37" s="77">
        <v>0</v>
      </c>
      <c r="R37" s="244">
        <f t="shared" si="1"/>
        <v>41</v>
      </c>
      <c r="S37" s="261">
        <f t="shared" si="2"/>
        <v>12</v>
      </c>
      <c r="T37" s="77">
        <f t="shared" si="3"/>
        <v>3</v>
      </c>
      <c r="U37" s="77">
        <f t="shared" si="4"/>
        <v>2</v>
      </c>
      <c r="V37" s="77">
        <f t="shared" si="5"/>
        <v>0</v>
      </c>
      <c r="W37" s="77">
        <f t="shared" si="6"/>
        <v>0</v>
      </c>
      <c r="X37" s="371">
        <f t="shared" si="7"/>
        <v>0</v>
      </c>
      <c r="Y37" s="370">
        <f t="shared" si="8"/>
        <v>17</v>
      </c>
      <c r="Z37" s="104">
        <f>Y35+Y36+Y37</f>
        <v>34</v>
      </c>
      <c r="AA37" s="616"/>
    </row>
    <row r="38" spans="1:27" s="106" customFormat="1" ht="20.25" customHeight="1">
      <c r="A38" s="368">
        <v>11</v>
      </c>
      <c r="B38" s="645" t="s">
        <v>61</v>
      </c>
      <c r="C38" s="620" t="s">
        <v>62</v>
      </c>
      <c r="D38" s="367" t="s">
        <v>106</v>
      </c>
      <c r="E38" s="117">
        <v>55</v>
      </c>
      <c r="F38" s="32">
        <v>5</v>
      </c>
      <c r="G38" s="32">
        <v>3</v>
      </c>
      <c r="H38" s="32">
        <v>1</v>
      </c>
      <c r="I38" s="32">
        <v>0</v>
      </c>
      <c r="J38" s="32">
        <v>1</v>
      </c>
      <c r="K38" s="260">
        <f t="shared" si="0"/>
        <v>65</v>
      </c>
      <c r="L38" s="31">
        <v>8</v>
      </c>
      <c r="M38" s="32">
        <v>7</v>
      </c>
      <c r="N38" s="32">
        <v>1</v>
      </c>
      <c r="O38" s="32">
        <v>26</v>
      </c>
      <c r="P38" s="32">
        <v>0</v>
      </c>
      <c r="Q38" s="32">
        <v>1</v>
      </c>
      <c r="R38" s="126">
        <f t="shared" si="1"/>
        <v>43</v>
      </c>
      <c r="S38" s="117">
        <f t="shared" si="2"/>
        <v>47</v>
      </c>
      <c r="T38" s="32">
        <f t="shared" si="3"/>
        <v>-2</v>
      </c>
      <c r="U38" s="32">
        <f t="shared" si="4"/>
        <v>2</v>
      </c>
      <c r="V38" s="32">
        <f t="shared" si="5"/>
        <v>-25</v>
      </c>
      <c r="W38" s="32">
        <f t="shared" si="6"/>
        <v>0</v>
      </c>
      <c r="X38" s="118">
        <f t="shared" si="7"/>
        <v>0</v>
      </c>
      <c r="Y38" s="125">
        <f t="shared" si="8"/>
        <v>22</v>
      </c>
      <c r="Z38" s="35">
        <f>K38+K39+K40</f>
        <v>712</v>
      </c>
      <c r="AA38" s="614">
        <f>Z40/Z38*100</f>
        <v>29.49438202247191</v>
      </c>
    </row>
    <row r="39" spans="1:27" s="2" customFormat="1" ht="20.25" customHeight="1">
      <c r="A39" s="366"/>
      <c r="B39" s="646"/>
      <c r="C39" s="494"/>
      <c r="D39" s="365" t="s">
        <v>105</v>
      </c>
      <c r="E39" s="119">
        <v>129</v>
      </c>
      <c r="F39" s="44">
        <v>14</v>
      </c>
      <c r="G39" s="44">
        <v>4</v>
      </c>
      <c r="H39" s="44">
        <v>2</v>
      </c>
      <c r="I39" s="44">
        <v>0</v>
      </c>
      <c r="J39" s="44">
        <v>4</v>
      </c>
      <c r="K39" s="258">
        <f t="shared" si="0"/>
        <v>153</v>
      </c>
      <c r="L39" s="43">
        <v>10</v>
      </c>
      <c r="M39" s="44">
        <v>23</v>
      </c>
      <c r="N39" s="44">
        <v>3</v>
      </c>
      <c r="O39" s="44">
        <v>92</v>
      </c>
      <c r="P39" s="44">
        <v>0</v>
      </c>
      <c r="Q39" s="44">
        <v>3</v>
      </c>
      <c r="R39" s="131">
        <f t="shared" si="1"/>
        <v>131</v>
      </c>
      <c r="S39" s="119">
        <f t="shared" si="2"/>
        <v>119</v>
      </c>
      <c r="T39" s="44">
        <f t="shared" si="3"/>
        <v>-9</v>
      </c>
      <c r="U39" s="44">
        <f t="shared" si="4"/>
        <v>1</v>
      </c>
      <c r="V39" s="44">
        <f t="shared" si="5"/>
        <v>-90</v>
      </c>
      <c r="W39" s="44">
        <f t="shared" si="6"/>
        <v>0</v>
      </c>
      <c r="X39" s="120">
        <f t="shared" si="7"/>
        <v>1</v>
      </c>
      <c r="Y39" s="130">
        <f t="shared" si="8"/>
        <v>22</v>
      </c>
      <c r="Z39" s="47">
        <f>R38+R39+R40</f>
        <v>502</v>
      </c>
      <c r="AA39" s="615"/>
    </row>
    <row r="40" spans="1:27" s="107" customFormat="1" ht="20.25" customHeight="1" thickBot="1">
      <c r="A40" s="380"/>
      <c r="B40" s="647"/>
      <c r="C40" s="495"/>
      <c r="D40" s="364" t="s">
        <v>104</v>
      </c>
      <c r="E40" s="121">
        <v>396</v>
      </c>
      <c r="F40" s="56">
        <v>64</v>
      </c>
      <c r="G40" s="56">
        <v>19</v>
      </c>
      <c r="H40" s="56">
        <v>8</v>
      </c>
      <c r="I40" s="56">
        <v>0</v>
      </c>
      <c r="J40" s="56">
        <v>7</v>
      </c>
      <c r="K40" s="176">
        <f t="shared" ref="K40:K71" si="9">SUM(E40:J40)</f>
        <v>494</v>
      </c>
      <c r="L40" s="55">
        <v>3</v>
      </c>
      <c r="M40" s="56">
        <v>58</v>
      </c>
      <c r="N40" s="56">
        <v>20</v>
      </c>
      <c r="O40" s="56">
        <v>240</v>
      </c>
      <c r="P40" s="56">
        <v>0</v>
      </c>
      <c r="Q40" s="56">
        <v>7</v>
      </c>
      <c r="R40" s="136">
        <f t="shared" ref="R40:R71" si="10">SUM(L40:Q40)</f>
        <v>328</v>
      </c>
      <c r="S40" s="121">
        <f t="shared" ref="S40:S61" si="11">E40-L40</f>
        <v>393</v>
      </c>
      <c r="T40" s="56">
        <f t="shared" ref="T40:T61" si="12">F40-M40</f>
        <v>6</v>
      </c>
      <c r="U40" s="56">
        <f t="shared" ref="U40:U61" si="13">G40-N40</f>
        <v>-1</v>
      </c>
      <c r="V40" s="56">
        <f t="shared" ref="V40:V61" si="14">H40-O40</f>
        <v>-232</v>
      </c>
      <c r="W40" s="56">
        <f t="shared" ref="W40:W61" si="15">I40-P40</f>
        <v>0</v>
      </c>
      <c r="X40" s="122">
        <f t="shared" ref="X40:X61" si="16">J40-Q40</f>
        <v>0</v>
      </c>
      <c r="Y40" s="135">
        <f t="shared" ref="Y40:Y71" si="17">SUM(S40:X40)</f>
        <v>166</v>
      </c>
      <c r="Z40" s="59">
        <f>Y38+Y39+Y40</f>
        <v>210</v>
      </c>
      <c r="AA40" s="616"/>
    </row>
    <row r="41" spans="1:27" ht="20.25" customHeight="1">
      <c r="A41" s="368">
        <v>12</v>
      </c>
      <c r="B41" s="648" t="s">
        <v>71</v>
      </c>
      <c r="C41" s="620" t="s">
        <v>72</v>
      </c>
      <c r="D41" s="367" t="s">
        <v>106</v>
      </c>
      <c r="E41" s="117">
        <v>27</v>
      </c>
      <c r="F41" s="32">
        <v>7</v>
      </c>
      <c r="G41" s="32">
        <v>3</v>
      </c>
      <c r="H41" s="32">
        <v>13</v>
      </c>
      <c r="I41" s="32">
        <v>0</v>
      </c>
      <c r="J41" s="32">
        <v>1</v>
      </c>
      <c r="K41" s="260">
        <f t="shared" si="9"/>
        <v>51</v>
      </c>
      <c r="L41" s="31">
        <v>19</v>
      </c>
      <c r="M41" s="32">
        <v>1</v>
      </c>
      <c r="N41" s="32">
        <v>0</v>
      </c>
      <c r="O41" s="32">
        <v>0</v>
      </c>
      <c r="P41" s="32">
        <v>0</v>
      </c>
      <c r="Q41" s="32">
        <v>0</v>
      </c>
      <c r="R41" s="126">
        <f t="shared" si="10"/>
        <v>20</v>
      </c>
      <c r="S41" s="311">
        <f t="shared" si="11"/>
        <v>8</v>
      </c>
      <c r="T41" s="69">
        <f t="shared" si="12"/>
        <v>6</v>
      </c>
      <c r="U41" s="69">
        <f t="shared" si="13"/>
        <v>3</v>
      </c>
      <c r="V41" s="69">
        <f t="shared" si="14"/>
        <v>13</v>
      </c>
      <c r="W41" s="69">
        <f t="shared" si="15"/>
        <v>0</v>
      </c>
      <c r="X41" s="377">
        <f t="shared" si="16"/>
        <v>1</v>
      </c>
      <c r="Y41" s="125">
        <f t="shared" si="17"/>
        <v>31</v>
      </c>
      <c r="Z41" s="35">
        <f>K41+K42+K43</f>
        <v>860</v>
      </c>
      <c r="AA41" s="614">
        <f>Z43/Z41*100</f>
        <v>37.906976744186046</v>
      </c>
    </row>
    <row r="42" spans="1:27" ht="20.25" customHeight="1">
      <c r="A42" s="366"/>
      <c r="B42" s="644"/>
      <c r="C42" s="494"/>
      <c r="D42" s="365" t="s">
        <v>105</v>
      </c>
      <c r="E42" s="119">
        <v>24</v>
      </c>
      <c r="F42" s="44">
        <v>16</v>
      </c>
      <c r="G42" s="44">
        <v>4</v>
      </c>
      <c r="H42" s="44">
        <v>14</v>
      </c>
      <c r="I42" s="44">
        <v>0</v>
      </c>
      <c r="J42" s="44">
        <v>3</v>
      </c>
      <c r="K42" s="258">
        <f t="shared" si="9"/>
        <v>61</v>
      </c>
      <c r="L42" s="43">
        <v>20</v>
      </c>
      <c r="M42" s="44">
        <v>8</v>
      </c>
      <c r="N42" s="44">
        <v>0</v>
      </c>
      <c r="O42" s="44">
        <v>1</v>
      </c>
      <c r="P42" s="44">
        <v>0</v>
      </c>
      <c r="Q42" s="44">
        <v>1</v>
      </c>
      <c r="R42" s="131">
        <f t="shared" si="10"/>
        <v>30</v>
      </c>
      <c r="S42" s="119">
        <f t="shared" si="11"/>
        <v>4</v>
      </c>
      <c r="T42" s="44">
        <f t="shared" si="12"/>
        <v>8</v>
      </c>
      <c r="U42" s="44">
        <f t="shared" si="13"/>
        <v>4</v>
      </c>
      <c r="V42" s="44">
        <f t="shared" si="14"/>
        <v>13</v>
      </c>
      <c r="W42" s="44">
        <f t="shared" si="15"/>
        <v>0</v>
      </c>
      <c r="X42" s="120">
        <f t="shared" si="16"/>
        <v>2</v>
      </c>
      <c r="Y42" s="130">
        <f t="shared" si="17"/>
        <v>31</v>
      </c>
      <c r="Z42" s="47">
        <f>R41+R42+R43</f>
        <v>534</v>
      </c>
      <c r="AA42" s="615"/>
    </row>
    <row r="43" spans="1:27" ht="20.25" customHeight="1" thickBot="1">
      <c r="A43" s="380"/>
      <c r="B43" s="649"/>
      <c r="C43" s="495"/>
      <c r="D43" s="364" t="s">
        <v>104</v>
      </c>
      <c r="E43" s="121">
        <v>429</v>
      </c>
      <c r="F43" s="56">
        <v>198</v>
      </c>
      <c r="G43" s="56">
        <v>39</v>
      </c>
      <c r="H43" s="56">
        <v>59</v>
      </c>
      <c r="I43" s="56">
        <v>0</v>
      </c>
      <c r="J43" s="56">
        <v>23</v>
      </c>
      <c r="K43" s="176">
        <f t="shared" si="9"/>
        <v>748</v>
      </c>
      <c r="L43" s="55">
        <v>342</v>
      </c>
      <c r="M43" s="56">
        <v>102</v>
      </c>
      <c r="N43" s="56">
        <v>7</v>
      </c>
      <c r="O43" s="56">
        <v>26</v>
      </c>
      <c r="P43" s="56">
        <v>0</v>
      </c>
      <c r="Q43" s="56">
        <v>7</v>
      </c>
      <c r="R43" s="136">
        <f t="shared" si="10"/>
        <v>484</v>
      </c>
      <c r="S43" s="261">
        <f t="shared" si="11"/>
        <v>87</v>
      </c>
      <c r="T43" s="77">
        <f t="shared" si="12"/>
        <v>96</v>
      </c>
      <c r="U43" s="77">
        <f t="shared" si="13"/>
        <v>32</v>
      </c>
      <c r="V43" s="77">
        <f t="shared" si="14"/>
        <v>33</v>
      </c>
      <c r="W43" s="77">
        <f t="shared" si="15"/>
        <v>0</v>
      </c>
      <c r="X43" s="371">
        <f t="shared" si="16"/>
        <v>16</v>
      </c>
      <c r="Y43" s="135">
        <f t="shared" si="17"/>
        <v>264</v>
      </c>
      <c r="Z43" s="59">
        <f>Y41+Y42+Y43</f>
        <v>326</v>
      </c>
      <c r="AA43" s="616"/>
    </row>
    <row r="44" spans="1:27" s="106" customFormat="1" ht="20.25" customHeight="1">
      <c r="A44" s="379">
        <v>13</v>
      </c>
      <c r="B44" s="638" t="s">
        <v>73</v>
      </c>
      <c r="C44" s="640" t="s">
        <v>74</v>
      </c>
      <c r="D44" s="378" t="s">
        <v>106</v>
      </c>
      <c r="E44" s="311">
        <v>162</v>
      </c>
      <c r="F44" s="69">
        <v>0</v>
      </c>
      <c r="G44" s="69">
        <v>0</v>
      </c>
      <c r="H44" s="69">
        <v>0</v>
      </c>
      <c r="I44" s="69">
        <v>0</v>
      </c>
      <c r="J44" s="69">
        <v>7</v>
      </c>
      <c r="K44" s="292">
        <f t="shared" si="9"/>
        <v>169</v>
      </c>
      <c r="L44" s="68">
        <v>118</v>
      </c>
      <c r="M44" s="69">
        <v>0</v>
      </c>
      <c r="N44" s="69">
        <v>0</v>
      </c>
      <c r="O44" s="69">
        <v>0</v>
      </c>
      <c r="P44" s="69">
        <v>0</v>
      </c>
      <c r="Q44" s="69">
        <v>0</v>
      </c>
      <c r="R44" s="291">
        <f t="shared" si="10"/>
        <v>118</v>
      </c>
      <c r="S44" s="117">
        <f t="shared" si="11"/>
        <v>44</v>
      </c>
      <c r="T44" s="32">
        <f t="shared" si="12"/>
        <v>0</v>
      </c>
      <c r="U44" s="32">
        <f t="shared" si="13"/>
        <v>0</v>
      </c>
      <c r="V44" s="32">
        <f t="shared" si="14"/>
        <v>0</v>
      </c>
      <c r="W44" s="32">
        <f t="shared" si="15"/>
        <v>0</v>
      </c>
      <c r="X44" s="118">
        <f t="shared" si="16"/>
        <v>7</v>
      </c>
      <c r="Y44" s="376">
        <f t="shared" si="17"/>
        <v>51</v>
      </c>
      <c r="Z44" s="101">
        <f>K44+K45+K46</f>
        <v>6562</v>
      </c>
      <c r="AA44" s="614">
        <f>Z46/Z44*100</f>
        <v>12.206644315757391</v>
      </c>
    </row>
    <row r="45" spans="1:27" s="2" customFormat="1" ht="20.25" customHeight="1">
      <c r="A45" s="366"/>
      <c r="B45" s="638"/>
      <c r="C45" s="494"/>
      <c r="D45" s="365" t="s">
        <v>105</v>
      </c>
      <c r="E45" s="119">
        <v>1240</v>
      </c>
      <c r="F45" s="44">
        <v>0</v>
      </c>
      <c r="G45" s="44">
        <v>0</v>
      </c>
      <c r="H45" s="44">
        <v>0</v>
      </c>
      <c r="I45" s="44">
        <v>0</v>
      </c>
      <c r="J45" s="44">
        <v>51</v>
      </c>
      <c r="K45" s="258">
        <f t="shared" si="9"/>
        <v>1291</v>
      </c>
      <c r="L45" s="43">
        <v>860</v>
      </c>
      <c r="M45" s="44">
        <v>0</v>
      </c>
      <c r="N45" s="44">
        <v>0</v>
      </c>
      <c r="O45" s="44">
        <v>0</v>
      </c>
      <c r="P45" s="44">
        <v>0</v>
      </c>
      <c r="Q45" s="44">
        <v>2</v>
      </c>
      <c r="R45" s="131">
        <f t="shared" si="10"/>
        <v>862</v>
      </c>
      <c r="S45" s="119">
        <f t="shared" si="11"/>
        <v>380</v>
      </c>
      <c r="T45" s="44">
        <f t="shared" si="12"/>
        <v>0</v>
      </c>
      <c r="U45" s="44">
        <f t="shared" si="13"/>
        <v>0</v>
      </c>
      <c r="V45" s="44">
        <f t="shared" si="14"/>
        <v>0</v>
      </c>
      <c r="W45" s="44">
        <f t="shared" si="15"/>
        <v>0</v>
      </c>
      <c r="X45" s="120">
        <f t="shared" si="16"/>
        <v>49</v>
      </c>
      <c r="Y45" s="130">
        <f t="shared" si="17"/>
        <v>429</v>
      </c>
      <c r="Z45" s="47">
        <f>R44+R45+R46</f>
        <v>5761</v>
      </c>
      <c r="AA45" s="615"/>
    </row>
    <row r="46" spans="1:27" s="107" customFormat="1" ht="20.25" customHeight="1" thickBot="1">
      <c r="A46" s="380"/>
      <c r="B46" s="638"/>
      <c r="C46" s="495"/>
      <c r="D46" s="364" t="s">
        <v>104</v>
      </c>
      <c r="E46" s="121">
        <v>4907</v>
      </c>
      <c r="F46" s="56">
        <v>0</v>
      </c>
      <c r="G46" s="56">
        <v>0</v>
      </c>
      <c r="H46" s="56">
        <v>0</v>
      </c>
      <c r="I46" s="56">
        <v>0</v>
      </c>
      <c r="J46" s="56">
        <v>195</v>
      </c>
      <c r="K46" s="176">
        <f t="shared" si="9"/>
        <v>5102</v>
      </c>
      <c r="L46" s="55">
        <v>4734</v>
      </c>
      <c r="M46" s="56">
        <v>0</v>
      </c>
      <c r="N46" s="56">
        <v>0</v>
      </c>
      <c r="O46" s="56">
        <v>0</v>
      </c>
      <c r="P46" s="56">
        <v>0</v>
      </c>
      <c r="Q46" s="56">
        <v>47</v>
      </c>
      <c r="R46" s="136">
        <f t="shared" si="10"/>
        <v>4781</v>
      </c>
      <c r="S46" s="121">
        <f t="shared" si="11"/>
        <v>173</v>
      </c>
      <c r="T46" s="56">
        <f t="shared" si="12"/>
        <v>0</v>
      </c>
      <c r="U46" s="56">
        <f t="shared" si="13"/>
        <v>0</v>
      </c>
      <c r="V46" s="56">
        <f t="shared" si="14"/>
        <v>0</v>
      </c>
      <c r="W46" s="56">
        <f t="shared" si="15"/>
        <v>0</v>
      </c>
      <c r="X46" s="122">
        <f t="shared" si="16"/>
        <v>148</v>
      </c>
      <c r="Y46" s="135">
        <f t="shared" si="17"/>
        <v>321</v>
      </c>
      <c r="Z46" s="59">
        <f>Y44+Y45+Y46</f>
        <v>801</v>
      </c>
      <c r="AA46" s="616"/>
    </row>
    <row r="47" spans="1:27" ht="20.25" customHeight="1">
      <c r="A47" s="379">
        <v>14</v>
      </c>
      <c r="B47" s="638"/>
      <c r="C47" s="494" t="s">
        <v>75</v>
      </c>
      <c r="D47" s="378" t="s">
        <v>106</v>
      </c>
      <c r="E47" s="311">
        <v>154</v>
      </c>
      <c r="F47" s="69">
        <v>23</v>
      </c>
      <c r="G47" s="69">
        <v>10</v>
      </c>
      <c r="H47" s="69">
        <v>40</v>
      </c>
      <c r="I47" s="69">
        <v>0</v>
      </c>
      <c r="J47" s="69">
        <v>2</v>
      </c>
      <c r="K47" s="292">
        <f t="shared" si="9"/>
        <v>229</v>
      </c>
      <c r="L47" s="68">
        <v>104</v>
      </c>
      <c r="M47" s="69">
        <v>18</v>
      </c>
      <c r="N47" s="69">
        <v>7</v>
      </c>
      <c r="O47" s="69">
        <v>25</v>
      </c>
      <c r="P47" s="69">
        <v>0</v>
      </c>
      <c r="Q47" s="69">
        <v>0</v>
      </c>
      <c r="R47" s="291">
        <f t="shared" si="10"/>
        <v>154</v>
      </c>
      <c r="S47" s="311">
        <f t="shared" si="11"/>
        <v>50</v>
      </c>
      <c r="T47" s="69">
        <f t="shared" si="12"/>
        <v>5</v>
      </c>
      <c r="U47" s="69">
        <f t="shared" si="13"/>
        <v>3</v>
      </c>
      <c r="V47" s="69">
        <f t="shared" si="14"/>
        <v>15</v>
      </c>
      <c r="W47" s="69">
        <f t="shared" si="15"/>
        <v>0</v>
      </c>
      <c r="X47" s="377">
        <f t="shared" si="16"/>
        <v>2</v>
      </c>
      <c r="Y47" s="376">
        <f t="shared" si="17"/>
        <v>75</v>
      </c>
      <c r="Z47" s="101">
        <f>K47+K48+K49</f>
        <v>7688</v>
      </c>
      <c r="AA47" s="614">
        <f>Z49/Z47*100</f>
        <v>38.917793964620188</v>
      </c>
    </row>
    <row r="48" spans="1:27" ht="20.25" customHeight="1">
      <c r="A48" s="366"/>
      <c r="B48" s="638"/>
      <c r="C48" s="494"/>
      <c r="D48" s="365" t="s">
        <v>105</v>
      </c>
      <c r="E48" s="119">
        <v>1418</v>
      </c>
      <c r="F48" s="44">
        <v>302</v>
      </c>
      <c r="G48" s="44">
        <v>147</v>
      </c>
      <c r="H48" s="44">
        <v>308</v>
      </c>
      <c r="I48" s="44">
        <v>0</v>
      </c>
      <c r="J48" s="44">
        <v>1</v>
      </c>
      <c r="K48" s="258">
        <f t="shared" si="9"/>
        <v>2176</v>
      </c>
      <c r="L48" s="43">
        <v>856</v>
      </c>
      <c r="M48" s="44">
        <v>166</v>
      </c>
      <c r="N48" s="44">
        <v>81</v>
      </c>
      <c r="O48" s="44">
        <v>169</v>
      </c>
      <c r="P48" s="44">
        <v>0</v>
      </c>
      <c r="Q48" s="44">
        <v>0</v>
      </c>
      <c r="R48" s="131">
        <f t="shared" si="10"/>
        <v>1272</v>
      </c>
      <c r="S48" s="119">
        <f t="shared" si="11"/>
        <v>562</v>
      </c>
      <c r="T48" s="44">
        <f t="shared" si="12"/>
        <v>136</v>
      </c>
      <c r="U48" s="44">
        <f t="shared" si="13"/>
        <v>66</v>
      </c>
      <c r="V48" s="44">
        <f t="shared" si="14"/>
        <v>139</v>
      </c>
      <c r="W48" s="44">
        <f t="shared" si="15"/>
        <v>0</v>
      </c>
      <c r="X48" s="120">
        <f t="shared" si="16"/>
        <v>1</v>
      </c>
      <c r="Y48" s="130">
        <f t="shared" si="17"/>
        <v>904</v>
      </c>
      <c r="Z48" s="47">
        <f>R47+R48+R49</f>
        <v>4696</v>
      </c>
      <c r="AA48" s="615"/>
    </row>
    <row r="49" spans="1:27" ht="20.25" customHeight="1" thickBot="1">
      <c r="A49" s="373"/>
      <c r="B49" s="638"/>
      <c r="C49" s="494"/>
      <c r="D49" s="372" t="s">
        <v>104</v>
      </c>
      <c r="E49" s="261">
        <v>3314</v>
      </c>
      <c r="F49" s="77">
        <v>657</v>
      </c>
      <c r="G49" s="77">
        <v>221</v>
      </c>
      <c r="H49" s="77">
        <v>1060</v>
      </c>
      <c r="I49" s="77">
        <v>0</v>
      </c>
      <c r="J49" s="77">
        <v>31</v>
      </c>
      <c r="K49" s="289">
        <f t="shared" si="9"/>
        <v>5283</v>
      </c>
      <c r="L49" s="76">
        <v>1964</v>
      </c>
      <c r="M49" s="77">
        <v>445</v>
      </c>
      <c r="N49" s="77">
        <v>176</v>
      </c>
      <c r="O49" s="77">
        <v>670</v>
      </c>
      <c r="P49" s="77">
        <v>0</v>
      </c>
      <c r="Q49" s="77">
        <v>15</v>
      </c>
      <c r="R49" s="244">
        <f t="shared" si="10"/>
        <v>3270</v>
      </c>
      <c r="S49" s="261">
        <f t="shared" si="11"/>
        <v>1350</v>
      </c>
      <c r="T49" s="77">
        <f t="shared" si="12"/>
        <v>212</v>
      </c>
      <c r="U49" s="77">
        <f t="shared" si="13"/>
        <v>45</v>
      </c>
      <c r="V49" s="77">
        <f t="shared" si="14"/>
        <v>390</v>
      </c>
      <c r="W49" s="77">
        <f t="shared" si="15"/>
        <v>0</v>
      </c>
      <c r="X49" s="371">
        <f t="shared" si="16"/>
        <v>16</v>
      </c>
      <c r="Y49" s="370">
        <f t="shared" si="17"/>
        <v>2013</v>
      </c>
      <c r="Z49" s="104">
        <f>Y47+Y48+Y49</f>
        <v>2992</v>
      </c>
      <c r="AA49" s="616"/>
    </row>
    <row r="50" spans="1:27" s="106" customFormat="1" ht="20.25" customHeight="1">
      <c r="A50" s="368">
        <v>15</v>
      </c>
      <c r="B50" s="638"/>
      <c r="C50" s="620" t="s">
        <v>76</v>
      </c>
      <c r="D50" s="367" t="s">
        <v>106</v>
      </c>
      <c r="E50" s="117">
        <v>24</v>
      </c>
      <c r="F50" s="32">
        <v>2</v>
      </c>
      <c r="G50" s="32">
        <v>0</v>
      </c>
      <c r="H50" s="32">
        <v>3</v>
      </c>
      <c r="I50" s="32">
        <v>0</v>
      </c>
      <c r="J50" s="32">
        <v>0</v>
      </c>
      <c r="K50" s="260">
        <f t="shared" si="9"/>
        <v>29</v>
      </c>
      <c r="L50" s="31">
        <v>15</v>
      </c>
      <c r="M50" s="32">
        <v>2</v>
      </c>
      <c r="N50" s="32">
        <v>0</v>
      </c>
      <c r="O50" s="32">
        <v>2</v>
      </c>
      <c r="P50" s="32">
        <v>0</v>
      </c>
      <c r="Q50" s="32">
        <v>0</v>
      </c>
      <c r="R50" s="126">
        <f t="shared" si="10"/>
        <v>19</v>
      </c>
      <c r="S50" s="117">
        <f t="shared" si="11"/>
        <v>9</v>
      </c>
      <c r="T50" s="32">
        <f t="shared" si="12"/>
        <v>0</v>
      </c>
      <c r="U50" s="32">
        <f t="shared" si="13"/>
        <v>0</v>
      </c>
      <c r="V50" s="32">
        <f t="shared" si="14"/>
        <v>1</v>
      </c>
      <c r="W50" s="32">
        <f t="shared" si="15"/>
        <v>0</v>
      </c>
      <c r="X50" s="118">
        <f t="shared" si="16"/>
        <v>0</v>
      </c>
      <c r="Y50" s="125">
        <f t="shared" si="17"/>
        <v>10</v>
      </c>
      <c r="Z50" s="35">
        <f>K50+K51+K52</f>
        <v>186</v>
      </c>
      <c r="AA50" s="614">
        <f>Z52/Z50*100</f>
        <v>28.49462365591398</v>
      </c>
    </row>
    <row r="51" spans="1:27" s="2" customFormat="1" ht="20.25" customHeight="1">
      <c r="A51" s="366"/>
      <c r="B51" s="638"/>
      <c r="C51" s="494"/>
      <c r="D51" s="365" t="s">
        <v>105</v>
      </c>
      <c r="E51" s="119">
        <v>42</v>
      </c>
      <c r="F51" s="44">
        <v>2</v>
      </c>
      <c r="G51" s="44">
        <v>1</v>
      </c>
      <c r="H51" s="44">
        <v>6</v>
      </c>
      <c r="I51" s="44">
        <v>0</v>
      </c>
      <c r="J51" s="44">
        <v>0</v>
      </c>
      <c r="K51" s="258">
        <f t="shared" si="9"/>
        <v>51</v>
      </c>
      <c r="L51" s="43">
        <v>34</v>
      </c>
      <c r="M51" s="44">
        <v>2</v>
      </c>
      <c r="N51" s="44">
        <v>0</v>
      </c>
      <c r="O51" s="44">
        <v>5</v>
      </c>
      <c r="P51" s="44">
        <v>0</v>
      </c>
      <c r="Q51" s="44">
        <v>1</v>
      </c>
      <c r="R51" s="131">
        <f t="shared" si="10"/>
        <v>42</v>
      </c>
      <c r="S51" s="119">
        <f t="shared" si="11"/>
        <v>8</v>
      </c>
      <c r="T51" s="44">
        <f t="shared" si="12"/>
        <v>0</v>
      </c>
      <c r="U51" s="44">
        <f t="shared" si="13"/>
        <v>1</v>
      </c>
      <c r="V51" s="44">
        <f t="shared" si="14"/>
        <v>1</v>
      </c>
      <c r="W51" s="44">
        <f t="shared" si="15"/>
        <v>0</v>
      </c>
      <c r="X51" s="120">
        <f t="shared" si="16"/>
        <v>-1</v>
      </c>
      <c r="Y51" s="130">
        <f t="shared" si="17"/>
        <v>9</v>
      </c>
      <c r="Z51" s="47">
        <f>R50+R51+R52</f>
        <v>133</v>
      </c>
      <c r="AA51" s="615"/>
    </row>
    <row r="52" spans="1:27" s="107" customFormat="1" ht="20.25" customHeight="1" thickBot="1">
      <c r="A52" s="380"/>
      <c r="B52" s="638"/>
      <c r="C52" s="495"/>
      <c r="D52" s="364" t="s">
        <v>104</v>
      </c>
      <c r="E52" s="121">
        <v>66</v>
      </c>
      <c r="F52" s="56">
        <v>19</v>
      </c>
      <c r="G52" s="56">
        <v>2</v>
      </c>
      <c r="H52" s="56">
        <v>19</v>
      </c>
      <c r="I52" s="56">
        <v>0</v>
      </c>
      <c r="J52" s="56">
        <v>0</v>
      </c>
      <c r="K52" s="176">
        <f t="shared" si="9"/>
        <v>106</v>
      </c>
      <c r="L52" s="55">
        <v>43</v>
      </c>
      <c r="M52" s="56">
        <v>14</v>
      </c>
      <c r="N52" s="56">
        <v>0</v>
      </c>
      <c r="O52" s="56">
        <v>12</v>
      </c>
      <c r="P52" s="56">
        <v>0</v>
      </c>
      <c r="Q52" s="56">
        <v>3</v>
      </c>
      <c r="R52" s="136">
        <f t="shared" si="10"/>
        <v>72</v>
      </c>
      <c r="S52" s="121">
        <f t="shared" si="11"/>
        <v>23</v>
      </c>
      <c r="T52" s="56">
        <f t="shared" si="12"/>
        <v>5</v>
      </c>
      <c r="U52" s="56">
        <f t="shared" si="13"/>
        <v>2</v>
      </c>
      <c r="V52" s="56">
        <f t="shared" si="14"/>
        <v>7</v>
      </c>
      <c r="W52" s="56">
        <f t="shared" si="15"/>
        <v>0</v>
      </c>
      <c r="X52" s="122">
        <f t="shared" si="16"/>
        <v>-3</v>
      </c>
      <c r="Y52" s="135">
        <f t="shared" si="17"/>
        <v>34</v>
      </c>
      <c r="Z52" s="59">
        <f>Y50+Y51+Y52</f>
        <v>53</v>
      </c>
      <c r="AA52" s="616"/>
    </row>
    <row r="53" spans="1:27" ht="20.25" customHeight="1">
      <c r="A53" s="379">
        <v>16</v>
      </c>
      <c r="B53" s="638"/>
      <c r="C53" s="494" t="s">
        <v>77</v>
      </c>
      <c r="D53" s="378" t="s">
        <v>106</v>
      </c>
      <c r="E53" s="311">
        <v>48</v>
      </c>
      <c r="F53" s="69">
        <v>2</v>
      </c>
      <c r="G53" s="69">
        <v>0</v>
      </c>
      <c r="H53" s="69">
        <v>10</v>
      </c>
      <c r="I53" s="69">
        <v>0</v>
      </c>
      <c r="J53" s="69">
        <v>0</v>
      </c>
      <c r="K53" s="292">
        <f t="shared" si="9"/>
        <v>60</v>
      </c>
      <c r="L53" s="68">
        <v>29</v>
      </c>
      <c r="M53" s="69">
        <v>0</v>
      </c>
      <c r="N53" s="69">
        <v>0</v>
      </c>
      <c r="O53" s="69">
        <v>3</v>
      </c>
      <c r="P53" s="69">
        <v>0</v>
      </c>
      <c r="Q53" s="69">
        <v>0</v>
      </c>
      <c r="R53" s="291">
        <f t="shared" si="10"/>
        <v>32</v>
      </c>
      <c r="S53" s="311">
        <f t="shared" si="11"/>
        <v>19</v>
      </c>
      <c r="T53" s="69">
        <f t="shared" si="12"/>
        <v>2</v>
      </c>
      <c r="U53" s="69">
        <f t="shared" si="13"/>
        <v>0</v>
      </c>
      <c r="V53" s="69">
        <f t="shared" si="14"/>
        <v>7</v>
      </c>
      <c r="W53" s="69">
        <f t="shared" si="15"/>
        <v>0</v>
      </c>
      <c r="X53" s="377">
        <f t="shared" si="16"/>
        <v>0</v>
      </c>
      <c r="Y53" s="376">
        <f t="shared" si="17"/>
        <v>28</v>
      </c>
      <c r="Z53" s="101">
        <f>K53+K54+K55</f>
        <v>1389</v>
      </c>
      <c r="AA53" s="614">
        <f>Z55/Z53*100</f>
        <v>37.077033837293015</v>
      </c>
    </row>
    <row r="54" spans="1:27" ht="20.25" customHeight="1">
      <c r="A54" s="366"/>
      <c r="B54" s="638"/>
      <c r="C54" s="494"/>
      <c r="D54" s="365" t="s">
        <v>105</v>
      </c>
      <c r="E54" s="119">
        <v>20</v>
      </c>
      <c r="F54" s="44">
        <v>3</v>
      </c>
      <c r="G54" s="44">
        <v>1</v>
      </c>
      <c r="H54" s="44">
        <v>5</v>
      </c>
      <c r="I54" s="44">
        <v>0</v>
      </c>
      <c r="J54" s="44">
        <v>0</v>
      </c>
      <c r="K54" s="258">
        <f t="shared" si="9"/>
        <v>29</v>
      </c>
      <c r="L54" s="43">
        <v>9</v>
      </c>
      <c r="M54" s="44">
        <v>2</v>
      </c>
      <c r="N54" s="44">
        <v>0</v>
      </c>
      <c r="O54" s="44">
        <v>0</v>
      </c>
      <c r="P54" s="44">
        <v>0</v>
      </c>
      <c r="Q54" s="44">
        <v>0</v>
      </c>
      <c r="R54" s="131">
        <f t="shared" si="10"/>
        <v>11</v>
      </c>
      <c r="S54" s="119">
        <f t="shared" si="11"/>
        <v>11</v>
      </c>
      <c r="T54" s="44">
        <f t="shared" si="12"/>
        <v>1</v>
      </c>
      <c r="U54" s="44">
        <f t="shared" si="13"/>
        <v>1</v>
      </c>
      <c r="V54" s="44">
        <f t="shared" si="14"/>
        <v>5</v>
      </c>
      <c r="W54" s="44">
        <f t="shared" si="15"/>
        <v>0</v>
      </c>
      <c r="X54" s="120">
        <f t="shared" si="16"/>
        <v>0</v>
      </c>
      <c r="Y54" s="130">
        <f t="shared" si="17"/>
        <v>18</v>
      </c>
      <c r="Z54" s="47">
        <f>R53+R54+R55</f>
        <v>874</v>
      </c>
      <c r="AA54" s="615"/>
    </row>
    <row r="55" spans="1:27" ht="20.25" customHeight="1" thickBot="1">
      <c r="A55" s="373"/>
      <c r="B55" s="639"/>
      <c r="C55" s="494"/>
      <c r="D55" s="372" t="s">
        <v>104</v>
      </c>
      <c r="E55" s="261">
        <v>708</v>
      </c>
      <c r="F55" s="77">
        <v>215</v>
      </c>
      <c r="G55" s="77">
        <v>31</v>
      </c>
      <c r="H55" s="77">
        <v>346</v>
      </c>
      <c r="I55" s="77">
        <v>0</v>
      </c>
      <c r="J55" s="77">
        <v>0</v>
      </c>
      <c r="K55" s="289">
        <f t="shared" si="9"/>
        <v>1300</v>
      </c>
      <c r="L55" s="76">
        <v>471</v>
      </c>
      <c r="M55" s="77">
        <v>129</v>
      </c>
      <c r="N55" s="77">
        <v>0</v>
      </c>
      <c r="O55" s="77">
        <v>231</v>
      </c>
      <c r="P55" s="77">
        <v>0</v>
      </c>
      <c r="Q55" s="77">
        <v>0</v>
      </c>
      <c r="R55" s="244">
        <f t="shared" si="10"/>
        <v>831</v>
      </c>
      <c r="S55" s="261">
        <f t="shared" si="11"/>
        <v>237</v>
      </c>
      <c r="T55" s="77">
        <f t="shared" si="12"/>
        <v>86</v>
      </c>
      <c r="U55" s="77">
        <f t="shared" si="13"/>
        <v>31</v>
      </c>
      <c r="V55" s="77">
        <f t="shared" si="14"/>
        <v>115</v>
      </c>
      <c r="W55" s="77">
        <f t="shared" si="15"/>
        <v>0</v>
      </c>
      <c r="X55" s="371">
        <f t="shared" si="16"/>
        <v>0</v>
      </c>
      <c r="Y55" s="370">
        <f t="shared" si="17"/>
        <v>469</v>
      </c>
      <c r="Z55" s="104">
        <f>Y53+Y54+Y55</f>
        <v>515</v>
      </c>
      <c r="AA55" s="616"/>
    </row>
    <row r="56" spans="1:27" s="106" customFormat="1" ht="20.25" customHeight="1">
      <c r="A56" s="368">
        <v>17</v>
      </c>
      <c r="B56" s="641" t="s">
        <v>78</v>
      </c>
      <c r="C56" s="620" t="s">
        <v>79</v>
      </c>
      <c r="D56" s="367" t="s">
        <v>106</v>
      </c>
      <c r="E56" s="117">
        <v>72</v>
      </c>
      <c r="F56" s="32">
        <v>6</v>
      </c>
      <c r="G56" s="32">
        <v>1</v>
      </c>
      <c r="H56" s="32">
        <v>11</v>
      </c>
      <c r="I56" s="32">
        <v>0</v>
      </c>
      <c r="J56" s="32">
        <v>3</v>
      </c>
      <c r="K56" s="260">
        <f t="shared" si="9"/>
        <v>93</v>
      </c>
      <c r="L56" s="31">
        <v>45</v>
      </c>
      <c r="M56" s="32">
        <v>8</v>
      </c>
      <c r="N56" s="32">
        <v>2</v>
      </c>
      <c r="O56" s="32">
        <v>5</v>
      </c>
      <c r="P56" s="32">
        <v>0</v>
      </c>
      <c r="Q56" s="32">
        <v>0</v>
      </c>
      <c r="R56" s="126">
        <f t="shared" si="10"/>
        <v>60</v>
      </c>
      <c r="S56" s="117">
        <f t="shared" si="11"/>
        <v>27</v>
      </c>
      <c r="T56" s="32">
        <f t="shared" si="12"/>
        <v>-2</v>
      </c>
      <c r="U56" s="32">
        <f t="shared" si="13"/>
        <v>-1</v>
      </c>
      <c r="V56" s="32">
        <f t="shared" si="14"/>
        <v>6</v>
      </c>
      <c r="W56" s="32">
        <f t="shared" si="15"/>
        <v>0</v>
      </c>
      <c r="X56" s="118">
        <f t="shared" si="16"/>
        <v>3</v>
      </c>
      <c r="Y56" s="125">
        <f t="shared" si="17"/>
        <v>33</v>
      </c>
      <c r="Z56" s="35">
        <f>K56+K57+K58</f>
        <v>1800</v>
      </c>
      <c r="AA56" s="614">
        <f>Z58/Z56*100</f>
        <v>59.5</v>
      </c>
    </row>
    <row r="57" spans="1:27" s="2" customFormat="1" ht="20.25" customHeight="1">
      <c r="A57" s="366"/>
      <c r="B57" s="642"/>
      <c r="C57" s="494"/>
      <c r="D57" s="365" t="s">
        <v>105</v>
      </c>
      <c r="E57" s="119">
        <v>191</v>
      </c>
      <c r="F57" s="44">
        <v>31</v>
      </c>
      <c r="G57" s="44">
        <v>14</v>
      </c>
      <c r="H57" s="44">
        <v>16</v>
      </c>
      <c r="I57" s="44">
        <v>0</v>
      </c>
      <c r="J57" s="44">
        <v>10</v>
      </c>
      <c r="K57" s="258">
        <f t="shared" si="9"/>
        <v>262</v>
      </c>
      <c r="L57" s="43">
        <v>165</v>
      </c>
      <c r="M57" s="44">
        <v>28</v>
      </c>
      <c r="N57" s="44">
        <v>12</v>
      </c>
      <c r="O57" s="44">
        <v>5</v>
      </c>
      <c r="P57" s="44">
        <v>0</v>
      </c>
      <c r="Q57" s="44">
        <v>0</v>
      </c>
      <c r="R57" s="131">
        <f t="shared" si="10"/>
        <v>210</v>
      </c>
      <c r="S57" s="119">
        <f t="shared" si="11"/>
        <v>26</v>
      </c>
      <c r="T57" s="44">
        <f t="shared" si="12"/>
        <v>3</v>
      </c>
      <c r="U57" s="44">
        <f t="shared" si="13"/>
        <v>2</v>
      </c>
      <c r="V57" s="44">
        <f t="shared" si="14"/>
        <v>11</v>
      </c>
      <c r="W57" s="44">
        <f t="shared" si="15"/>
        <v>0</v>
      </c>
      <c r="X57" s="120">
        <f t="shared" si="16"/>
        <v>10</v>
      </c>
      <c r="Y57" s="130">
        <f t="shared" si="17"/>
        <v>52</v>
      </c>
      <c r="Z57" s="47">
        <f>R56+R57+R58</f>
        <v>729</v>
      </c>
      <c r="AA57" s="615"/>
    </row>
    <row r="58" spans="1:27" s="107" customFormat="1" ht="20.25" customHeight="1" thickBot="1">
      <c r="A58" s="380"/>
      <c r="B58" s="643"/>
      <c r="C58" s="495"/>
      <c r="D58" s="364" t="s">
        <v>104</v>
      </c>
      <c r="E58" s="121">
        <v>859</v>
      </c>
      <c r="F58" s="56">
        <v>266</v>
      </c>
      <c r="G58" s="56">
        <v>57</v>
      </c>
      <c r="H58" s="56">
        <v>210</v>
      </c>
      <c r="I58" s="56">
        <v>0</v>
      </c>
      <c r="J58" s="56">
        <v>53</v>
      </c>
      <c r="K58" s="176">
        <f t="shared" si="9"/>
        <v>1445</v>
      </c>
      <c r="L58" s="55">
        <v>304</v>
      </c>
      <c r="M58" s="56">
        <v>116</v>
      </c>
      <c r="N58" s="56">
        <v>28</v>
      </c>
      <c r="O58" s="56">
        <v>8</v>
      </c>
      <c r="P58" s="56">
        <v>0</v>
      </c>
      <c r="Q58" s="56">
        <v>3</v>
      </c>
      <c r="R58" s="136">
        <f t="shared" si="10"/>
        <v>459</v>
      </c>
      <c r="S58" s="121">
        <f t="shared" si="11"/>
        <v>555</v>
      </c>
      <c r="T58" s="56">
        <f t="shared" si="12"/>
        <v>150</v>
      </c>
      <c r="U58" s="56">
        <f t="shared" si="13"/>
        <v>29</v>
      </c>
      <c r="V58" s="56">
        <f t="shared" si="14"/>
        <v>202</v>
      </c>
      <c r="W58" s="56">
        <f t="shared" si="15"/>
        <v>0</v>
      </c>
      <c r="X58" s="122">
        <f t="shared" si="16"/>
        <v>50</v>
      </c>
      <c r="Y58" s="135">
        <f t="shared" si="17"/>
        <v>986</v>
      </c>
      <c r="Z58" s="59">
        <f>Y56+Y57+Y58</f>
        <v>1071</v>
      </c>
      <c r="AA58" s="616"/>
    </row>
    <row r="59" spans="1:27" s="2" customFormat="1" ht="20.25" customHeight="1">
      <c r="A59" s="379"/>
      <c r="B59" s="478" t="s">
        <v>80</v>
      </c>
      <c r="C59" s="478"/>
      <c r="D59" s="352" t="s">
        <v>106</v>
      </c>
      <c r="E59" s="317">
        <f t="shared" ref="E59:J61" si="18">E8+E11+E14+E17+E20+E23+E26+E29+E32+E35+E38+E41+E44+E47+E50+E53+E56</f>
        <v>1079</v>
      </c>
      <c r="F59" s="317">
        <f t="shared" si="18"/>
        <v>102</v>
      </c>
      <c r="G59" s="317">
        <f t="shared" si="18"/>
        <v>42</v>
      </c>
      <c r="H59" s="317">
        <f t="shared" si="18"/>
        <v>175</v>
      </c>
      <c r="I59" s="317">
        <f t="shared" si="18"/>
        <v>2</v>
      </c>
      <c r="J59" s="317">
        <f t="shared" si="18"/>
        <v>24</v>
      </c>
      <c r="K59" s="292">
        <f t="shared" si="9"/>
        <v>1424</v>
      </c>
      <c r="L59" s="318">
        <f t="shared" ref="L59:Q61" si="19">L8+L11+L14+L17+L20+L23+L26+L29+L32+L35+L38+L41+L44+L47+L50+L53+L56</f>
        <v>704</v>
      </c>
      <c r="M59" s="318">
        <f t="shared" si="19"/>
        <v>69</v>
      </c>
      <c r="N59" s="318">
        <f t="shared" si="19"/>
        <v>29</v>
      </c>
      <c r="O59" s="318">
        <f t="shared" si="19"/>
        <v>96</v>
      </c>
      <c r="P59" s="318">
        <f t="shared" si="19"/>
        <v>0</v>
      </c>
      <c r="Q59" s="318">
        <f t="shared" si="19"/>
        <v>6</v>
      </c>
      <c r="R59" s="291">
        <f t="shared" si="10"/>
        <v>904</v>
      </c>
      <c r="S59" s="317">
        <f t="shared" si="11"/>
        <v>375</v>
      </c>
      <c r="T59" s="317">
        <f t="shared" si="12"/>
        <v>33</v>
      </c>
      <c r="U59" s="317">
        <f t="shared" si="13"/>
        <v>13</v>
      </c>
      <c r="V59" s="317">
        <f t="shared" si="14"/>
        <v>79</v>
      </c>
      <c r="W59" s="317">
        <f t="shared" si="15"/>
        <v>2</v>
      </c>
      <c r="X59" s="64">
        <f t="shared" si="16"/>
        <v>18</v>
      </c>
      <c r="Y59" s="376">
        <f t="shared" si="17"/>
        <v>520</v>
      </c>
      <c r="Z59" s="101">
        <f>K59+K60+K61</f>
        <v>29500</v>
      </c>
      <c r="AA59" s="614">
        <f>Z61/Z59*100</f>
        <v>34.976271186440677</v>
      </c>
    </row>
    <row r="60" spans="1:27" s="2" customFormat="1" ht="20.25" customHeight="1">
      <c r="A60" s="366"/>
      <c r="B60" s="478"/>
      <c r="C60" s="478"/>
      <c r="D60" s="241" t="s">
        <v>105</v>
      </c>
      <c r="E60" s="128">
        <f t="shared" si="18"/>
        <v>4210</v>
      </c>
      <c r="F60" s="128">
        <f t="shared" si="18"/>
        <v>562</v>
      </c>
      <c r="G60" s="128">
        <f t="shared" si="18"/>
        <v>260</v>
      </c>
      <c r="H60" s="128">
        <f t="shared" si="18"/>
        <v>499</v>
      </c>
      <c r="I60" s="128">
        <f t="shared" si="18"/>
        <v>5</v>
      </c>
      <c r="J60" s="128">
        <f t="shared" si="18"/>
        <v>91</v>
      </c>
      <c r="K60" s="258">
        <f t="shared" si="9"/>
        <v>5627</v>
      </c>
      <c r="L60" s="129">
        <f t="shared" si="19"/>
        <v>2731</v>
      </c>
      <c r="M60" s="129">
        <f t="shared" si="19"/>
        <v>340</v>
      </c>
      <c r="N60" s="129">
        <f t="shared" si="19"/>
        <v>139</v>
      </c>
      <c r="O60" s="129">
        <f t="shared" si="19"/>
        <v>336</v>
      </c>
      <c r="P60" s="129">
        <f t="shared" si="19"/>
        <v>0</v>
      </c>
      <c r="Q60" s="129">
        <f t="shared" si="19"/>
        <v>14</v>
      </c>
      <c r="R60" s="131">
        <f t="shared" si="10"/>
        <v>3560</v>
      </c>
      <c r="S60" s="128">
        <f t="shared" si="11"/>
        <v>1479</v>
      </c>
      <c r="T60" s="128">
        <f t="shared" si="12"/>
        <v>222</v>
      </c>
      <c r="U60" s="128">
        <f t="shared" si="13"/>
        <v>121</v>
      </c>
      <c r="V60" s="128">
        <f t="shared" si="14"/>
        <v>163</v>
      </c>
      <c r="W60" s="128">
        <f t="shared" si="15"/>
        <v>5</v>
      </c>
      <c r="X60" s="40">
        <f t="shared" si="16"/>
        <v>77</v>
      </c>
      <c r="Y60" s="130">
        <f t="shared" si="17"/>
        <v>2067</v>
      </c>
      <c r="Z60" s="47">
        <f>R59+R60+R61</f>
        <v>19182</v>
      </c>
      <c r="AA60" s="615"/>
    </row>
    <row r="61" spans="1:27" s="2" customFormat="1" ht="20.25" customHeight="1" thickBot="1">
      <c r="A61" s="373"/>
      <c r="B61" s="478"/>
      <c r="C61" s="478"/>
      <c r="D61" s="348" t="s">
        <v>104</v>
      </c>
      <c r="E61" s="316">
        <f t="shared" si="18"/>
        <v>15533</v>
      </c>
      <c r="F61" s="316">
        <f t="shared" si="18"/>
        <v>2624</v>
      </c>
      <c r="G61" s="316">
        <f t="shared" si="18"/>
        <v>937</v>
      </c>
      <c r="H61" s="316">
        <f t="shared" si="18"/>
        <v>2902</v>
      </c>
      <c r="I61" s="316">
        <f t="shared" si="18"/>
        <v>9</v>
      </c>
      <c r="J61" s="316">
        <f t="shared" si="18"/>
        <v>444</v>
      </c>
      <c r="K61" s="289">
        <f t="shared" si="9"/>
        <v>22449</v>
      </c>
      <c r="L61" s="245">
        <f t="shared" si="19"/>
        <v>10968</v>
      </c>
      <c r="M61" s="245">
        <f t="shared" si="19"/>
        <v>1617</v>
      </c>
      <c r="N61" s="245">
        <f t="shared" si="19"/>
        <v>398</v>
      </c>
      <c r="O61" s="245">
        <f t="shared" si="19"/>
        <v>1601</v>
      </c>
      <c r="P61" s="245">
        <f t="shared" si="19"/>
        <v>0</v>
      </c>
      <c r="Q61" s="245">
        <f t="shared" si="19"/>
        <v>134</v>
      </c>
      <c r="R61" s="244">
        <f t="shared" si="10"/>
        <v>14718</v>
      </c>
      <c r="S61" s="316">
        <f t="shared" si="11"/>
        <v>4565</v>
      </c>
      <c r="T61" s="316">
        <f t="shared" si="12"/>
        <v>1007</v>
      </c>
      <c r="U61" s="316">
        <f t="shared" si="13"/>
        <v>539</v>
      </c>
      <c r="V61" s="316">
        <f t="shared" si="14"/>
        <v>1301</v>
      </c>
      <c r="W61" s="316">
        <f t="shared" si="15"/>
        <v>9</v>
      </c>
      <c r="X61" s="72">
        <f t="shared" si="16"/>
        <v>310</v>
      </c>
      <c r="Y61" s="370">
        <f t="shared" si="17"/>
        <v>7731</v>
      </c>
      <c r="Z61" s="104">
        <f>Y59+Y60+Y61</f>
        <v>10318</v>
      </c>
      <c r="AA61" s="616"/>
    </row>
    <row r="62" spans="1:27" s="335" customFormat="1" ht="20.25" customHeight="1" thickBot="1">
      <c r="A62" s="410"/>
      <c r="B62" s="610" t="s">
        <v>141</v>
      </c>
      <c r="C62" s="610"/>
      <c r="D62" s="409"/>
      <c r="E62" s="300"/>
      <c r="F62" s="298"/>
      <c r="G62" s="298"/>
      <c r="H62" s="298"/>
      <c r="I62" s="298"/>
      <c r="J62" s="298"/>
      <c r="K62" s="253"/>
      <c r="L62" s="299"/>
      <c r="M62" s="298"/>
      <c r="N62" s="298"/>
      <c r="O62" s="298"/>
      <c r="P62" s="298"/>
      <c r="Q62" s="298"/>
      <c r="R62" s="297"/>
      <c r="S62" s="296"/>
      <c r="T62" s="295"/>
      <c r="U62" s="295"/>
      <c r="V62" s="295"/>
      <c r="W62" s="295"/>
      <c r="X62" s="408"/>
      <c r="Y62" s="407"/>
      <c r="Z62" s="188"/>
      <c r="AA62" s="406"/>
    </row>
    <row r="63" spans="1:27" s="2" customFormat="1" ht="20.25" customHeight="1">
      <c r="A63" s="379">
        <v>18</v>
      </c>
      <c r="B63" s="637" t="s">
        <v>26</v>
      </c>
      <c r="C63" s="494" t="s">
        <v>27</v>
      </c>
      <c r="D63" s="378" t="s">
        <v>106</v>
      </c>
      <c r="E63" s="311">
        <v>24</v>
      </c>
      <c r="F63" s="69">
        <v>0</v>
      </c>
      <c r="G63" s="69">
        <v>0</v>
      </c>
      <c r="H63" s="69">
        <v>0</v>
      </c>
      <c r="I63" s="69">
        <v>0</v>
      </c>
      <c r="J63" s="69">
        <v>1</v>
      </c>
      <c r="K63" s="292">
        <f t="shared" ref="K63:K110" si="20">SUM(E63:J63)</f>
        <v>25</v>
      </c>
      <c r="L63" s="68">
        <v>16</v>
      </c>
      <c r="M63" s="69">
        <v>0</v>
      </c>
      <c r="N63" s="69">
        <v>0</v>
      </c>
      <c r="O63" s="69">
        <v>0</v>
      </c>
      <c r="P63" s="69">
        <v>0</v>
      </c>
      <c r="Q63" s="69">
        <v>1</v>
      </c>
      <c r="R63" s="291">
        <f t="shared" ref="R63:R110" si="21">SUM(L63:Q63)</f>
        <v>17</v>
      </c>
      <c r="S63" s="117">
        <f t="shared" ref="S63:S110" si="22">E63-L63</f>
        <v>8</v>
      </c>
      <c r="T63" s="32">
        <f t="shared" ref="T63:T110" si="23">F63-M63</f>
        <v>0</v>
      </c>
      <c r="U63" s="32">
        <f t="shared" ref="U63:U110" si="24">G63-N63</f>
        <v>0</v>
      </c>
      <c r="V63" s="32">
        <f t="shared" ref="V63:V110" si="25">H63-O63</f>
        <v>0</v>
      </c>
      <c r="W63" s="32">
        <f t="shared" ref="W63:W110" si="26">I63-P63</f>
        <v>0</v>
      </c>
      <c r="X63" s="118">
        <f t="shared" ref="X63:X110" si="27">J63-Q63</f>
        <v>0</v>
      </c>
      <c r="Y63" s="376">
        <f t="shared" ref="Y63:Y110" si="28">SUM(S63:X63)</f>
        <v>8</v>
      </c>
      <c r="Z63" s="101">
        <f>K63+K64+K65</f>
        <v>153</v>
      </c>
      <c r="AA63" s="614">
        <f>Z65/Z63*100</f>
        <v>27.450980392156865</v>
      </c>
    </row>
    <row r="64" spans="1:27" s="2" customFormat="1" ht="20.25" customHeight="1">
      <c r="A64" s="366"/>
      <c r="B64" s="638"/>
      <c r="C64" s="494"/>
      <c r="D64" s="365" t="s">
        <v>105</v>
      </c>
      <c r="E64" s="119">
        <v>30</v>
      </c>
      <c r="F64" s="44">
        <v>3</v>
      </c>
      <c r="G64" s="44">
        <v>1</v>
      </c>
      <c r="H64" s="44">
        <v>4</v>
      </c>
      <c r="I64" s="44">
        <v>1</v>
      </c>
      <c r="J64" s="44">
        <v>1</v>
      </c>
      <c r="K64" s="258">
        <f t="shared" si="20"/>
        <v>40</v>
      </c>
      <c r="L64" s="43">
        <v>22</v>
      </c>
      <c r="M64" s="44">
        <v>1</v>
      </c>
      <c r="N64" s="44">
        <v>0</v>
      </c>
      <c r="O64" s="44">
        <v>4</v>
      </c>
      <c r="P64" s="44">
        <v>0</v>
      </c>
      <c r="Q64" s="44">
        <v>1</v>
      </c>
      <c r="R64" s="291">
        <f t="shared" si="21"/>
        <v>28</v>
      </c>
      <c r="S64" s="119">
        <f t="shared" si="22"/>
        <v>8</v>
      </c>
      <c r="T64" s="44">
        <f t="shared" si="23"/>
        <v>2</v>
      </c>
      <c r="U64" s="44">
        <f t="shared" si="24"/>
        <v>1</v>
      </c>
      <c r="V64" s="44">
        <f t="shared" si="25"/>
        <v>0</v>
      </c>
      <c r="W64" s="44">
        <f t="shared" si="26"/>
        <v>1</v>
      </c>
      <c r="X64" s="120">
        <f t="shared" si="27"/>
        <v>0</v>
      </c>
      <c r="Y64" s="130">
        <f t="shared" si="28"/>
        <v>12</v>
      </c>
      <c r="Z64" s="47">
        <f>R63+R64+R65</f>
        <v>111</v>
      </c>
      <c r="AA64" s="615"/>
    </row>
    <row r="65" spans="1:27" s="2" customFormat="1" ht="20.25" customHeight="1" thickBot="1">
      <c r="A65" s="373"/>
      <c r="B65" s="638"/>
      <c r="C65" s="494"/>
      <c r="D65" s="372" t="s">
        <v>104</v>
      </c>
      <c r="E65" s="261">
        <v>65</v>
      </c>
      <c r="F65" s="77">
        <v>7</v>
      </c>
      <c r="G65" s="77">
        <v>2</v>
      </c>
      <c r="H65" s="77">
        <v>12</v>
      </c>
      <c r="I65" s="77">
        <v>1</v>
      </c>
      <c r="J65" s="77">
        <v>1</v>
      </c>
      <c r="K65" s="289">
        <f t="shared" si="20"/>
        <v>88</v>
      </c>
      <c r="L65" s="76">
        <v>51</v>
      </c>
      <c r="M65" s="77">
        <v>4</v>
      </c>
      <c r="N65" s="77">
        <v>2</v>
      </c>
      <c r="O65" s="77">
        <v>8</v>
      </c>
      <c r="P65" s="77">
        <v>0</v>
      </c>
      <c r="Q65" s="77">
        <v>1</v>
      </c>
      <c r="R65" s="244">
        <f t="shared" si="21"/>
        <v>66</v>
      </c>
      <c r="S65" s="121">
        <f t="shared" si="22"/>
        <v>14</v>
      </c>
      <c r="T65" s="56">
        <f t="shared" si="23"/>
        <v>3</v>
      </c>
      <c r="U65" s="56">
        <f t="shared" si="24"/>
        <v>0</v>
      </c>
      <c r="V65" s="56">
        <f t="shared" si="25"/>
        <v>4</v>
      </c>
      <c r="W65" s="56">
        <f t="shared" si="26"/>
        <v>1</v>
      </c>
      <c r="X65" s="122">
        <f t="shared" si="27"/>
        <v>0</v>
      </c>
      <c r="Y65" s="370">
        <f t="shared" si="28"/>
        <v>22</v>
      </c>
      <c r="Z65" s="104">
        <f>Y63+Y64+Y65</f>
        <v>42</v>
      </c>
      <c r="AA65" s="616"/>
    </row>
    <row r="66" spans="1:27" s="153" customFormat="1" ht="20.25" customHeight="1">
      <c r="A66" s="397">
        <v>19</v>
      </c>
      <c r="B66" s="638"/>
      <c r="C66" s="620" t="s">
        <v>28</v>
      </c>
      <c r="D66" s="243" t="s">
        <v>106</v>
      </c>
      <c r="E66" s="117">
        <v>13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260">
        <f t="shared" si="20"/>
        <v>13</v>
      </c>
      <c r="L66" s="31">
        <v>1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126">
        <f t="shared" si="21"/>
        <v>1</v>
      </c>
      <c r="S66" s="311">
        <f t="shared" si="22"/>
        <v>12</v>
      </c>
      <c r="T66" s="69">
        <f t="shared" si="23"/>
        <v>0</v>
      </c>
      <c r="U66" s="69">
        <f t="shared" si="24"/>
        <v>0</v>
      </c>
      <c r="V66" s="69">
        <f t="shared" si="25"/>
        <v>0</v>
      </c>
      <c r="W66" s="69">
        <f t="shared" si="26"/>
        <v>0</v>
      </c>
      <c r="X66" s="377">
        <f t="shared" si="27"/>
        <v>0</v>
      </c>
      <c r="Y66" s="125">
        <f t="shared" si="28"/>
        <v>12</v>
      </c>
      <c r="Z66" s="35">
        <f>K66+K67+K68</f>
        <v>60</v>
      </c>
      <c r="AA66" s="614">
        <f>Z68/Z66*100</f>
        <v>85</v>
      </c>
    </row>
    <row r="67" spans="1:27" s="83" customFormat="1" ht="20.25" customHeight="1">
      <c r="A67" s="382"/>
      <c r="B67" s="638"/>
      <c r="C67" s="494"/>
      <c r="D67" s="241" t="s">
        <v>105</v>
      </c>
      <c r="E67" s="119">
        <v>17</v>
      </c>
      <c r="F67" s="44">
        <v>0</v>
      </c>
      <c r="G67" s="44">
        <v>0</v>
      </c>
      <c r="H67" s="44">
        <v>1</v>
      </c>
      <c r="I67" s="44">
        <v>0</v>
      </c>
      <c r="J67" s="44">
        <v>0</v>
      </c>
      <c r="K67" s="258">
        <f t="shared" si="20"/>
        <v>18</v>
      </c>
      <c r="L67" s="43">
        <v>7</v>
      </c>
      <c r="M67" s="44">
        <v>0</v>
      </c>
      <c r="N67" s="44">
        <v>0</v>
      </c>
      <c r="O67" s="44">
        <v>1</v>
      </c>
      <c r="P67" s="44">
        <v>0</v>
      </c>
      <c r="Q67" s="44">
        <v>0</v>
      </c>
      <c r="R67" s="131">
        <f t="shared" si="21"/>
        <v>8</v>
      </c>
      <c r="S67" s="119">
        <f t="shared" si="22"/>
        <v>10</v>
      </c>
      <c r="T67" s="44">
        <f t="shared" si="23"/>
        <v>0</v>
      </c>
      <c r="U67" s="44">
        <f t="shared" si="24"/>
        <v>0</v>
      </c>
      <c r="V67" s="44">
        <f t="shared" si="25"/>
        <v>0</v>
      </c>
      <c r="W67" s="44">
        <f t="shared" si="26"/>
        <v>0</v>
      </c>
      <c r="X67" s="120">
        <f t="shared" si="27"/>
        <v>0</v>
      </c>
      <c r="Y67" s="130">
        <f t="shared" si="28"/>
        <v>10</v>
      </c>
      <c r="Z67" s="47">
        <f>R66+R67+R68</f>
        <v>9</v>
      </c>
      <c r="AA67" s="615"/>
    </row>
    <row r="68" spans="1:27" s="154" customFormat="1" ht="20.25" customHeight="1" thickBot="1">
      <c r="A68" s="396"/>
      <c r="B68" s="639"/>
      <c r="C68" s="495"/>
      <c r="D68" s="239" t="s">
        <v>104</v>
      </c>
      <c r="E68" s="121">
        <v>23</v>
      </c>
      <c r="F68" s="56">
        <v>1</v>
      </c>
      <c r="G68" s="56">
        <v>0</v>
      </c>
      <c r="H68" s="56">
        <v>5</v>
      </c>
      <c r="I68" s="56">
        <v>0</v>
      </c>
      <c r="J68" s="56">
        <v>0</v>
      </c>
      <c r="K68" s="176">
        <f t="shared" si="20"/>
        <v>29</v>
      </c>
      <c r="L68" s="55">
        <v>0</v>
      </c>
      <c r="M68" s="56">
        <v>0</v>
      </c>
      <c r="N68" s="56">
        <v>0</v>
      </c>
      <c r="O68" s="56">
        <v>0</v>
      </c>
      <c r="P68" s="56">
        <v>0</v>
      </c>
      <c r="Q68" s="56">
        <v>0</v>
      </c>
      <c r="R68" s="136">
        <f t="shared" si="21"/>
        <v>0</v>
      </c>
      <c r="S68" s="261">
        <f t="shared" si="22"/>
        <v>23</v>
      </c>
      <c r="T68" s="77">
        <f t="shared" si="23"/>
        <v>1</v>
      </c>
      <c r="U68" s="77">
        <f t="shared" si="24"/>
        <v>0</v>
      </c>
      <c r="V68" s="77">
        <f t="shared" si="25"/>
        <v>5</v>
      </c>
      <c r="W68" s="77">
        <f t="shared" si="26"/>
        <v>0</v>
      </c>
      <c r="X68" s="371">
        <f t="shared" si="27"/>
        <v>0</v>
      </c>
      <c r="Y68" s="135">
        <f t="shared" si="28"/>
        <v>29</v>
      </c>
      <c r="Z68" s="59">
        <f>Y66+Y67+Y68</f>
        <v>51</v>
      </c>
      <c r="AA68" s="616"/>
    </row>
    <row r="69" spans="1:27" ht="20.25" customHeight="1">
      <c r="A69" s="379">
        <v>20</v>
      </c>
      <c r="B69" s="631" t="s">
        <v>37</v>
      </c>
      <c r="C69" s="494" t="s">
        <v>38</v>
      </c>
      <c r="D69" s="378" t="s">
        <v>106</v>
      </c>
      <c r="E69" s="311">
        <v>19</v>
      </c>
      <c r="F69" s="69">
        <v>1</v>
      </c>
      <c r="G69" s="69">
        <v>0</v>
      </c>
      <c r="H69" s="69">
        <v>0</v>
      </c>
      <c r="I69" s="69">
        <v>0</v>
      </c>
      <c r="J69" s="69">
        <v>1</v>
      </c>
      <c r="K69" s="292">
        <f t="shared" si="20"/>
        <v>21</v>
      </c>
      <c r="L69" s="68">
        <v>3</v>
      </c>
      <c r="M69" s="69">
        <v>0</v>
      </c>
      <c r="N69" s="69">
        <v>0</v>
      </c>
      <c r="O69" s="69">
        <v>0</v>
      </c>
      <c r="P69" s="69">
        <v>0</v>
      </c>
      <c r="Q69" s="69">
        <v>0</v>
      </c>
      <c r="R69" s="291">
        <f t="shared" si="21"/>
        <v>3</v>
      </c>
      <c r="S69" s="117">
        <f t="shared" si="22"/>
        <v>16</v>
      </c>
      <c r="T69" s="32">
        <f t="shared" si="23"/>
        <v>1</v>
      </c>
      <c r="U69" s="32">
        <f t="shared" si="24"/>
        <v>0</v>
      </c>
      <c r="V69" s="32">
        <f t="shared" si="25"/>
        <v>0</v>
      </c>
      <c r="W69" s="32">
        <f t="shared" si="26"/>
        <v>0</v>
      </c>
      <c r="X69" s="118">
        <f t="shared" si="27"/>
        <v>1</v>
      </c>
      <c r="Y69" s="376">
        <f t="shared" si="28"/>
        <v>18</v>
      </c>
      <c r="Z69" s="101">
        <f>K69+K70+K71</f>
        <v>134</v>
      </c>
      <c r="AA69" s="614">
        <f>Z71/Z69*100</f>
        <v>89.552238805970148</v>
      </c>
    </row>
    <row r="70" spans="1:27" ht="20.25" customHeight="1">
      <c r="A70" s="366"/>
      <c r="B70" s="631"/>
      <c r="C70" s="494"/>
      <c r="D70" s="365" t="s">
        <v>105</v>
      </c>
      <c r="E70" s="119">
        <v>20</v>
      </c>
      <c r="F70" s="44">
        <v>3</v>
      </c>
      <c r="G70" s="44">
        <v>1</v>
      </c>
      <c r="H70" s="44">
        <v>8</v>
      </c>
      <c r="I70" s="44">
        <v>0</v>
      </c>
      <c r="J70" s="44">
        <v>1</v>
      </c>
      <c r="K70" s="258">
        <f t="shared" si="20"/>
        <v>33</v>
      </c>
      <c r="L70" s="43">
        <v>2</v>
      </c>
      <c r="M70" s="44">
        <v>0</v>
      </c>
      <c r="N70" s="44">
        <v>0</v>
      </c>
      <c r="O70" s="44">
        <v>1</v>
      </c>
      <c r="P70" s="44">
        <v>0</v>
      </c>
      <c r="Q70" s="44">
        <v>0</v>
      </c>
      <c r="R70" s="131">
        <f t="shared" si="21"/>
        <v>3</v>
      </c>
      <c r="S70" s="119">
        <f t="shared" si="22"/>
        <v>18</v>
      </c>
      <c r="T70" s="44">
        <f t="shared" si="23"/>
        <v>3</v>
      </c>
      <c r="U70" s="44">
        <f t="shared" si="24"/>
        <v>1</v>
      </c>
      <c r="V70" s="44">
        <f t="shared" si="25"/>
        <v>7</v>
      </c>
      <c r="W70" s="44">
        <f t="shared" si="26"/>
        <v>0</v>
      </c>
      <c r="X70" s="120">
        <f t="shared" si="27"/>
        <v>1</v>
      </c>
      <c r="Y70" s="130">
        <f t="shared" si="28"/>
        <v>30</v>
      </c>
      <c r="Z70" s="47">
        <f>R69+R70+R71</f>
        <v>14</v>
      </c>
      <c r="AA70" s="615"/>
    </row>
    <row r="71" spans="1:27" ht="20.25" customHeight="1" thickBot="1">
      <c r="A71" s="373"/>
      <c r="B71" s="631"/>
      <c r="C71" s="494"/>
      <c r="D71" s="372" t="s">
        <v>104</v>
      </c>
      <c r="E71" s="261">
        <v>47</v>
      </c>
      <c r="F71" s="77">
        <v>10</v>
      </c>
      <c r="G71" s="77">
        <v>4</v>
      </c>
      <c r="H71" s="77">
        <v>16</v>
      </c>
      <c r="I71" s="77">
        <v>0</v>
      </c>
      <c r="J71" s="77">
        <v>3</v>
      </c>
      <c r="K71" s="289">
        <f t="shared" si="20"/>
        <v>80</v>
      </c>
      <c r="L71" s="76">
        <v>5</v>
      </c>
      <c r="M71" s="77">
        <v>1</v>
      </c>
      <c r="N71" s="77">
        <v>2</v>
      </c>
      <c r="O71" s="77">
        <v>0</v>
      </c>
      <c r="P71" s="77">
        <v>0</v>
      </c>
      <c r="Q71" s="77">
        <v>0</v>
      </c>
      <c r="R71" s="244">
        <f t="shared" si="21"/>
        <v>8</v>
      </c>
      <c r="S71" s="121">
        <f t="shared" si="22"/>
        <v>42</v>
      </c>
      <c r="T71" s="56">
        <f t="shared" si="23"/>
        <v>9</v>
      </c>
      <c r="U71" s="56">
        <f t="shared" si="24"/>
        <v>2</v>
      </c>
      <c r="V71" s="56">
        <f t="shared" si="25"/>
        <v>16</v>
      </c>
      <c r="W71" s="56">
        <f t="shared" si="26"/>
        <v>0</v>
      </c>
      <c r="X71" s="122">
        <f t="shared" si="27"/>
        <v>3</v>
      </c>
      <c r="Y71" s="370">
        <f t="shared" si="28"/>
        <v>72</v>
      </c>
      <c r="Z71" s="104">
        <f>Y69+Y70+Y71</f>
        <v>120</v>
      </c>
      <c r="AA71" s="616"/>
    </row>
    <row r="72" spans="1:27" s="106" customFormat="1" ht="20.25" customHeight="1">
      <c r="A72" s="368">
        <v>21</v>
      </c>
      <c r="B72" s="632" t="s">
        <v>39</v>
      </c>
      <c r="C72" s="620" t="s">
        <v>40</v>
      </c>
      <c r="D72" s="367" t="s">
        <v>106</v>
      </c>
      <c r="E72" s="117">
        <v>21</v>
      </c>
      <c r="F72" s="32">
        <v>0</v>
      </c>
      <c r="G72" s="32">
        <v>0</v>
      </c>
      <c r="H72" s="32">
        <v>1</v>
      </c>
      <c r="I72" s="32">
        <v>0</v>
      </c>
      <c r="J72" s="32">
        <v>0</v>
      </c>
      <c r="K72" s="260">
        <f t="shared" si="20"/>
        <v>22</v>
      </c>
      <c r="L72" s="31">
        <v>12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126">
        <f t="shared" si="21"/>
        <v>12</v>
      </c>
      <c r="S72" s="311">
        <f t="shared" si="22"/>
        <v>9</v>
      </c>
      <c r="T72" s="69">
        <f t="shared" si="23"/>
        <v>0</v>
      </c>
      <c r="U72" s="69">
        <f t="shared" si="24"/>
        <v>0</v>
      </c>
      <c r="V72" s="69">
        <f t="shared" si="25"/>
        <v>1</v>
      </c>
      <c r="W72" s="69">
        <f t="shared" si="26"/>
        <v>0</v>
      </c>
      <c r="X72" s="377">
        <f t="shared" si="27"/>
        <v>0</v>
      </c>
      <c r="Y72" s="125">
        <f t="shared" si="28"/>
        <v>10</v>
      </c>
      <c r="Z72" s="35">
        <f>K72+K73+K74</f>
        <v>142</v>
      </c>
      <c r="AA72" s="614">
        <f>Z74/Z72*100</f>
        <v>47.183098591549296</v>
      </c>
    </row>
    <row r="73" spans="1:27" s="2" customFormat="1" ht="20.25" customHeight="1">
      <c r="A73" s="366"/>
      <c r="B73" s="631"/>
      <c r="C73" s="494"/>
      <c r="D73" s="365" t="s">
        <v>105</v>
      </c>
      <c r="E73" s="119">
        <v>28</v>
      </c>
      <c r="F73" s="44">
        <v>1</v>
      </c>
      <c r="G73" s="44">
        <v>0</v>
      </c>
      <c r="H73" s="44">
        <v>4</v>
      </c>
      <c r="I73" s="44">
        <v>0</v>
      </c>
      <c r="J73" s="44">
        <v>2</v>
      </c>
      <c r="K73" s="258">
        <f t="shared" si="20"/>
        <v>35</v>
      </c>
      <c r="L73" s="43">
        <v>14</v>
      </c>
      <c r="M73" s="44">
        <v>0</v>
      </c>
      <c r="N73" s="44">
        <v>0</v>
      </c>
      <c r="O73" s="44">
        <v>1</v>
      </c>
      <c r="P73" s="44">
        <v>0</v>
      </c>
      <c r="Q73" s="44">
        <v>0</v>
      </c>
      <c r="R73" s="131">
        <f t="shared" si="21"/>
        <v>15</v>
      </c>
      <c r="S73" s="119">
        <f t="shared" si="22"/>
        <v>14</v>
      </c>
      <c r="T73" s="44">
        <f t="shared" si="23"/>
        <v>1</v>
      </c>
      <c r="U73" s="44">
        <f t="shared" si="24"/>
        <v>0</v>
      </c>
      <c r="V73" s="44">
        <f t="shared" si="25"/>
        <v>3</v>
      </c>
      <c r="W73" s="44">
        <f t="shared" si="26"/>
        <v>0</v>
      </c>
      <c r="X73" s="120">
        <f t="shared" si="27"/>
        <v>2</v>
      </c>
      <c r="Y73" s="130">
        <f t="shared" si="28"/>
        <v>20</v>
      </c>
      <c r="Z73" s="47">
        <f>R72+R73+R74</f>
        <v>75</v>
      </c>
      <c r="AA73" s="615"/>
    </row>
    <row r="74" spans="1:27" s="107" customFormat="1" ht="20.25" customHeight="1" thickBot="1">
      <c r="A74" s="380"/>
      <c r="B74" s="633"/>
      <c r="C74" s="495"/>
      <c r="D74" s="364" t="s">
        <v>104</v>
      </c>
      <c r="E74" s="121">
        <v>66</v>
      </c>
      <c r="F74" s="56">
        <v>6</v>
      </c>
      <c r="G74" s="56">
        <v>0</v>
      </c>
      <c r="H74" s="56">
        <v>10</v>
      </c>
      <c r="I74" s="56">
        <v>0</v>
      </c>
      <c r="J74" s="56">
        <v>3</v>
      </c>
      <c r="K74" s="176">
        <f t="shared" si="20"/>
        <v>85</v>
      </c>
      <c r="L74" s="55">
        <v>37</v>
      </c>
      <c r="M74" s="56">
        <v>3</v>
      </c>
      <c r="N74" s="56">
        <v>0</v>
      </c>
      <c r="O74" s="56">
        <v>8</v>
      </c>
      <c r="P74" s="56">
        <v>0</v>
      </c>
      <c r="Q74" s="56">
        <v>0</v>
      </c>
      <c r="R74" s="136">
        <f t="shared" si="21"/>
        <v>48</v>
      </c>
      <c r="S74" s="261">
        <f t="shared" si="22"/>
        <v>29</v>
      </c>
      <c r="T74" s="77">
        <f t="shared" si="23"/>
        <v>3</v>
      </c>
      <c r="U74" s="77">
        <f t="shared" si="24"/>
        <v>0</v>
      </c>
      <c r="V74" s="77">
        <f t="shared" si="25"/>
        <v>2</v>
      </c>
      <c r="W74" s="77">
        <f t="shared" si="26"/>
        <v>0</v>
      </c>
      <c r="X74" s="371">
        <f t="shared" si="27"/>
        <v>3</v>
      </c>
      <c r="Y74" s="135">
        <f t="shared" si="28"/>
        <v>37</v>
      </c>
      <c r="Z74" s="59">
        <f>Y72+Y73+Y74</f>
        <v>67</v>
      </c>
      <c r="AA74" s="616"/>
    </row>
    <row r="75" spans="1:27" s="198" customFormat="1" ht="20.25" customHeight="1">
      <c r="A75" s="383">
        <v>22</v>
      </c>
      <c r="B75" s="631" t="s">
        <v>41</v>
      </c>
      <c r="C75" s="494" t="s">
        <v>42</v>
      </c>
      <c r="D75" s="352" t="s">
        <v>106</v>
      </c>
      <c r="E75" s="311">
        <v>17</v>
      </c>
      <c r="F75" s="69">
        <v>0</v>
      </c>
      <c r="G75" s="69">
        <v>0</v>
      </c>
      <c r="H75" s="69">
        <v>0</v>
      </c>
      <c r="I75" s="69">
        <v>0</v>
      </c>
      <c r="J75" s="69">
        <v>0</v>
      </c>
      <c r="K75" s="292">
        <f t="shared" si="20"/>
        <v>17</v>
      </c>
      <c r="L75" s="68">
        <v>5</v>
      </c>
      <c r="M75" s="69">
        <v>0</v>
      </c>
      <c r="N75" s="69">
        <v>0</v>
      </c>
      <c r="O75" s="69">
        <v>0</v>
      </c>
      <c r="P75" s="69">
        <v>0</v>
      </c>
      <c r="Q75" s="69">
        <v>0</v>
      </c>
      <c r="R75" s="291">
        <f t="shared" si="21"/>
        <v>5</v>
      </c>
      <c r="S75" s="117">
        <f t="shared" si="22"/>
        <v>12</v>
      </c>
      <c r="T75" s="32">
        <f t="shared" si="23"/>
        <v>0</v>
      </c>
      <c r="U75" s="32">
        <f t="shared" si="24"/>
        <v>0</v>
      </c>
      <c r="V75" s="32">
        <f t="shared" si="25"/>
        <v>0</v>
      </c>
      <c r="W75" s="32">
        <f t="shared" si="26"/>
        <v>0</v>
      </c>
      <c r="X75" s="118">
        <f t="shared" si="27"/>
        <v>0</v>
      </c>
      <c r="Y75" s="405">
        <f t="shared" si="28"/>
        <v>12</v>
      </c>
      <c r="Z75" s="101">
        <f>K75+K76+K77</f>
        <v>121</v>
      </c>
      <c r="AA75" s="614">
        <f>Z77/Z75*100</f>
        <v>44.628099173553721</v>
      </c>
    </row>
    <row r="76" spans="1:27" s="198" customFormat="1" ht="20.25" customHeight="1">
      <c r="A76" s="382"/>
      <c r="B76" s="631"/>
      <c r="C76" s="494"/>
      <c r="D76" s="241" t="s">
        <v>105</v>
      </c>
      <c r="E76" s="119">
        <v>30</v>
      </c>
      <c r="F76" s="44">
        <v>1</v>
      </c>
      <c r="G76" s="44">
        <v>0</v>
      </c>
      <c r="H76" s="44">
        <v>0</v>
      </c>
      <c r="I76" s="44">
        <v>0</v>
      </c>
      <c r="J76" s="44">
        <v>0</v>
      </c>
      <c r="K76" s="258">
        <f t="shared" si="20"/>
        <v>31</v>
      </c>
      <c r="L76" s="43">
        <v>8</v>
      </c>
      <c r="M76" s="44">
        <v>2</v>
      </c>
      <c r="N76" s="44">
        <v>1</v>
      </c>
      <c r="O76" s="44">
        <v>1</v>
      </c>
      <c r="P76" s="44">
        <v>0</v>
      </c>
      <c r="Q76" s="44">
        <v>0</v>
      </c>
      <c r="R76" s="131">
        <f t="shared" si="21"/>
        <v>12</v>
      </c>
      <c r="S76" s="119">
        <f t="shared" si="22"/>
        <v>22</v>
      </c>
      <c r="T76" s="44">
        <f t="shared" si="23"/>
        <v>-1</v>
      </c>
      <c r="U76" s="44">
        <f t="shared" si="24"/>
        <v>-1</v>
      </c>
      <c r="V76" s="44">
        <f t="shared" si="25"/>
        <v>-1</v>
      </c>
      <c r="W76" s="44">
        <f t="shared" si="26"/>
        <v>0</v>
      </c>
      <c r="X76" s="120">
        <f t="shared" si="27"/>
        <v>0</v>
      </c>
      <c r="Y76" s="404">
        <f t="shared" si="28"/>
        <v>19</v>
      </c>
      <c r="Z76" s="47">
        <f>R75+R76+R77</f>
        <v>67</v>
      </c>
      <c r="AA76" s="615"/>
    </row>
    <row r="77" spans="1:27" s="198" customFormat="1" ht="20.25" customHeight="1" thickBot="1">
      <c r="A77" s="381"/>
      <c r="B77" s="631"/>
      <c r="C77" s="494"/>
      <c r="D77" s="348" t="s">
        <v>104</v>
      </c>
      <c r="E77" s="261">
        <v>68</v>
      </c>
      <c r="F77" s="77">
        <v>0</v>
      </c>
      <c r="G77" s="77">
        <v>3</v>
      </c>
      <c r="H77" s="77">
        <v>2</v>
      </c>
      <c r="I77" s="77">
        <v>0</v>
      </c>
      <c r="J77" s="77">
        <v>0</v>
      </c>
      <c r="K77" s="289">
        <f t="shared" si="20"/>
        <v>73</v>
      </c>
      <c r="L77" s="76">
        <v>33</v>
      </c>
      <c r="M77" s="77">
        <v>6</v>
      </c>
      <c r="N77" s="77">
        <v>2</v>
      </c>
      <c r="O77" s="77">
        <v>8</v>
      </c>
      <c r="P77" s="77">
        <v>0</v>
      </c>
      <c r="Q77" s="77">
        <v>1</v>
      </c>
      <c r="R77" s="244">
        <f t="shared" si="21"/>
        <v>50</v>
      </c>
      <c r="S77" s="121">
        <f t="shared" si="22"/>
        <v>35</v>
      </c>
      <c r="T77" s="56">
        <f t="shared" si="23"/>
        <v>-6</v>
      </c>
      <c r="U77" s="56">
        <f t="shared" si="24"/>
        <v>1</v>
      </c>
      <c r="V77" s="56">
        <f t="shared" si="25"/>
        <v>-6</v>
      </c>
      <c r="W77" s="56">
        <f t="shared" si="26"/>
        <v>0</v>
      </c>
      <c r="X77" s="122">
        <f t="shared" si="27"/>
        <v>-1</v>
      </c>
      <c r="Y77" s="403">
        <f t="shared" si="28"/>
        <v>23</v>
      </c>
      <c r="Z77" s="104">
        <f>Y75+Y76+Y77</f>
        <v>54</v>
      </c>
      <c r="AA77" s="616"/>
    </row>
    <row r="78" spans="1:27" s="106" customFormat="1" ht="20.25" customHeight="1">
      <c r="A78" s="368">
        <v>23</v>
      </c>
      <c r="B78" s="634" t="s">
        <v>43</v>
      </c>
      <c r="C78" s="620" t="s">
        <v>148</v>
      </c>
      <c r="D78" s="367" t="s">
        <v>106</v>
      </c>
      <c r="E78" s="117">
        <v>20</v>
      </c>
      <c r="F78" s="32">
        <v>0</v>
      </c>
      <c r="G78" s="32">
        <v>0</v>
      </c>
      <c r="H78" s="32">
        <v>0</v>
      </c>
      <c r="I78" s="32">
        <v>0</v>
      </c>
      <c r="J78" s="32">
        <v>1</v>
      </c>
      <c r="K78" s="260">
        <f t="shared" si="20"/>
        <v>21</v>
      </c>
      <c r="L78" s="31">
        <v>14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126">
        <f t="shared" si="21"/>
        <v>14</v>
      </c>
      <c r="S78" s="311">
        <f t="shared" si="22"/>
        <v>6</v>
      </c>
      <c r="T78" s="69">
        <f t="shared" si="23"/>
        <v>0</v>
      </c>
      <c r="U78" s="69">
        <f t="shared" si="24"/>
        <v>0</v>
      </c>
      <c r="V78" s="69">
        <f t="shared" si="25"/>
        <v>0</v>
      </c>
      <c r="W78" s="69">
        <f t="shared" si="26"/>
        <v>0</v>
      </c>
      <c r="X78" s="377">
        <f t="shared" si="27"/>
        <v>1</v>
      </c>
      <c r="Y78" s="125">
        <f t="shared" si="28"/>
        <v>7</v>
      </c>
      <c r="Z78" s="35">
        <f>K78+K79+K80</f>
        <v>119</v>
      </c>
      <c r="AA78" s="614">
        <f>Z80/Z78*100</f>
        <v>35.294117647058826</v>
      </c>
    </row>
    <row r="79" spans="1:27" s="2" customFormat="1" ht="20.25" customHeight="1">
      <c r="A79" s="366"/>
      <c r="B79" s="635"/>
      <c r="C79" s="494"/>
      <c r="D79" s="365" t="s">
        <v>105</v>
      </c>
      <c r="E79" s="119">
        <v>28</v>
      </c>
      <c r="F79" s="44">
        <v>1</v>
      </c>
      <c r="G79" s="44">
        <v>0</v>
      </c>
      <c r="H79" s="44">
        <v>4</v>
      </c>
      <c r="I79" s="44">
        <v>0</v>
      </c>
      <c r="J79" s="44">
        <v>1</v>
      </c>
      <c r="K79" s="258">
        <f t="shared" si="20"/>
        <v>34</v>
      </c>
      <c r="L79" s="43">
        <v>17</v>
      </c>
      <c r="M79" s="44">
        <v>1</v>
      </c>
      <c r="N79" s="44">
        <v>0</v>
      </c>
      <c r="O79" s="44">
        <v>2</v>
      </c>
      <c r="P79" s="44">
        <v>0</v>
      </c>
      <c r="Q79" s="44">
        <v>0</v>
      </c>
      <c r="R79" s="131">
        <f t="shared" si="21"/>
        <v>20</v>
      </c>
      <c r="S79" s="119">
        <f t="shared" si="22"/>
        <v>11</v>
      </c>
      <c r="T79" s="44">
        <f t="shared" si="23"/>
        <v>0</v>
      </c>
      <c r="U79" s="44">
        <f t="shared" si="24"/>
        <v>0</v>
      </c>
      <c r="V79" s="44">
        <f t="shared" si="25"/>
        <v>2</v>
      </c>
      <c r="W79" s="44">
        <f t="shared" si="26"/>
        <v>0</v>
      </c>
      <c r="X79" s="120">
        <f t="shared" si="27"/>
        <v>1</v>
      </c>
      <c r="Y79" s="130">
        <f t="shared" si="28"/>
        <v>14</v>
      </c>
      <c r="Z79" s="47">
        <f>R78+R79+R80</f>
        <v>77</v>
      </c>
      <c r="AA79" s="615"/>
    </row>
    <row r="80" spans="1:27" s="107" customFormat="1" ht="20.25" customHeight="1" thickBot="1">
      <c r="A80" s="380"/>
      <c r="B80" s="636"/>
      <c r="C80" s="495"/>
      <c r="D80" s="364" t="s">
        <v>104</v>
      </c>
      <c r="E80" s="121">
        <v>51</v>
      </c>
      <c r="F80" s="56">
        <v>4</v>
      </c>
      <c r="G80" s="56">
        <v>1</v>
      </c>
      <c r="H80" s="56">
        <v>6</v>
      </c>
      <c r="I80" s="56">
        <v>0</v>
      </c>
      <c r="J80" s="56">
        <v>2</v>
      </c>
      <c r="K80" s="176">
        <f t="shared" si="20"/>
        <v>64</v>
      </c>
      <c r="L80" s="55">
        <v>38</v>
      </c>
      <c r="M80" s="56">
        <v>1</v>
      </c>
      <c r="N80" s="56">
        <v>1</v>
      </c>
      <c r="O80" s="56">
        <v>3</v>
      </c>
      <c r="P80" s="56">
        <v>0</v>
      </c>
      <c r="Q80" s="56">
        <v>0</v>
      </c>
      <c r="R80" s="136">
        <f t="shared" si="21"/>
        <v>43</v>
      </c>
      <c r="S80" s="261">
        <f t="shared" si="22"/>
        <v>13</v>
      </c>
      <c r="T80" s="77">
        <f t="shared" si="23"/>
        <v>3</v>
      </c>
      <c r="U80" s="77">
        <f t="shared" si="24"/>
        <v>0</v>
      </c>
      <c r="V80" s="77">
        <f t="shared" si="25"/>
        <v>3</v>
      </c>
      <c r="W80" s="77">
        <f t="shared" si="26"/>
        <v>0</v>
      </c>
      <c r="X80" s="371">
        <f t="shared" si="27"/>
        <v>2</v>
      </c>
      <c r="Y80" s="135">
        <f t="shared" si="28"/>
        <v>21</v>
      </c>
      <c r="Z80" s="59">
        <f>Y78+Y79+Y80</f>
        <v>42</v>
      </c>
      <c r="AA80" s="616"/>
    </row>
    <row r="81" spans="1:27" ht="20.25" customHeight="1">
      <c r="A81" s="379">
        <v>24</v>
      </c>
      <c r="B81" s="402"/>
      <c r="C81" s="494" t="s">
        <v>45</v>
      </c>
      <c r="D81" s="378" t="s">
        <v>106</v>
      </c>
      <c r="E81" s="38">
        <v>21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292">
        <f t="shared" si="20"/>
        <v>21</v>
      </c>
      <c r="L81" s="38">
        <v>10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291">
        <f t="shared" si="21"/>
        <v>10</v>
      </c>
      <c r="S81" s="117">
        <f t="shared" si="22"/>
        <v>11</v>
      </c>
      <c r="T81" s="32">
        <f t="shared" si="23"/>
        <v>0</v>
      </c>
      <c r="U81" s="32">
        <f t="shared" si="24"/>
        <v>0</v>
      </c>
      <c r="V81" s="32">
        <f t="shared" si="25"/>
        <v>0</v>
      </c>
      <c r="W81" s="32">
        <f t="shared" si="26"/>
        <v>0</v>
      </c>
      <c r="X81" s="118">
        <f t="shared" si="27"/>
        <v>0</v>
      </c>
      <c r="Y81" s="376">
        <f t="shared" si="28"/>
        <v>11</v>
      </c>
      <c r="Z81" s="101">
        <f>K81+K82+K83</f>
        <v>114</v>
      </c>
      <c r="AA81" s="614">
        <f>Z83/Z81*100</f>
        <v>34.210526315789473</v>
      </c>
    </row>
    <row r="82" spans="1:27" ht="20.25" customHeight="1">
      <c r="A82" s="366"/>
      <c r="B82" s="402"/>
      <c r="C82" s="494"/>
      <c r="D82" s="365" t="s">
        <v>105</v>
      </c>
      <c r="E82" s="38">
        <v>26</v>
      </c>
      <c r="F82" s="38">
        <v>0</v>
      </c>
      <c r="G82" s="38">
        <v>0</v>
      </c>
      <c r="H82" s="38">
        <v>4</v>
      </c>
      <c r="I82" s="38">
        <v>0</v>
      </c>
      <c r="J82" s="38">
        <v>0</v>
      </c>
      <c r="K82" s="292">
        <f t="shared" si="20"/>
        <v>30</v>
      </c>
      <c r="L82" s="38">
        <v>20</v>
      </c>
      <c r="M82" s="38">
        <v>0</v>
      </c>
      <c r="N82" s="38">
        <v>0</v>
      </c>
      <c r="O82" s="38">
        <v>2</v>
      </c>
      <c r="P82" s="38">
        <v>0</v>
      </c>
      <c r="Q82" s="38">
        <v>0</v>
      </c>
      <c r="R82" s="131">
        <f t="shared" si="21"/>
        <v>22</v>
      </c>
      <c r="S82" s="119">
        <f t="shared" si="22"/>
        <v>6</v>
      </c>
      <c r="T82" s="44">
        <f t="shared" si="23"/>
        <v>0</v>
      </c>
      <c r="U82" s="44">
        <f t="shared" si="24"/>
        <v>0</v>
      </c>
      <c r="V82" s="44">
        <f t="shared" si="25"/>
        <v>2</v>
      </c>
      <c r="W82" s="44">
        <f t="shared" si="26"/>
        <v>0</v>
      </c>
      <c r="X82" s="120">
        <f t="shared" si="27"/>
        <v>0</v>
      </c>
      <c r="Y82" s="130">
        <f t="shared" si="28"/>
        <v>8</v>
      </c>
      <c r="Z82" s="47">
        <f>R81+R82+R83</f>
        <v>75</v>
      </c>
      <c r="AA82" s="615"/>
    </row>
    <row r="83" spans="1:27" ht="20.25" customHeight="1" thickBot="1">
      <c r="A83" s="373"/>
      <c r="B83" s="402"/>
      <c r="C83" s="494"/>
      <c r="D83" s="372" t="s">
        <v>104</v>
      </c>
      <c r="E83" s="38">
        <v>47</v>
      </c>
      <c r="F83" s="38">
        <v>4</v>
      </c>
      <c r="G83" s="38">
        <v>1</v>
      </c>
      <c r="H83" s="38">
        <v>9</v>
      </c>
      <c r="I83" s="38">
        <v>0</v>
      </c>
      <c r="J83" s="38">
        <v>2</v>
      </c>
      <c r="K83" s="289">
        <f t="shared" si="20"/>
        <v>63</v>
      </c>
      <c r="L83" s="38">
        <v>34</v>
      </c>
      <c r="M83" s="38">
        <v>1</v>
      </c>
      <c r="N83" s="38">
        <v>1</v>
      </c>
      <c r="O83" s="38">
        <v>6</v>
      </c>
      <c r="P83" s="38">
        <v>0</v>
      </c>
      <c r="Q83" s="38">
        <v>1</v>
      </c>
      <c r="R83" s="244">
        <f t="shared" si="21"/>
        <v>43</v>
      </c>
      <c r="S83" s="121">
        <f t="shared" si="22"/>
        <v>13</v>
      </c>
      <c r="T83" s="56">
        <f t="shared" si="23"/>
        <v>3</v>
      </c>
      <c r="U83" s="56">
        <f t="shared" si="24"/>
        <v>0</v>
      </c>
      <c r="V83" s="56">
        <f t="shared" si="25"/>
        <v>3</v>
      </c>
      <c r="W83" s="56">
        <f t="shared" si="26"/>
        <v>0</v>
      </c>
      <c r="X83" s="122">
        <f t="shared" si="27"/>
        <v>1</v>
      </c>
      <c r="Y83" s="370">
        <f t="shared" si="28"/>
        <v>20</v>
      </c>
      <c r="Z83" s="104">
        <f>Y81+Y82+Y83</f>
        <v>39</v>
      </c>
      <c r="AA83" s="616"/>
    </row>
    <row r="84" spans="1:27" s="106" customFormat="1" ht="20.25" customHeight="1">
      <c r="A84" s="368">
        <v>25</v>
      </c>
      <c r="B84" s="632" t="s">
        <v>46</v>
      </c>
      <c r="C84" s="620" t="s">
        <v>47</v>
      </c>
      <c r="D84" s="367" t="s">
        <v>106</v>
      </c>
      <c r="E84" s="117">
        <v>17</v>
      </c>
      <c r="F84" s="32">
        <v>1</v>
      </c>
      <c r="G84" s="32">
        <v>1</v>
      </c>
      <c r="H84" s="32">
        <v>1</v>
      </c>
      <c r="I84" s="32">
        <v>0</v>
      </c>
      <c r="J84" s="32">
        <v>1</v>
      </c>
      <c r="K84" s="260">
        <f t="shared" si="20"/>
        <v>21</v>
      </c>
      <c r="L84" s="31">
        <v>13</v>
      </c>
      <c r="M84" s="32">
        <v>1</v>
      </c>
      <c r="N84" s="32">
        <v>1</v>
      </c>
      <c r="O84" s="32">
        <v>1</v>
      </c>
      <c r="P84" s="32">
        <v>0</v>
      </c>
      <c r="Q84" s="32">
        <v>0</v>
      </c>
      <c r="R84" s="126">
        <f t="shared" si="21"/>
        <v>16</v>
      </c>
      <c r="S84" s="311">
        <f t="shared" si="22"/>
        <v>4</v>
      </c>
      <c r="T84" s="69">
        <f t="shared" si="23"/>
        <v>0</v>
      </c>
      <c r="U84" s="69">
        <f t="shared" si="24"/>
        <v>0</v>
      </c>
      <c r="V84" s="69">
        <f t="shared" si="25"/>
        <v>0</v>
      </c>
      <c r="W84" s="69">
        <f t="shared" si="26"/>
        <v>0</v>
      </c>
      <c r="X84" s="377">
        <f t="shared" si="27"/>
        <v>1</v>
      </c>
      <c r="Y84" s="125">
        <f t="shared" si="28"/>
        <v>5</v>
      </c>
      <c r="Z84" s="35">
        <f>K84+K85+K86</f>
        <v>154</v>
      </c>
      <c r="AA84" s="614">
        <f>Z86/Z84*100</f>
        <v>37.662337662337663</v>
      </c>
    </row>
    <row r="85" spans="1:27" s="2" customFormat="1" ht="20.25" customHeight="1">
      <c r="A85" s="366"/>
      <c r="B85" s="631"/>
      <c r="C85" s="494"/>
      <c r="D85" s="365" t="s">
        <v>105</v>
      </c>
      <c r="E85" s="119">
        <v>29</v>
      </c>
      <c r="F85" s="44">
        <v>1</v>
      </c>
      <c r="G85" s="44">
        <v>0</v>
      </c>
      <c r="H85" s="44">
        <v>5</v>
      </c>
      <c r="I85" s="44">
        <v>0</v>
      </c>
      <c r="J85" s="44">
        <v>1</v>
      </c>
      <c r="K85" s="258">
        <f t="shared" si="20"/>
        <v>36</v>
      </c>
      <c r="L85" s="43">
        <v>17</v>
      </c>
      <c r="M85" s="44">
        <v>1</v>
      </c>
      <c r="N85" s="44">
        <v>0</v>
      </c>
      <c r="O85" s="44">
        <v>4</v>
      </c>
      <c r="P85" s="44">
        <v>0</v>
      </c>
      <c r="Q85" s="44">
        <v>0</v>
      </c>
      <c r="R85" s="131">
        <f t="shared" si="21"/>
        <v>22</v>
      </c>
      <c r="S85" s="119">
        <f t="shared" si="22"/>
        <v>12</v>
      </c>
      <c r="T85" s="44">
        <f t="shared" si="23"/>
        <v>0</v>
      </c>
      <c r="U85" s="44">
        <f t="shared" si="24"/>
        <v>0</v>
      </c>
      <c r="V85" s="44">
        <f t="shared" si="25"/>
        <v>1</v>
      </c>
      <c r="W85" s="44">
        <f t="shared" si="26"/>
        <v>0</v>
      </c>
      <c r="X85" s="120">
        <f t="shared" si="27"/>
        <v>1</v>
      </c>
      <c r="Y85" s="130">
        <f t="shared" si="28"/>
        <v>14</v>
      </c>
      <c r="Z85" s="47">
        <f>R84+R85+R86</f>
        <v>96</v>
      </c>
      <c r="AA85" s="615"/>
    </row>
    <row r="86" spans="1:27" s="107" customFormat="1" ht="20.25" customHeight="1" thickBot="1">
      <c r="A86" s="380"/>
      <c r="B86" s="633"/>
      <c r="C86" s="495"/>
      <c r="D86" s="364" t="s">
        <v>104</v>
      </c>
      <c r="E86" s="121">
        <v>60</v>
      </c>
      <c r="F86" s="56">
        <v>9</v>
      </c>
      <c r="G86" s="56">
        <v>3</v>
      </c>
      <c r="H86" s="56">
        <v>20</v>
      </c>
      <c r="I86" s="56">
        <v>1</v>
      </c>
      <c r="J86" s="56">
        <v>4</v>
      </c>
      <c r="K86" s="176">
        <f t="shared" si="20"/>
        <v>97</v>
      </c>
      <c r="L86" s="55">
        <v>43</v>
      </c>
      <c r="M86" s="56">
        <v>4</v>
      </c>
      <c r="N86" s="56">
        <v>0</v>
      </c>
      <c r="O86" s="56">
        <v>8</v>
      </c>
      <c r="P86" s="56">
        <v>0</v>
      </c>
      <c r="Q86" s="56">
        <v>3</v>
      </c>
      <c r="R86" s="136">
        <f t="shared" si="21"/>
        <v>58</v>
      </c>
      <c r="S86" s="261">
        <f t="shared" si="22"/>
        <v>17</v>
      </c>
      <c r="T86" s="77">
        <f t="shared" si="23"/>
        <v>5</v>
      </c>
      <c r="U86" s="77">
        <f t="shared" si="24"/>
        <v>3</v>
      </c>
      <c r="V86" s="77">
        <f t="shared" si="25"/>
        <v>12</v>
      </c>
      <c r="W86" s="77">
        <f t="shared" si="26"/>
        <v>1</v>
      </c>
      <c r="X86" s="371">
        <f t="shared" si="27"/>
        <v>1</v>
      </c>
      <c r="Y86" s="135">
        <f t="shared" si="28"/>
        <v>39</v>
      </c>
      <c r="Z86" s="59">
        <f>Y84+Y85+Y86</f>
        <v>58</v>
      </c>
      <c r="AA86" s="616"/>
    </row>
    <row r="87" spans="1:27" s="198" customFormat="1" ht="20.25" customHeight="1">
      <c r="A87" s="383">
        <v>26</v>
      </c>
      <c r="B87" s="631" t="s">
        <v>48</v>
      </c>
      <c r="C87" s="494" t="s">
        <v>49</v>
      </c>
      <c r="D87" s="378" t="s">
        <v>106</v>
      </c>
      <c r="E87" s="401">
        <v>19</v>
      </c>
      <c r="F87" s="400">
        <v>0</v>
      </c>
      <c r="G87" s="400">
        <v>0</v>
      </c>
      <c r="H87" s="400">
        <v>0</v>
      </c>
      <c r="I87" s="400">
        <v>1</v>
      </c>
      <c r="J87" s="400">
        <v>1</v>
      </c>
      <c r="K87" s="292">
        <f t="shared" si="20"/>
        <v>21</v>
      </c>
      <c r="L87" s="68">
        <v>8</v>
      </c>
      <c r="M87" s="69">
        <v>0</v>
      </c>
      <c r="N87" s="69">
        <v>0</v>
      </c>
      <c r="O87" s="69">
        <v>1</v>
      </c>
      <c r="P87" s="69">
        <v>0</v>
      </c>
      <c r="Q87" s="69">
        <v>0</v>
      </c>
      <c r="R87" s="291">
        <f t="shared" si="21"/>
        <v>9</v>
      </c>
      <c r="S87" s="117">
        <f t="shared" si="22"/>
        <v>11</v>
      </c>
      <c r="T87" s="32">
        <f t="shared" si="23"/>
        <v>0</v>
      </c>
      <c r="U87" s="32">
        <f t="shared" si="24"/>
        <v>0</v>
      </c>
      <c r="V87" s="32">
        <f t="shared" si="25"/>
        <v>-1</v>
      </c>
      <c r="W87" s="32">
        <f t="shared" si="26"/>
        <v>1</v>
      </c>
      <c r="X87" s="118">
        <f t="shared" si="27"/>
        <v>1</v>
      </c>
      <c r="Y87" s="376">
        <f t="shared" si="28"/>
        <v>12</v>
      </c>
      <c r="Z87" s="101">
        <f>K87+K88+K89</f>
        <v>134</v>
      </c>
      <c r="AA87" s="614">
        <f>Z89/Z87*100</f>
        <v>63.432835820895527</v>
      </c>
    </row>
    <row r="88" spans="1:27" s="198" customFormat="1" ht="20.25" customHeight="1">
      <c r="A88" s="382"/>
      <c r="B88" s="631"/>
      <c r="C88" s="494"/>
      <c r="D88" s="365" t="s">
        <v>105</v>
      </c>
      <c r="E88" s="267">
        <v>30</v>
      </c>
      <c r="F88" s="266">
        <v>0</v>
      </c>
      <c r="G88" s="266">
        <v>0</v>
      </c>
      <c r="H88" s="266">
        <v>1</v>
      </c>
      <c r="I88" s="266">
        <v>3</v>
      </c>
      <c r="J88" s="266">
        <v>2</v>
      </c>
      <c r="K88" s="258">
        <f t="shared" si="20"/>
        <v>36</v>
      </c>
      <c r="L88" s="43">
        <v>8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131">
        <f t="shared" si="21"/>
        <v>8</v>
      </c>
      <c r="S88" s="119">
        <f t="shared" si="22"/>
        <v>22</v>
      </c>
      <c r="T88" s="44">
        <f t="shared" si="23"/>
        <v>0</v>
      </c>
      <c r="U88" s="44">
        <f t="shared" si="24"/>
        <v>0</v>
      </c>
      <c r="V88" s="44">
        <f t="shared" si="25"/>
        <v>1</v>
      </c>
      <c r="W88" s="44">
        <f t="shared" si="26"/>
        <v>3</v>
      </c>
      <c r="X88" s="120">
        <f t="shared" si="27"/>
        <v>2</v>
      </c>
      <c r="Y88" s="130">
        <f t="shared" si="28"/>
        <v>28</v>
      </c>
      <c r="Z88" s="47">
        <f>R87+R88+R89</f>
        <v>49</v>
      </c>
      <c r="AA88" s="615"/>
    </row>
    <row r="89" spans="1:27" s="198" customFormat="1" ht="20.25" customHeight="1" thickBot="1">
      <c r="A89" s="381"/>
      <c r="B89" s="631"/>
      <c r="C89" s="494"/>
      <c r="D89" s="372" t="s">
        <v>104</v>
      </c>
      <c r="E89" s="399">
        <v>58</v>
      </c>
      <c r="F89" s="398">
        <v>2</v>
      </c>
      <c r="G89" s="398">
        <v>1</v>
      </c>
      <c r="H89" s="398">
        <v>9</v>
      </c>
      <c r="I89" s="398">
        <v>4</v>
      </c>
      <c r="J89" s="398">
        <v>3</v>
      </c>
      <c r="K89" s="289">
        <f t="shared" si="20"/>
        <v>77</v>
      </c>
      <c r="L89" s="76">
        <v>28</v>
      </c>
      <c r="M89" s="77">
        <v>1</v>
      </c>
      <c r="N89" s="77">
        <v>0</v>
      </c>
      <c r="O89" s="77">
        <v>3</v>
      </c>
      <c r="P89" s="77">
        <v>0</v>
      </c>
      <c r="Q89" s="77">
        <v>0</v>
      </c>
      <c r="R89" s="244">
        <f t="shared" si="21"/>
        <v>32</v>
      </c>
      <c r="S89" s="121">
        <f t="shared" si="22"/>
        <v>30</v>
      </c>
      <c r="T89" s="56">
        <f t="shared" si="23"/>
        <v>1</v>
      </c>
      <c r="U89" s="56">
        <f t="shared" si="24"/>
        <v>1</v>
      </c>
      <c r="V89" s="56">
        <f t="shared" si="25"/>
        <v>6</v>
      </c>
      <c r="W89" s="56">
        <f t="shared" si="26"/>
        <v>4</v>
      </c>
      <c r="X89" s="122">
        <f t="shared" si="27"/>
        <v>3</v>
      </c>
      <c r="Y89" s="370">
        <f t="shared" si="28"/>
        <v>45</v>
      </c>
      <c r="Z89" s="104">
        <f>Y87+Y88+Y89</f>
        <v>85</v>
      </c>
      <c r="AA89" s="616"/>
    </row>
    <row r="90" spans="1:27" s="153" customFormat="1" ht="20.25" customHeight="1">
      <c r="A90" s="397">
        <v>27</v>
      </c>
      <c r="B90" s="629" t="s">
        <v>50</v>
      </c>
      <c r="C90" s="620" t="s">
        <v>51</v>
      </c>
      <c r="D90" s="367" t="s">
        <v>106</v>
      </c>
      <c r="E90" s="117">
        <v>23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260">
        <f t="shared" si="20"/>
        <v>23</v>
      </c>
      <c r="L90" s="31">
        <v>15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126">
        <f t="shared" si="21"/>
        <v>15</v>
      </c>
      <c r="S90" s="311">
        <f t="shared" si="22"/>
        <v>8</v>
      </c>
      <c r="T90" s="69">
        <f t="shared" si="23"/>
        <v>0</v>
      </c>
      <c r="U90" s="69">
        <f t="shared" si="24"/>
        <v>0</v>
      </c>
      <c r="V90" s="69">
        <f t="shared" si="25"/>
        <v>0</v>
      </c>
      <c r="W90" s="69">
        <f t="shared" si="26"/>
        <v>0</v>
      </c>
      <c r="X90" s="377">
        <f t="shared" si="27"/>
        <v>0</v>
      </c>
      <c r="Y90" s="125">
        <f t="shared" si="28"/>
        <v>8</v>
      </c>
      <c r="Z90" s="35">
        <f>K90+K91+K92</f>
        <v>138</v>
      </c>
      <c r="AA90" s="614">
        <f>Z92/Z90*100</f>
        <v>55.797101449275367</v>
      </c>
    </row>
    <row r="91" spans="1:27" s="83" customFormat="1" ht="20.25" customHeight="1">
      <c r="A91" s="382"/>
      <c r="B91" s="628"/>
      <c r="C91" s="494"/>
      <c r="D91" s="365" t="s">
        <v>105</v>
      </c>
      <c r="E91" s="119">
        <v>26</v>
      </c>
      <c r="F91" s="44">
        <v>1</v>
      </c>
      <c r="G91" s="44">
        <v>0</v>
      </c>
      <c r="H91" s="44">
        <v>3</v>
      </c>
      <c r="I91" s="44">
        <v>0</v>
      </c>
      <c r="J91" s="44">
        <v>1</v>
      </c>
      <c r="K91" s="258">
        <f t="shared" si="20"/>
        <v>31</v>
      </c>
      <c r="L91" s="43">
        <v>15</v>
      </c>
      <c r="M91" s="44">
        <v>1</v>
      </c>
      <c r="N91" s="44">
        <v>0</v>
      </c>
      <c r="O91" s="44">
        <v>2</v>
      </c>
      <c r="P91" s="44">
        <v>0</v>
      </c>
      <c r="Q91" s="44">
        <v>0</v>
      </c>
      <c r="R91" s="131">
        <f t="shared" si="21"/>
        <v>18</v>
      </c>
      <c r="S91" s="119">
        <f t="shared" si="22"/>
        <v>11</v>
      </c>
      <c r="T91" s="44">
        <f t="shared" si="23"/>
        <v>0</v>
      </c>
      <c r="U91" s="44">
        <f t="shared" si="24"/>
        <v>0</v>
      </c>
      <c r="V91" s="44">
        <f t="shared" si="25"/>
        <v>1</v>
      </c>
      <c r="W91" s="44">
        <f t="shared" si="26"/>
        <v>0</v>
      </c>
      <c r="X91" s="120">
        <f t="shared" si="27"/>
        <v>1</v>
      </c>
      <c r="Y91" s="130">
        <f t="shared" si="28"/>
        <v>13</v>
      </c>
      <c r="Z91" s="47">
        <f>R90+R91+R92</f>
        <v>61</v>
      </c>
      <c r="AA91" s="615"/>
    </row>
    <row r="92" spans="1:27" s="154" customFormat="1" ht="20.25" customHeight="1" thickBot="1">
      <c r="A92" s="396"/>
      <c r="B92" s="630"/>
      <c r="C92" s="495"/>
      <c r="D92" s="364" t="s">
        <v>104</v>
      </c>
      <c r="E92" s="121">
        <v>60</v>
      </c>
      <c r="F92" s="56">
        <v>7</v>
      </c>
      <c r="G92" s="56">
        <v>1</v>
      </c>
      <c r="H92" s="56">
        <v>13</v>
      </c>
      <c r="I92" s="56">
        <v>0</v>
      </c>
      <c r="J92" s="56">
        <v>3</v>
      </c>
      <c r="K92" s="258">
        <f t="shared" si="20"/>
        <v>84</v>
      </c>
      <c r="L92" s="55">
        <v>23</v>
      </c>
      <c r="M92" s="56">
        <v>1</v>
      </c>
      <c r="N92" s="56">
        <v>0</v>
      </c>
      <c r="O92" s="56">
        <v>4</v>
      </c>
      <c r="P92" s="56">
        <v>0</v>
      </c>
      <c r="Q92" s="56">
        <v>0</v>
      </c>
      <c r="R92" s="136">
        <f t="shared" si="21"/>
        <v>28</v>
      </c>
      <c r="S92" s="261">
        <f t="shared" si="22"/>
        <v>37</v>
      </c>
      <c r="T92" s="77">
        <f t="shared" si="23"/>
        <v>6</v>
      </c>
      <c r="U92" s="77">
        <f t="shared" si="24"/>
        <v>1</v>
      </c>
      <c r="V92" s="77">
        <f t="shared" si="25"/>
        <v>9</v>
      </c>
      <c r="W92" s="77">
        <f t="shared" si="26"/>
        <v>0</v>
      </c>
      <c r="X92" s="371">
        <f t="shared" si="27"/>
        <v>3</v>
      </c>
      <c r="Y92" s="135">
        <f t="shared" si="28"/>
        <v>56</v>
      </c>
      <c r="Z92" s="59">
        <f>Y90+Y91+Y92</f>
        <v>77</v>
      </c>
      <c r="AA92" s="616"/>
    </row>
    <row r="93" spans="1:27" s="198" customFormat="1" ht="20.25" customHeight="1">
      <c r="A93" s="383">
        <v>28</v>
      </c>
      <c r="B93" s="628" t="s">
        <v>140</v>
      </c>
      <c r="C93" s="494" t="s">
        <v>139</v>
      </c>
      <c r="D93" s="378" t="s">
        <v>106</v>
      </c>
      <c r="E93" s="311">
        <v>10</v>
      </c>
      <c r="F93" s="69">
        <v>3</v>
      </c>
      <c r="G93" s="69">
        <v>1</v>
      </c>
      <c r="H93" s="69">
        <v>5</v>
      </c>
      <c r="I93" s="69">
        <v>0</v>
      </c>
      <c r="J93" s="69">
        <v>1</v>
      </c>
      <c r="K93" s="292">
        <f t="shared" si="20"/>
        <v>20</v>
      </c>
      <c r="L93" s="68">
        <v>5</v>
      </c>
      <c r="M93" s="69">
        <v>0</v>
      </c>
      <c r="N93" s="69">
        <v>0</v>
      </c>
      <c r="O93" s="69">
        <v>0</v>
      </c>
      <c r="P93" s="69">
        <v>0</v>
      </c>
      <c r="Q93" s="69">
        <v>0</v>
      </c>
      <c r="R93" s="291">
        <f t="shared" si="21"/>
        <v>5</v>
      </c>
      <c r="S93" s="117">
        <f t="shared" si="22"/>
        <v>5</v>
      </c>
      <c r="T93" s="32">
        <f t="shared" si="23"/>
        <v>3</v>
      </c>
      <c r="U93" s="32">
        <f t="shared" si="24"/>
        <v>1</v>
      </c>
      <c r="V93" s="32">
        <f t="shared" si="25"/>
        <v>5</v>
      </c>
      <c r="W93" s="32">
        <f t="shared" si="26"/>
        <v>0</v>
      </c>
      <c r="X93" s="118">
        <f t="shared" si="27"/>
        <v>1</v>
      </c>
      <c r="Y93" s="376">
        <f t="shared" si="28"/>
        <v>15</v>
      </c>
      <c r="Z93" s="101">
        <f>K93+K94+K95</f>
        <v>115</v>
      </c>
      <c r="AA93" s="614">
        <f>Z95/Z93*100</f>
        <v>81.739130434782609</v>
      </c>
    </row>
    <row r="94" spans="1:27" s="198" customFormat="1" ht="20.25" customHeight="1">
      <c r="A94" s="382"/>
      <c r="B94" s="628"/>
      <c r="C94" s="494"/>
      <c r="D94" s="365" t="s">
        <v>105</v>
      </c>
      <c r="E94" s="119">
        <v>15</v>
      </c>
      <c r="F94" s="44">
        <v>4</v>
      </c>
      <c r="G94" s="44">
        <v>2</v>
      </c>
      <c r="H94" s="44">
        <v>7</v>
      </c>
      <c r="I94" s="44">
        <v>0</v>
      </c>
      <c r="J94" s="44">
        <v>1</v>
      </c>
      <c r="K94" s="258">
        <f t="shared" si="20"/>
        <v>29</v>
      </c>
      <c r="L94" s="43">
        <v>7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131">
        <f t="shared" si="21"/>
        <v>7</v>
      </c>
      <c r="S94" s="119">
        <f t="shared" si="22"/>
        <v>8</v>
      </c>
      <c r="T94" s="44">
        <f t="shared" si="23"/>
        <v>4</v>
      </c>
      <c r="U94" s="44">
        <f t="shared" si="24"/>
        <v>2</v>
      </c>
      <c r="V94" s="44">
        <f t="shared" si="25"/>
        <v>7</v>
      </c>
      <c r="W94" s="44">
        <f t="shared" si="26"/>
        <v>0</v>
      </c>
      <c r="X94" s="120">
        <f t="shared" si="27"/>
        <v>1</v>
      </c>
      <c r="Y94" s="130">
        <f t="shared" si="28"/>
        <v>22</v>
      </c>
      <c r="Z94" s="47">
        <f>R93+R94+R95</f>
        <v>21</v>
      </c>
      <c r="AA94" s="615"/>
    </row>
    <row r="95" spans="1:27" s="198" customFormat="1" ht="20.25" customHeight="1" thickBot="1">
      <c r="A95" s="381"/>
      <c r="B95" s="628"/>
      <c r="C95" s="494"/>
      <c r="D95" s="372" t="s">
        <v>104</v>
      </c>
      <c r="E95" s="261">
        <v>33</v>
      </c>
      <c r="F95" s="77">
        <v>10</v>
      </c>
      <c r="G95" s="77">
        <v>14</v>
      </c>
      <c r="H95" s="77">
        <v>7</v>
      </c>
      <c r="I95" s="77">
        <v>0</v>
      </c>
      <c r="J95" s="77">
        <v>2</v>
      </c>
      <c r="K95" s="289">
        <f t="shared" si="20"/>
        <v>66</v>
      </c>
      <c r="L95" s="76">
        <v>7</v>
      </c>
      <c r="M95" s="77">
        <v>0</v>
      </c>
      <c r="N95" s="77">
        <v>0</v>
      </c>
      <c r="O95" s="77">
        <v>0</v>
      </c>
      <c r="P95" s="77">
        <v>0</v>
      </c>
      <c r="Q95" s="77">
        <v>2</v>
      </c>
      <c r="R95" s="244">
        <f t="shared" si="21"/>
        <v>9</v>
      </c>
      <c r="S95" s="121">
        <f t="shared" si="22"/>
        <v>26</v>
      </c>
      <c r="T95" s="56">
        <f t="shared" si="23"/>
        <v>10</v>
      </c>
      <c r="U95" s="56">
        <f t="shared" si="24"/>
        <v>14</v>
      </c>
      <c r="V95" s="56">
        <f t="shared" si="25"/>
        <v>7</v>
      </c>
      <c r="W95" s="56">
        <f t="shared" si="26"/>
        <v>0</v>
      </c>
      <c r="X95" s="122">
        <f t="shared" si="27"/>
        <v>0</v>
      </c>
      <c r="Y95" s="370">
        <f t="shared" si="28"/>
        <v>57</v>
      </c>
      <c r="Z95" s="104">
        <f>Y93+Y94+Y95</f>
        <v>94</v>
      </c>
      <c r="AA95" s="616"/>
    </row>
    <row r="96" spans="1:27" s="153" customFormat="1" ht="20.25" customHeight="1">
      <c r="A96" s="397">
        <v>29</v>
      </c>
      <c r="B96" s="629" t="s">
        <v>59</v>
      </c>
      <c r="C96" s="620" t="s">
        <v>60</v>
      </c>
      <c r="D96" s="367" t="s">
        <v>106</v>
      </c>
      <c r="E96" s="117">
        <v>21</v>
      </c>
      <c r="F96" s="32">
        <v>0</v>
      </c>
      <c r="G96" s="32">
        <v>0</v>
      </c>
      <c r="H96" s="32">
        <v>1</v>
      </c>
      <c r="I96" s="32">
        <v>0</v>
      </c>
      <c r="J96" s="32">
        <v>1</v>
      </c>
      <c r="K96" s="260">
        <f t="shared" si="20"/>
        <v>23</v>
      </c>
      <c r="L96" s="31">
        <v>16</v>
      </c>
      <c r="M96" s="32">
        <v>0</v>
      </c>
      <c r="N96" s="32">
        <v>0</v>
      </c>
      <c r="O96" s="32">
        <v>1</v>
      </c>
      <c r="P96" s="32">
        <v>0</v>
      </c>
      <c r="Q96" s="32">
        <v>1</v>
      </c>
      <c r="R96" s="126">
        <f t="shared" si="21"/>
        <v>18</v>
      </c>
      <c r="S96" s="311">
        <f t="shared" si="22"/>
        <v>5</v>
      </c>
      <c r="T96" s="69">
        <f t="shared" si="23"/>
        <v>0</v>
      </c>
      <c r="U96" s="69">
        <f t="shared" si="24"/>
        <v>0</v>
      </c>
      <c r="V96" s="69">
        <f t="shared" si="25"/>
        <v>0</v>
      </c>
      <c r="W96" s="69">
        <f t="shared" si="26"/>
        <v>0</v>
      </c>
      <c r="X96" s="377">
        <f t="shared" si="27"/>
        <v>0</v>
      </c>
      <c r="Y96" s="125">
        <f t="shared" si="28"/>
        <v>5</v>
      </c>
      <c r="Z96" s="104">
        <f>K96+K97+K98</f>
        <v>135</v>
      </c>
      <c r="AA96" s="614">
        <f>Z98/Z96*100</f>
        <v>31.851851851851855</v>
      </c>
    </row>
    <row r="97" spans="1:27" s="83" customFormat="1" ht="20.25" customHeight="1">
      <c r="A97" s="382"/>
      <c r="B97" s="628"/>
      <c r="C97" s="494"/>
      <c r="D97" s="365" t="s">
        <v>105</v>
      </c>
      <c r="E97" s="119">
        <v>28</v>
      </c>
      <c r="F97" s="44">
        <v>1</v>
      </c>
      <c r="G97" s="44">
        <v>0</v>
      </c>
      <c r="H97" s="44">
        <v>4</v>
      </c>
      <c r="I97" s="44">
        <v>0</v>
      </c>
      <c r="J97" s="44">
        <v>2</v>
      </c>
      <c r="K97" s="258">
        <f t="shared" si="20"/>
        <v>35</v>
      </c>
      <c r="L97" s="43">
        <v>11</v>
      </c>
      <c r="M97" s="44">
        <v>0</v>
      </c>
      <c r="N97" s="44">
        <v>0</v>
      </c>
      <c r="O97" s="44">
        <v>1</v>
      </c>
      <c r="P97" s="44">
        <v>0</v>
      </c>
      <c r="Q97" s="44">
        <v>0</v>
      </c>
      <c r="R97" s="131">
        <f t="shared" si="21"/>
        <v>12</v>
      </c>
      <c r="S97" s="119">
        <f t="shared" si="22"/>
        <v>17</v>
      </c>
      <c r="T97" s="44">
        <f t="shared" si="23"/>
        <v>1</v>
      </c>
      <c r="U97" s="44">
        <f t="shared" si="24"/>
        <v>0</v>
      </c>
      <c r="V97" s="44">
        <f t="shared" si="25"/>
        <v>3</v>
      </c>
      <c r="W97" s="44">
        <f t="shared" si="26"/>
        <v>0</v>
      </c>
      <c r="X97" s="120">
        <f t="shared" si="27"/>
        <v>2</v>
      </c>
      <c r="Y97" s="130">
        <f t="shared" si="28"/>
        <v>23</v>
      </c>
      <c r="Z97" s="47">
        <f>R96+R97+R98</f>
        <v>92</v>
      </c>
      <c r="AA97" s="615"/>
    </row>
    <row r="98" spans="1:27" s="154" customFormat="1" ht="20.25" customHeight="1" thickBot="1">
      <c r="A98" s="396"/>
      <c r="B98" s="630"/>
      <c r="C98" s="495"/>
      <c r="D98" s="364" t="s">
        <v>104</v>
      </c>
      <c r="E98" s="121">
        <v>54</v>
      </c>
      <c r="F98" s="56">
        <v>5</v>
      </c>
      <c r="G98" s="56">
        <v>1</v>
      </c>
      <c r="H98" s="56">
        <v>14</v>
      </c>
      <c r="I98" s="56">
        <v>0</v>
      </c>
      <c r="J98" s="56">
        <v>3</v>
      </c>
      <c r="K98" s="258">
        <f t="shared" si="20"/>
        <v>77</v>
      </c>
      <c r="L98" s="55">
        <v>45</v>
      </c>
      <c r="M98" s="56">
        <v>7</v>
      </c>
      <c r="N98" s="56">
        <v>1</v>
      </c>
      <c r="O98" s="56">
        <v>8</v>
      </c>
      <c r="P98" s="56">
        <v>0</v>
      </c>
      <c r="Q98" s="56">
        <v>1</v>
      </c>
      <c r="R98" s="136">
        <f t="shared" si="21"/>
        <v>62</v>
      </c>
      <c r="S98" s="261">
        <f t="shared" si="22"/>
        <v>9</v>
      </c>
      <c r="T98" s="77">
        <f t="shared" si="23"/>
        <v>-2</v>
      </c>
      <c r="U98" s="77">
        <f t="shared" si="24"/>
        <v>0</v>
      </c>
      <c r="V98" s="77">
        <f t="shared" si="25"/>
        <v>6</v>
      </c>
      <c r="W98" s="77">
        <f t="shared" si="26"/>
        <v>0</v>
      </c>
      <c r="X98" s="371">
        <f t="shared" si="27"/>
        <v>2</v>
      </c>
      <c r="Y98" s="135">
        <f t="shared" si="28"/>
        <v>15</v>
      </c>
      <c r="Z98" s="59">
        <f>Y96+Y97+Y98</f>
        <v>43</v>
      </c>
      <c r="AA98" s="616"/>
    </row>
    <row r="99" spans="1:27" ht="20.25" customHeight="1">
      <c r="A99" s="379">
        <v>30</v>
      </c>
      <c r="B99" s="631" t="s">
        <v>63</v>
      </c>
      <c r="C99" s="494" t="s">
        <v>64</v>
      </c>
      <c r="D99" s="378" t="s">
        <v>106</v>
      </c>
      <c r="E99" s="311">
        <v>19</v>
      </c>
      <c r="F99" s="69">
        <v>0</v>
      </c>
      <c r="G99" s="69">
        <v>0</v>
      </c>
      <c r="H99" s="69">
        <v>1</v>
      </c>
      <c r="I99" s="69">
        <v>0</v>
      </c>
      <c r="J99" s="69">
        <v>1</v>
      </c>
      <c r="K99" s="292">
        <f t="shared" si="20"/>
        <v>21</v>
      </c>
      <c r="L99" s="68">
        <v>13</v>
      </c>
      <c r="M99" s="69">
        <v>0</v>
      </c>
      <c r="N99" s="69">
        <v>0</v>
      </c>
      <c r="O99" s="69">
        <v>1</v>
      </c>
      <c r="P99" s="69">
        <v>0</v>
      </c>
      <c r="Q99" s="69">
        <v>0</v>
      </c>
      <c r="R99" s="291">
        <f t="shared" si="21"/>
        <v>14</v>
      </c>
      <c r="S99" s="117">
        <f t="shared" si="22"/>
        <v>6</v>
      </c>
      <c r="T99" s="32">
        <f t="shared" si="23"/>
        <v>0</v>
      </c>
      <c r="U99" s="32">
        <f t="shared" si="24"/>
        <v>0</v>
      </c>
      <c r="V99" s="32">
        <f t="shared" si="25"/>
        <v>0</v>
      </c>
      <c r="W99" s="32">
        <f t="shared" si="26"/>
        <v>0</v>
      </c>
      <c r="X99" s="118">
        <f t="shared" si="27"/>
        <v>1</v>
      </c>
      <c r="Y99" s="376">
        <f t="shared" si="28"/>
        <v>7</v>
      </c>
      <c r="Z99" s="101">
        <f>K99+K100+K101</f>
        <v>151</v>
      </c>
      <c r="AA99" s="614">
        <f>Z101/Z99*100</f>
        <v>42.384105960264904</v>
      </c>
    </row>
    <row r="100" spans="1:27" ht="20.25" customHeight="1">
      <c r="A100" s="366"/>
      <c r="B100" s="631"/>
      <c r="C100" s="494"/>
      <c r="D100" s="365" t="s">
        <v>105</v>
      </c>
      <c r="E100" s="119">
        <v>30</v>
      </c>
      <c r="F100" s="44">
        <v>1</v>
      </c>
      <c r="G100" s="44">
        <v>0</v>
      </c>
      <c r="H100" s="44">
        <v>3</v>
      </c>
      <c r="I100" s="44">
        <v>0</v>
      </c>
      <c r="J100" s="44">
        <v>2</v>
      </c>
      <c r="K100" s="258">
        <f t="shared" si="20"/>
        <v>36</v>
      </c>
      <c r="L100" s="43">
        <v>16</v>
      </c>
      <c r="M100" s="44">
        <v>1</v>
      </c>
      <c r="N100" s="44">
        <v>0</v>
      </c>
      <c r="O100" s="44">
        <v>1</v>
      </c>
      <c r="P100" s="44">
        <v>0</v>
      </c>
      <c r="Q100" s="44">
        <v>0</v>
      </c>
      <c r="R100" s="131">
        <f t="shared" si="21"/>
        <v>18</v>
      </c>
      <c r="S100" s="119">
        <f t="shared" si="22"/>
        <v>14</v>
      </c>
      <c r="T100" s="44">
        <f t="shared" si="23"/>
        <v>0</v>
      </c>
      <c r="U100" s="44">
        <f t="shared" si="24"/>
        <v>0</v>
      </c>
      <c r="V100" s="44">
        <f t="shared" si="25"/>
        <v>2</v>
      </c>
      <c r="W100" s="44">
        <f t="shared" si="26"/>
        <v>0</v>
      </c>
      <c r="X100" s="120">
        <f t="shared" si="27"/>
        <v>2</v>
      </c>
      <c r="Y100" s="130">
        <f t="shared" si="28"/>
        <v>18</v>
      </c>
      <c r="Z100" s="47">
        <f>R99+R100+R101</f>
        <v>87</v>
      </c>
      <c r="AA100" s="615"/>
    </row>
    <row r="101" spans="1:27" ht="20.25" customHeight="1" thickBot="1">
      <c r="A101" s="373"/>
      <c r="B101" s="631"/>
      <c r="C101" s="494"/>
      <c r="D101" s="372" t="s">
        <v>104</v>
      </c>
      <c r="E101" s="261">
        <v>67</v>
      </c>
      <c r="F101" s="77">
        <v>7</v>
      </c>
      <c r="G101" s="77">
        <v>6</v>
      </c>
      <c r="H101" s="77">
        <v>11</v>
      </c>
      <c r="I101" s="77">
        <v>0</v>
      </c>
      <c r="J101" s="77">
        <v>3</v>
      </c>
      <c r="K101" s="289">
        <f t="shared" si="20"/>
        <v>94</v>
      </c>
      <c r="L101" s="76">
        <v>40</v>
      </c>
      <c r="M101" s="77">
        <v>6</v>
      </c>
      <c r="N101" s="77">
        <v>1</v>
      </c>
      <c r="O101" s="77">
        <v>7</v>
      </c>
      <c r="P101" s="77">
        <v>0</v>
      </c>
      <c r="Q101" s="77">
        <v>1</v>
      </c>
      <c r="R101" s="244">
        <f t="shared" si="21"/>
        <v>55</v>
      </c>
      <c r="S101" s="121">
        <f t="shared" si="22"/>
        <v>27</v>
      </c>
      <c r="T101" s="56">
        <f t="shared" si="23"/>
        <v>1</v>
      </c>
      <c r="U101" s="56">
        <f t="shared" si="24"/>
        <v>5</v>
      </c>
      <c r="V101" s="56">
        <f t="shared" si="25"/>
        <v>4</v>
      </c>
      <c r="W101" s="56">
        <f t="shared" si="26"/>
        <v>0</v>
      </c>
      <c r="X101" s="122">
        <f t="shared" si="27"/>
        <v>2</v>
      </c>
      <c r="Y101" s="370">
        <f t="shared" si="28"/>
        <v>39</v>
      </c>
      <c r="Z101" s="104">
        <f>Y99+Y100+Y101</f>
        <v>64</v>
      </c>
      <c r="AA101" s="616"/>
    </row>
    <row r="102" spans="1:27" s="106" customFormat="1" ht="20.25" customHeight="1">
      <c r="A102" s="368">
        <v>31</v>
      </c>
      <c r="B102" s="632" t="s">
        <v>65</v>
      </c>
      <c r="C102" s="620" t="s">
        <v>66</v>
      </c>
      <c r="D102" s="367" t="s">
        <v>106</v>
      </c>
      <c r="E102" s="117">
        <v>19</v>
      </c>
      <c r="F102" s="32">
        <v>0</v>
      </c>
      <c r="G102" s="32">
        <v>0</v>
      </c>
      <c r="H102" s="32">
        <v>2</v>
      </c>
      <c r="I102" s="32">
        <v>0</v>
      </c>
      <c r="J102" s="32">
        <v>0</v>
      </c>
      <c r="K102" s="260">
        <f t="shared" si="20"/>
        <v>21</v>
      </c>
      <c r="L102" s="31">
        <v>15</v>
      </c>
      <c r="M102" s="32">
        <v>0</v>
      </c>
      <c r="N102" s="32">
        <v>0</v>
      </c>
      <c r="O102" s="32">
        <v>2</v>
      </c>
      <c r="P102" s="32">
        <v>0</v>
      </c>
      <c r="Q102" s="32">
        <v>0</v>
      </c>
      <c r="R102" s="126">
        <f t="shared" si="21"/>
        <v>17</v>
      </c>
      <c r="S102" s="311">
        <f t="shared" si="22"/>
        <v>4</v>
      </c>
      <c r="T102" s="69">
        <f t="shared" si="23"/>
        <v>0</v>
      </c>
      <c r="U102" s="69">
        <f t="shared" si="24"/>
        <v>0</v>
      </c>
      <c r="V102" s="69">
        <f t="shared" si="25"/>
        <v>0</v>
      </c>
      <c r="W102" s="69">
        <f t="shared" si="26"/>
        <v>0</v>
      </c>
      <c r="X102" s="377">
        <f t="shared" si="27"/>
        <v>0</v>
      </c>
      <c r="Y102" s="125">
        <f t="shared" si="28"/>
        <v>4</v>
      </c>
      <c r="Z102" s="35">
        <f>K102+K103+K104</f>
        <v>130</v>
      </c>
      <c r="AA102" s="614">
        <f>Z104/Z102*100</f>
        <v>38.461538461538467</v>
      </c>
    </row>
    <row r="103" spans="1:27" s="2" customFormat="1" ht="20.25" customHeight="1">
      <c r="A103" s="366"/>
      <c r="B103" s="631"/>
      <c r="C103" s="494"/>
      <c r="D103" s="365" t="s">
        <v>105</v>
      </c>
      <c r="E103" s="119">
        <v>30</v>
      </c>
      <c r="F103" s="44">
        <v>0</v>
      </c>
      <c r="G103" s="44">
        <v>0</v>
      </c>
      <c r="H103" s="44">
        <v>3</v>
      </c>
      <c r="I103" s="44">
        <v>0</v>
      </c>
      <c r="J103" s="44">
        <v>0</v>
      </c>
      <c r="K103" s="258">
        <f t="shared" si="20"/>
        <v>33</v>
      </c>
      <c r="L103" s="43">
        <v>13</v>
      </c>
      <c r="M103" s="44">
        <v>0</v>
      </c>
      <c r="N103" s="44">
        <v>0</v>
      </c>
      <c r="O103" s="44">
        <v>0</v>
      </c>
      <c r="P103" s="44">
        <v>0</v>
      </c>
      <c r="Q103" s="44">
        <v>0</v>
      </c>
      <c r="R103" s="131">
        <f t="shared" si="21"/>
        <v>13</v>
      </c>
      <c r="S103" s="119">
        <f t="shared" si="22"/>
        <v>17</v>
      </c>
      <c r="T103" s="44">
        <f t="shared" si="23"/>
        <v>0</v>
      </c>
      <c r="U103" s="44">
        <f t="shared" si="24"/>
        <v>0</v>
      </c>
      <c r="V103" s="44">
        <f t="shared" si="25"/>
        <v>3</v>
      </c>
      <c r="W103" s="44">
        <f t="shared" si="26"/>
        <v>0</v>
      </c>
      <c r="X103" s="120">
        <f t="shared" si="27"/>
        <v>0</v>
      </c>
      <c r="Y103" s="130">
        <f t="shared" si="28"/>
        <v>20</v>
      </c>
      <c r="Z103" s="47">
        <f>R102+R103+R104</f>
        <v>80</v>
      </c>
      <c r="AA103" s="615"/>
    </row>
    <row r="104" spans="1:27" s="107" customFormat="1" ht="20.25" customHeight="1" thickBot="1">
      <c r="A104" s="380"/>
      <c r="B104" s="633"/>
      <c r="C104" s="495"/>
      <c r="D104" s="364" t="s">
        <v>104</v>
      </c>
      <c r="E104" s="121">
        <v>51</v>
      </c>
      <c r="F104" s="56">
        <v>9</v>
      </c>
      <c r="G104" s="56">
        <v>0</v>
      </c>
      <c r="H104" s="56">
        <v>14</v>
      </c>
      <c r="I104" s="56">
        <v>0</v>
      </c>
      <c r="J104" s="56">
        <v>2</v>
      </c>
      <c r="K104" s="176">
        <f t="shared" si="20"/>
        <v>76</v>
      </c>
      <c r="L104" s="55">
        <v>32</v>
      </c>
      <c r="M104" s="56">
        <v>6</v>
      </c>
      <c r="N104" s="56">
        <v>0</v>
      </c>
      <c r="O104" s="56">
        <v>10</v>
      </c>
      <c r="P104" s="56">
        <v>0</v>
      </c>
      <c r="Q104" s="56">
        <v>2</v>
      </c>
      <c r="R104" s="136">
        <f t="shared" si="21"/>
        <v>50</v>
      </c>
      <c r="S104" s="261">
        <f t="shared" si="22"/>
        <v>19</v>
      </c>
      <c r="T104" s="77">
        <f t="shared" si="23"/>
        <v>3</v>
      </c>
      <c r="U104" s="77">
        <f t="shared" si="24"/>
        <v>0</v>
      </c>
      <c r="V104" s="77">
        <f t="shared" si="25"/>
        <v>4</v>
      </c>
      <c r="W104" s="77">
        <f t="shared" si="26"/>
        <v>0</v>
      </c>
      <c r="X104" s="371">
        <f t="shared" si="27"/>
        <v>0</v>
      </c>
      <c r="Y104" s="135">
        <f t="shared" si="28"/>
        <v>26</v>
      </c>
      <c r="Z104" s="59">
        <f>Y102+Y103+Y104</f>
        <v>50</v>
      </c>
      <c r="AA104" s="616"/>
    </row>
    <row r="105" spans="1:27" s="198" customFormat="1" ht="20.25" customHeight="1">
      <c r="A105" s="395"/>
      <c r="B105" s="611" t="s">
        <v>138</v>
      </c>
      <c r="C105" s="611"/>
      <c r="D105" s="352" t="s">
        <v>106</v>
      </c>
      <c r="E105" s="317">
        <f t="shared" ref="E105:J107" si="29">E63+E66+E69+E72+E75+E78+E81+E84+E87+E90+E93+E96+E99+E102</f>
        <v>263</v>
      </c>
      <c r="F105" s="317">
        <f t="shared" si="29"/>
        <v>5</v>
      </c>
      <c r="G105" s="317">
        <f t="shared" si="29"/>
        <v>2</v>
      </c>
      <c r="H105" s="317">
        <f t="shared" si="29"/>
        <v>11</v>
      </c>
      <c r="I105" s="317">
        <f t="shared" si="29"/>
        <v>1</v>
      </c>
      <c r="J105" s="317">
        <f t="shared" si="29"/>
        <v>8</v>
      </c>
      <c r="K105" s="292">
        <f t="shared" si="20"/>
        <v>290</v>
      </c>
      <c r="L105" s="318">
        <f t="shared" ref="L105:Q107" si="30">L63+L66+L69+L72+L75+L78+L81+L84+L87+L90+L93+L96+L99+L102</f>
        <v>146</v>
      </c>
      <c r="M105" s="318">
        <f t="shared" si="30"/>
        <v>1</v>
      </c>
      <c r="N105" s="318">
        <f t="shared" si="30"/>
        <v>1</v>
      </c>
      <c r="O105" s="318">
        <f t="shared" si="30"/>
        <v>6</v>
      </c>
      <c r="P105" s="318">
        <f t="shared" si="30"/>
        <v>0</v>
      </c>
      <c r="Q105" s="318">
        <f t="shared" si="30"/>
        <v>2</v>
      </c>
      <c r="R105" s="291">
        <f t="shared" si="21"/>
        <v>156</v>
      </c>
      <c r="S105" s="123">
        <f t="shared" si="22"/>
        <v>117</v>
      </c>
      <c r="T105" s="123">
        <f t="shared" si="23"/>
        <v>4</v>
      </c>
      <c r="U105" s="123">
        <f t="shared" si="24"/>
        <v>1</v>
      </c>
      <c r="V105" s="123">
        <f t="shared" si="25"/>
        <v>5</v>
      </c>
      <c r="W105" s="123">
        <f t="shared" si="26"/>
        <v>1</v>
      </c>
      <c r="X105" s="28">
        <f t="shared" si="27"/>
        <v>6</v>
      </c>
      <c r="Y105" s="376">
        <f t="shared" si="28"/>
        <v>134</v>
      </c>
      <c r="Z105" s="101">
        <f>K105+K106+K107</f>
        <v>1800</v>
      </c>
      <c r="AA105" s="614">
        <f>Z107/Z105*100</f>
        <v>49.222222222222221</v>
      </c>
    </row>
    <row r="106" spans="1:27" s="198" customFormat="1" ht="20.25" customHeight="1">
      <c r="A106" s="392"/>
      <c r="B106" s="611"/>
      <c r="C106" s="611"/>
      <c r="D106" s="241" t="s">
        <v>105</v>
      </c>
      <c r="E106" s="128">
        <f t="shared" si="29"/>
        <v>367</v>
      </c>
      <c r="F106" s="128">
        <f t="shared" si="29"/>
        <v>17</v>
      </c>
      <c r="G106" s="128">
        <f t="shared" si="29"/>
        <v>4</v>
      </c>
      <c r="H106" s="128">
        <f t="shared" si="29"/>
        <v>51</v>
      </c>
      <c r="I106" s="128">
        <f t="shared" si="29"/>
        <v>4</v>
      </c>
      <c r="J106" s="128">
        <f t="shared" si="29"/>
        <v>14</v>
      </c>
      <c r="K106" s="258">
        <f t="shared" si="20"/>
        <v>457</v>
      </c>
      <c r="L106" s="129">
        <f t="shared" si="30"/>
        <v>177</v>
      </c>
      <c r="M106" s="129">
        <f t="shared" si="30"/>
        <v>7</v>
      </c>
      <c r="N106" s="129">
        <f t="shared" si="30"/>
        <v>1</v>
      </c>
      <c r="O106" s="129">
        <f t="shared" si="30"/>
        <v>20</v>
      </c>
      <c r="P106" s="129">
        <f t="shared" si="30"/>
        <v>0</v>
      </c>
      <c r="Q106" s="129">
        <f t="shared" si="30"/>
        <v>1</v>
      </c>
      <c r="R106" s="131">
        <f t="shared" si="21"/>
        <v>206</v>
      </c>
      <c r="S106" s="128">
        <f t="shared" si="22"/>
        <v>190</v>
      </c>
      <c r="T106" s="128">
        <f t="shared" si="23"/>
        <v>10</v>
      </c>
      <c r="U106" s="128">
        <f t="shared" si="24"/>
        <v>3</v>
      </c>
      <c r="V106" s="128">
        <f t="shared" si="25"/>
        <v>31</v>
      </c>
      <c r="W106" s="128">
        <f t="shared" si="26"/>
        <v>4</v>
      </c>
      <c r="X106" s="40">
        <f t="shared" si="27"/>
        <v>13</v>
      </c>
      <c r="Y106" s="130">
        <f t="shared" si="28"/>
        <v>251</v>
      </c>
      <c r="Z106" s="47">
        <f>R105+R106+R107</f>
        <v>914</v>
      </c>
      <c r="AA106" s="615"/>
    </row>
    <row r="107" spans="1:27" s="198" customFormat="1" ht="20.25" customHeight="1" thickBot="1">
      <c r="A107" s="394"/>
      <c r="B107" s="611"/>
      <c r="C107" s="611"/>
      <c r="D107" s="348" t="s">
        <v>104</v>
      </c>
      <c r="E107" s="316">
        <f t="shared" si="29"/>
        <v>750</v>
      </c>
      <c r="F107" s="316">
        <f t="shared" si="29"/>
        <v>81</v>
      </c>
      <c r="G107" s="316">
        <f t="shared" si="29"/>
        <v>37</v>
      </c>
      <c r="H107" s="316">
        <f t="shared" si="29"/>
        <v>148</v>
      </c>
      <c r="I107" s="316">
        <f t="shared" si="29"/>
        <v>6</v>
      </c>
      <c r="J107" s="316">
        <f t="shared" si="29"/>
        <v>31</v>
      </c>
      <c r="K107" s="289">
        <f t="shared" si="20"/>
        <v>1053</v>
      </c>
      <c r="L107" s="245">
        <f t="shared" si="30"/>
        <v>416</v>
      </c>
      <c r="M107" s="245">
        <f t="shared" si="30"/>
        <v>41</v>
      </c>
      <c r="N107" s="245">
        <f t="shared" si="30"/>
        <v>10</v>
      </c>
      <c r="O107" s="245">
        <f t="shared" si="30"/>
        <v>73</v>
      </c>
      <c r="P107" s="245">
        <f t="shared" si="30"/>
        <v>0</v>
      </c>
      <c r="Q107" s="245">
        <f t="shared" si="30"/>
        <v>12</v>
      </c>
      <c r="R107" s="244">
        <f t="shared" si="21"/>
        <v>552</v>
      </c>
      <c r="S107" s="133">
        <f t="shared" si="22"/>
        <v>334</v>
      </c>
      <c r="T107" s="133">
        <f t="shared" si="23"/>
        <v>40</v>
      </c>
      <c r="U107" s="133">
        <f t="shared" si="24"/>
        <v>27</v>
      </c>
      <c r="V107" s="133">
        <f t="shared" si="25"/>
        <v>75</v>
      </c>
      <c r="W107" s="133">
        <f t="shared" si="26"/>
        <v>6</v>
      </c>
      <c r="X107" s="52">
        <f t="shared" si="27"/>
        <v>19</v>
      </c>
      <c r="Y107" s="370">
        <f t="shared" si="28"/>
        <v>501</v>
      </c>
      <c r="Z107" s="104">
        <f>Y105+Y106+Y107</f>
        <v>886</v>
      </c>
      <c r="AA107" s="616"/>
    </row>
    <row r="108" spans="1:27" s="153" customFormat="1" ht="20.25" customHeight="1">
      <c r="A108" s="393"/>
      <c r="B108" s="512" t="s">
        <v>137</v>
      </c>
      <c r="C108" s="512"/>
      <c r="D108" s="243" t="s">
        <v>106</v>
      </c>
      <c r="E108" s="123">
        <f t="shared" ref="E108:J110" si="31">E59+E105</f>
        <v>1342</v>
      </c>
      <c r="F108" s="123">
        <f t="shared" si="31"/>
        <v>107</v>
      </c>
      <c r="G108" s="123">
        <f t="shared" si="31"/>
        <v>44</v>
      </c>
      <c r="H108" s="123">
        <f t="shared" si="31"/>
        <v>186</v>
      </c>
      <c r="I108" s="123">
        <f t="shared" si="31"/>
        <v>3</v>
      </c>
      <c r="J108" s="123">
        <f t="shared" si="31"/>
        <v>32</v>
      </c>
      <c r="K108" s="260">
        <f t="shared" si="20"/>
        <v>1714</v>
      </c>
      <c r="L108" s="124">
        <f t="shared" ref="L108:Q110" si="32">L59+L105</f>
        <v>850</v>
      </c>
      <c r="M108" s="124">
        <f t="shared" si="32"/>
        <v>70</v>
      </c>
      <c r="N108" s="124">
        <f t="shared" si="32"/>
        <v>30</v>
      </c>
      <c r="O108" s="124">
        <f t="shared" si="32"/>
        <v>102</v>
      </c>
      <c r="P108" s="124">
        <f t="shared" si="32"/>
        <v>0</v>
      </c>
      <c r="Q108" s="124">
        <f t="shared" si="32"/>
        <v>8</v>
      </c>
      <c r="R108" s="126">
        <f t="shared" si="21"/>
        <v>1060</v>
      </c>
      <c r="S108" s="123">
        <f t="shared" si="22"/>
        <v>492</v>
      </c>
      <c r="T108" s="123">
        <f t="shared" si="23"/>
        <v>37</v>
      </c>
      <c r="U108" s="123">
        <f t="shared" si="24"/>
        <v>14</v>
      </c>
      <c r="V108" s="123">
        <f t="shared" si="25"/>
        <v>84</v>
      </c>
      <c r="W108" s="123">
        <f t="shared" si="26"/>
        <v>3</v>
      </c>
      <c r="X108" s="260">
        <f t="shared" si="27"/>
        <v>24</v>
      </c>
      <c r="Y108" s="125">
        <f t="shared" si="28"/>
        <v>654</v>
      </c>
      <c r="Z108" s="35">
        <f>K108+K109+K110</f>
        <v>31300</v>
      </c>
      <c r="AA108" s="614">
        <f>Z110/Z108*100</f>
        <v>35.795527156549525</v>
      </c>
    </row>
    <row r="109" spans="1:27" s="83" customFormat="1" ht="20.25" customHeight="1">
      <c r="A109" s="392"/>
      <c r="B109" s="611"/>
      <c r="C109" s="611"/>
      <c r="D109" s="241" t="s">
        <v>105</v>
      </c>
      <c r="E109" s="128">
        <f t="shared" si="31"/>
        <v>4577</v>
      </c>
      <c r="F109" s="128">
        <f t="shared" si="31"/>
        <v>579</v>
      </c>
      <c r="G109" s="128">
        <f t="shared" si="31"/>
        <v>264</v>
      </c>
      <c r="H109" s="128">
        <f t="shared" si="31"/>
        <v>550</v>
      </c>
      <c r="I109" s="128">
        <f t="shared" si="31"/>
        <v>9</v>
      </c>
      <c r="J109" s="128">
        <f t="shared" si="31"/>
        <v>105</v>
      </c>
      <c r="K109" s="258">
        <f t="shared" si="20"/>
        <v>6084</v>
      </c>
      <c r="L109" s="129">
        <f t="shared" si="32"/>
        <v>2908</v>
      </c>
      <c r="M109" s="129">
        <f t="shared" si="32"/>
        <v>347</v>
      </c>
      <c r="N109" s="129">
        <f t="shared" si="32"/>
        <v>140</v>
      </c>
      <c r="O109" s="129">
        <f t="shared" si="32"/>
        <v>356</v>
      </c>
      <c r="P109" s="129">
        <f t="shared" si="32"/>
        <v>0</v>
      </c>
      <c r="Q109" s="129">
        <f t="shared" si="32"/>
        <v>15</v>
      </c>
      <c r="R109" s="131">
        <f t="shared" si="21"/>
        <v>3766</v>
      </c>
      <c r="S109" s="128">
        <f t="shared" si="22"/>
        <v>1669</v>
      </c>
      <c r="T109" s="128">
        <f t="shared" si="23"/>
        <v>232</v>
      </c>
      <c r="U109" s="128">
        <f t="shared" si="24"/>
        <v>124</v>
      </c>
      <c r="V109" s="128">
        <f t="shared" si="25"/>
        <v>194</v>
      </c>
      <c r="W109" s="128">
        <f t="shared" si="26"/>
        <v>9</v>
      </c>
      <c r="X109" s="40">
        <f t="shared" si="27"/>
        <v>90</v>
      </c>
      <c r="Y109" s="130">
        <f t="shared" si="28"/>
        <v>2318</v>
      </c>
      <c r="Z109" s="47">
        <f>R108+R109+R110</f>
        <v>20096</v>
      </c>
      <c r="AA109" s="615"/>
    </row>
    <row r="110" spans="1:27" s="154" customFormat="1" ht="20.25" customHeight="1" thickBot="1">
      <c r="A110" s="391"/>
      <c r="B110" s="612"/>
      <c r="C110" s="612"/>
      <c r="D110" s="239" t="s">
        <v>104</v>
      </c>
      <c r="E110" s="133">
        <f t="shared" si="31"/>
        <v>16283</v>
      </c>
      <c r="F110" s="133">
        <f t="shared" si="31"/>
        <v>2705</v>
      </c>
      <c r="G110" s="133">
        <f t="shared" si="31"/>
        <v>974</v>
      </c>
      <c r="H110" s="133">
        <f t="shared" si="31"/>
        <v>3050</v>
      </c>
      <c r="I110" s="133">
        <f t="shared" si="31"/>
        <v>15</v>
      </c>
      <c r="J110" s="133">
        <f t="shared" si="31"/>
        <v>475</v>
      </c>
      <c r="K110" s="176">
        <f t="shared" si="20"/>
        <v>23502</v>
      </c>
      <c r="L110" s="134">
        <f t="shared" si="32"/>
        <v>11384</v>
      </c>
      <c r="M110" s="134">
        <f t="shared" si="32"/>
        <v>1658</v>
      </c>
      <c r="N110" s="134">
        <f t="shared" si="32"/>
        <v>408</v>
      </c>
      <c r="O110" s="134">
        <f t="shared" si="32"/>
        <v>1674</v>
      </c>
      <c r="P110" s="134">
        <f t="shared" si="32"/>
        <v>0</v>
      </c>
      <c r="Q110" s="134">
        <f t="shared" si="32"/>
        <v>146</v>
      </c>
      <c r="R110" s="136">
        <f t="shared" si="21"/>
        <v>15270</v>
      </c>
      <c r="S110" s="133">
        <f t="shared" si="22"/>
        <v>4899</v>
      </c>
      <c r="T110" s="133">
        <f t="shared" si="23"/>
        <v>1047</v>
      </c>
      <c r="U110" s="133">
        <f t="shared" si="24"/>
        <v>566</v>
      </c>
      <c r="V110" s="133">
        <f t="shared" si="25"/>
        <v>1376</v>
      </c>
      <c r="W110" s="133">
        <f t="shared" si="26"/>
        <v>15</v>
      </c>
      <c r="X110" s="52">
        <f t="shared" si="27"/>
        <v>329</v>
      </c>
      <c r="Y110" s="135">
        <f t="shared" si="28"/>
        <v>8232</v>
      </c>
      <c r="Z110" s="59">
        <f>Y108+Y109+Y110</f>
        <v>11204</v>
      </c>
      <c r="AA110" s="616"/>
    </row>
    <row r="111" spans="1:27" ht="20.25" customHeight="1" thickBot="1">
      <c r="A111" s="390"/>
      <c r="B111" s="625" t="s">
        <v>81</v>
      </c>
      <c r="C111" s="626"/>
      <c r="D111" s="627"/>
      <c r="E111" s="254"/>
      <c r="F111" s="146"/>
      <c r="G111" s="146"/>
      <c r="H111" s="146"/>
      <c r="I111" s="146"/>
      <c r="J111" s="146"/>
      <c r="K111" s="389"/>
      <c r="L111" s="145"/>
      <c r="M111" s="146"/>
      <c r="N111" s="146" t="s">
        <v>82</v>
      </c>
      <c r="O111" s="146"/>
      <c r="P111" s="146"/>
      <c r="Q111" s="146"/>
      <c r="R111" s="388"/>
      <c r="S111" s="254"/>
      <c r="T111" s="146"/>
      <c r="U111" s="146"/>
      <c r="V111" s="146"/>
      <c r="W111" s="146"/>
      <c r="X111" s="387"/>
      <c r="Y111" s="386"/>
      <c r="Z111" s="385"/>
      <c r="AA111" s="384"/>
    </row>
    <row r="112" spans="1:27" s="106" customFormat="1" ht="20.25" customHeight="1">
      <c r="A112" s="368">
        <v>32</v>
      </c>
      <c r="B112" s="622" t="s">
        <v>83</v>
      </c>
      <c r="C112" s="620" t="s">
        <v>84</v>
      </c>
      <c r="D112" s="367" t="s">
        <v>106</v>
      </c>
      <c r="E112" s="117">
        <v>37</v>
      </c>
      <c r="F112" s="32">
        <v>1</v>
      </c>
      <c r="G112" s="32">
        <v>1</v>
      </c>
      <c r="H112" s="32">
        <v>2</v>
      </c>
      <c r="I112" s="32">
        <v>0</v>
      </c>
      <c r="J112" s="32">
        <v>0</v>
      </c>
      <c r="K112" s="260">
        <f t="shared" ref="K112:K151" si="33">SUM(E112:J112)</f>
        <v>41</v>
      </c>
      <c r="L112" s="31">
        <v>32</v>
      </c>
      <c r="M112" s="32">
        <v>1</v>
      </c>
      <c r="N112" s="32">
        <v>1</v>
      </c>
      <c r="O112" s="32">
        <v>2</v>
      </c>
      <c r="P112" s="32">
        <v>0</v>
      </c>
      <c r="Q112" s="32">
        <v>0</v>
      </c>
      <c r="R112" s="126">
        <f t="shared" ref="R112:R151" si="34">SUM(L112:Q112)</f>
        <v>36</v>
      </c>
      <c r="S112" s="117">
        <f t="shared" ref="S112:S138" si="35">E112-L112</f>
        <v>5</v>
      </c>
      <c r="T112" s="32">
        <f t="shared" ref="T112:T138" si="36">F112-M112</f>
        <v>0</v>
      </c>
      <c r="U112" s="32">
        <f t="shared" ref="U112:U138" si="37">G112-N112</f>
        <v>0</v>
      </c>
      <c r="V112" s="32">
        <f t="shared" ref="V112:V138" si="38">H112-O112</f>
        <v>0</v>
      </c>
      <c r="W112" s="32">
        <f t="shared" ref="W112:W138" si="39">I112-P112</f>
        <v>0</v>
      </c>
      <c r="X112" s="118">
        <f t="shared" ref="X112:X138" si="40">J112-Q112</f>
        <v>0</v>
      </c>
      <c r="Y112" s="125">
        <f t="shared" ref="Y112:Y151" si="41">SUM(S112:X112)</f>
        <v>5</v>
      </c>
      <c r="Z112" s="35">
        <f>K112+K113+K114</f>
        <v>362</v>
      </c>
      <c r="AA112" s="614">
        <f>Z114/Z112*100</f>
        <v>8.2872928176795568</v>
      </c>
    </row>
    <row r="113" spans="1:27" s="2" customFormat="1" ht="20.25" customHeight="1">
      <c r="A113" s="366"/>
      <c r="B113" s="622"/>
      <c r="C113" s="494"/>
      <c r="D113" s="365" t="s">
        <v>105</v>
      </c>
      <c r="E113" s="119">
        <v>88</v>
      </c>
      <c r="F113" s="44">
        <v>2</v>
      </c>
      <c r="G113" s="44">
        <v>1</v>
      </c>
      <c r="H113" s="44">
        <v>2</v>
      </c>
      <c r="I113" s="44">
        <v>0</v>
      </c>
      <c r="J113" s="44">
        <v>1</v>
      </c>
      <c r="K113" s="258">
        <f t="shared" si="33"/>
        <v>94</v>
      </c>
      <c r="L113" s="43">
        <v>85</v>
      </c>
      <c r="M113" s="44">
        <v>2</v>
      </c>
      <c r="N113" s="44">
        <v>1</v>
      </c>
      <c r="O113" s="44">
        <v>2</v>
      </c>
      <c r="P113" s="44">
        <v>0</v>
      </c>
      <c r="Q113" s="44">
        <v>1</v>
      </c>
      <c r="R113" s="131">
        <f t="shared" si="34"/>
        <v>91</v>
      </c>
      <c r="S113" s="119">
        <f t="shared" si="35"/>
        <v>3</v>
      </c>
      <c r="T113" s="44">
        <f t="shared" si="36"/>
        <v>0</v>
      </c>
      <c r="U113" s="44">
        <f t="shared" si="37"/>
        <v>0</v>
      </c>
      <c r="V113" s="44">
        <f t="shared" si="38"/>
        <v>0</v>
      </c>
      <c r="W113" s="44">
        <f t="shared" si="39"/>
        <v>0</v>
      </c>
      <c r="X113" s="120">
        <f t="shared" si="40"/>
        <v>0</v>
      </c>
      <c r="Y113" s="130">
        <f t="shared" si="41"/>
        <v>3</v>
      </c>
      <c r="Z113" s="47">
        <f>R112+R113+R114</f>
        <v>332</v>
      </c>
      <c r="AA113" s="615"/>
    </row>
    <row r="114" spans="1:27" s="107" customFormat="1" ht="20.25" customHeight="1" thickBot="1">
      <c r="A114" s="380"/>
      <c r="B114" s="622"/>
      <c r="C114" s="495"/>
      <c r="D114" s="364" t="s">
        <v>104</v>
      </c>
      <c r="E114" s="121">
        <v>172</v>
      </c>
      <c r="F114" s="56">
        <v>13</v>
      </c>
      <c r="G114" s="56">
        <v>7</v>
      </c>
      <c r="H114" s="56">
        <v>32</v>
      </c>
      <c r="I114" s="56">
        <v>0</v>
      </c>
      <c r="J114" s="56">
        <v>3</v>
      </c>
      <c r="K114" s="176">
        <f t="shared" si="33"/>
        <v>227</v>
      </c>
      <c r="L114" s="55">
        <v>154</v>
      </c>
      <c r="M114" s="56">
        <v>13</v>
      </c>
      <c r="N114" s="56">
        <v>5</v>
      </c>
      <c r="O114" s="56">
        <v>30</v>
      </c>
      <c r="P114" s="56">
        <v>0</v>
      </c>
      <c r="Q114" s="56">
        <v>3</v>
      </c>
      <c r="R114" s="136">
        <f t="shared" si="34"/>
        <v>205</v>
      </c>
      <c r="S114" s="121">
        <f t="shared" si="35"/>
        <v>18</v>
      </c>
      <c r="T114" s="56">
        <f t="shared" si="36"/>
        <v>0</v>
      </c>
      <c r="U114" s="56">
        <f t="shared" si="37"/>
        <v>2</v>
      </c>
      <c r="V114" s="56">
        <f t="shared" si="38"/>
        <v>2</v>
      </c>
      <c r="W114" s="56">
        <f t="shared" si="39"/>
        <v>0</v>
      </c>
      <c r="X114" s="122">
        <f t="shared" si="40"/>
        <v>0</v>
      </c>
      <c r="Y114" s="135">
        <f t="shared" si="41"/>
        <v>22</v>
      </c>
      <c r="Z114" s="59">
        <f>Y112+Y113+Y114</f>
        <v>30</v>
      </c>
      <c r="AA114" s="616"/>
    </row>
    <row r="115" spans="1:27" ht="20.25" customHeight="1">
      <c r="A115" s="379">
        <v>33</v>
      </c>
      <c r="B115" s="622"/>
      <c r="C115" s="494" t="s">
        <v>85</v>
      </c>
      <c r="D115" s="378" t="s">
        <v>106</v>
      </c>
      <c r="E115" s="311">
        <v>27</v>
      </c>
      <c r="F115" s="69">
        <v>4</v>
      </c>
      <c r="G115" s="69">
        <v>2</v>
      </c>
      <c r="H115" s="69">
        <v>6</v>
      </c>
      <c r="I115" s="69">
        <v>0</v>
      </c>
      <c r="J115" s="69">
        <v>0</v>
      </c>
      <c r="K115" s="292">
        <f t="shared" si="33"/>
        <v>39</v>
      </c>
      <c r="L115" s="68">
        <v>24</v>
      </c>
      <c r="M115" s="69">
        <v>4</v>
      </c>
      <c r="N115" s="69">
        <v>2</v>
      </c>
      <c r="O115" s="69">
        <v>6</v>
      </c>
      <c r="P115" s="69">
        <v>0</v>
      </c>
      <c r="Q115" s="69">
        <v>0</v>
      </c>
      <c r="R115" s="291">
        <f t="shared" si="34"/>
        <v>36</v>
      </c>
      <c r="S115" s="311">
        <f t="shared" si="35"/>
        <v>3</v>
      </c>
      <c r="T115" s="69">
        <f t="shared" si="36"/>
        <v>0</v>
      </c>
      <c r="U115" s="69">
        <f t="shared" si="37"/>
        <v>0</v>
      </c>
      <c r="V115" s="69">
        <f t="shared" si="38"/>
        <v>0</v>
      </c>
      <c r="W115" s="69">
        <f t="shared" si="39"/>
        <v>0</v>
      </c>
      <c r="X115" s="377">
        <f t="shared" si="40"/>
        <v>0</v>
      </c>
      <c r="Y115" s="376">
        <f t="shared" si="41"/>
        <v>3</v>
      </c>
      <c r="Z115" s="101">
        <f>K115+K116+K117</f>
        <v>287</v>
      </c>
      <c r="AA115" s="614">
        <f>Z117/Z115*100</f>
        <v>5.2264808362369335</v>
      </c>
    </row>
    <row r="116" spans="1:27" ht="20.25" customHeight="1">
      <c r="A116" s="366"/>
      <c r="B116" s="622"/>
      <c r="C116" s="494"/>
      <c r="D116" s="365" t="s">
        <v>105</v>
      </c>
      <c r="E116" s="119">
        <v>42</v>
      </c>
      <c r="F116" s="44">
        <v>7</v>
      </c>
      <c r="G116" s="44">
        <v>3</v>
      </c>
      <c r="H116" s="44">
        <v>6</v>
      </c>
      <c r="I116" s="44">
        <v>0</v>
      </c>
      <c r="J116" s="44">
        <v>1</v>
      </c>
      <c r="K116" s="258">
        <f t="shared" si="33"/>
        <v>59</v>
      </c>
      <c r="L116" s="43">
        <v>41</v>
      </c>
      <c r="M116" s="44">
        <v>7</v>
      </c>
      <c r="N116" s="44">
        <v>3</v>
      </c>
      <c r="O116" s="44">
        <v>6</v>
      </c>
      <c r="P116" s="44">
        <v>0</v>
      </c>
      <c r="Q116" s="44">
        <v>1</v>
      </c>
      <c r="R116" s="131">
        <f t="shared" si="34"/>
        <v>58</v>
      </c>
      <c r="S116" s="119">
        <f t="shared" si="35"/>
        <v>1</v>
      </c>
      <c r="T116" s="44">
        <f t="shared" si="36"/>
        <v>0</v>
      </c>
      <c r="U116" s="44">
        <f t="shared" si="37"/>
        <v>0</v>
      </c>
      <c r="V116" s="44">
        <f t="shared" si="38"/>
        <v>0</v>
      </c>
      <c r="W116" s="44">
        <f t="shared" si="39"/>
        <v>0</v>
      </c>
      <c r="X116" s="120">
        <f t="shared" si="40"/>
        <v>0</v>
      </c>
      <c r="Y116" s="130">
        <f t="shared" si="41"/>
        <v>1</v>
      </c>
      <c r="Z116" s="47">
        <f>R115+R116+R117</f>
        <v>272</v>
      </c>
      <c r="AA116" s="615"/>
    </row>
    <row r="117" spans="1:27" ht="20.25" customHeight="1" thickBot="1">
      <c r="A117" s="373"/>
      <c r="B117" s="622"/>
      <c r="C117" s="494"/>
      <c r="D117" s="372" t="s">
        <v>104</v>
      </c>
      <c r="E117" s="261">
        <v>100</v>
      </c>
      <c r="F117" s="77">
        <v>24</v>
      </c>
      <c r="G117" s="77">
        <v>12</v>
      </c>
      <c r="H117" s="77">
        <v>45</v>
      </c>
      <c r="I117" s="77">
        <v>0</v>
      </c>
      <c r="J117" s="77">
        <v>8</v>
      </c>
      <c r="K117" s="289">
        <f t="shared" si="33"/>
        <v>189</v>
      </c>
      <c r="L117" s="76">
        <v>93</v>
      </c>
      <c r="M117" s="77">
        <v>23</v>
      </c>
      <c r="N117" s="77">
        <v>10</v>
      </c>
      <c r="O117" s="77">
        <v>44</v>
      </c>
      <c r="P117" s="77">
        <v>0</v>
      </c>
      <c r="Q117" s="77">
        <v>8</v>
      </c>
      <c r="R117" s="244">
        <f t="shared" si="34"/>
        <v>178</v>
      </c>
      <c r="S117" s="261">
        <f t="shared" si="35"/>
        <v>7</v>
      </c>
      <c r="T117" s="77">
        <f t="shared" si="36"/>
        <v>1</v>
      </c>
      <c r="U117" s="77">
        <f t="shared" si="37"/>
        <v>2</v>
      </c>
      <c r="V117" s="77">
        <f t="shared" si="38"/>
        <v>1</v>
      </c>
      <c r="W117" s="77">
        <f t="shared" si="39"/>
        <v>0</v>
      </c>
      <c r="X117" s="371">
        <f t="shared" si="40"/>
        <v>0</v>
      </c>
      <c r="Y117" s="370">
        <f t="shared" si="41"/>
        <v>11</v>
      </c>
      <c r="Z117" s="104">
        <f>Y115+Y116+Y117</f>
        <v>15</v>
      </c>
      <c r="AA117" s="616"/>
    </row>
    <row r="118" spans="1:27" s="106" customFormat="1" ht="20.25" customHeight="1">
      <c r="A118" s="368">
        <v>34</v>
      </c>
      <c r="B118" s="621" t="s">
        <v>86</v>
      </c>
      <c r="C118" s="620" t="s">
        <v>87</v>
      </c>
      <c r="D118" s="367" t="s">
        <v>106</v>
      </c>
      <c r="E118" s="117">
        <v>22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260">
        <f t="shared" si="33"/>
        <v>22</v>
      </c>
      <c r="L118" s="31">
        <v>4</v>
      </c>
      <c r="M118" s="32">
        <v>0</v>
      </c>
      <c r="N118" s="32">
        <v>13</v>
      </c>
      <c r="O118" s="32">
        <v>0</v>
      </c>
      <c r="P118" s="32">
        <v>0</v>
      </c>
      <c r="Q118" s="32">
        <v>0</v>
      </c>
      <c r="R118" s="126">
        <f t="shared" si="34"/>
        <v>17</v>
      </c>
      <c r="S118" s="117">
        <f t="shared" si="35"/>
        <v>18</v>
      </c>
      <c r="T118" s="32">
        <f t="shared" si="36"/>
        <v>0</v>
      </c>
      <c r="U118" s="32">
        <f t="shared" si="37"/>
        <v>-13</v>
      </c>
      <c r="V118" s="32">
        <f t="shared" si="38"/>
        <v>0</v>
      </c>
      <c r="W118" s="32">
        <f t="shared" si="39"/>
        <v>0</v>
      </c>
      <c r="X118" s="118">
        <f t="shared" si="40"/>
        <v>0</v>
      </c>
      <c r="Y118" s="125">
        <f t="shared" si="41"/>
        <v>5</v>
      </c>
      <c r="Z118" s="35">
        <f>K118+K119+K120</f>
        <v>225</v>
      </c>
      <c r="AA118" s="614">
        <f>Z120/Z118*100</f>
        <v>4.8888888888888893</v>
      </c>
    </row>
    <row r="119" spans="1:27" s="2" customFormat="1" ht="20.25" customHeight="1">
      <c r="A119" s="366"/>
      <c r="B119" s="622"/>
      <c r="C119" s="494"/>
      <c r="D119" s="365" t="s">
        <v>105</v>
      </c>
      <c r="E119" s="119">
        <v>36</v>
      </c>
      <c r="F119" s="44">
        <v>2</v>
      </c>
      <c r="G119" s="44">
        <v>0</v>
      </c>
      <c r="H119" s="44">
        <v>7</v>
      </c>
      <c r="I119" s="44">
        <v>0</v>
      </c>
      <c r="J119" s="44">
        <v>1</v>
      </c>
      <c r="K119" s="258">
        <f t="shared" si="33"/>
        <v>46</v>
      </c>
      <c r="L119" s="43">
        <v>21</v>
      </c>
      <c r="M119" s="44">
        <v>1</v>
      </c>
      <c r="N119" s="44">
        <v>19</v>
      </c>
      <c r="O119" s="44">
        <v>3</v>
      </c>
      <c r="P119" s="44">
        <v>0</v>
      </c>
      <c r="Q119" s="44">
        <v>1</v>
      </c>
      <c r="R119" s="131">
        <f t="shared" si="34"/>
        <v>45</v>
      </c>
      <c r="S119" s="119">
        <f t="shared" si="35"/>
        <v>15</v>
      </c>
      <c r="T119" s="44">
        <f t="shared" si="36"/>
        <v>1</v>
      </c>
      <c r="U119" s="44">
        <f t="shared" si="37"/>
        <v>-19</v>
      </c>
      <c r="V119" s="44">
        <f t="shared" si="38"/>
        <v>4</v>
      </c>
      <c r="W119" s="44">
        <f t="shared" si="39"/>
        <v>0</v>
      </c>
      <c r="X119" s="120">
        <f t="shared" si="40"/>
        <v>0</v>
      </c>
      <c r="Y119" s="130">
        <f t="shared" si="41"/>
        <v>1</v>
      </c>
      <c r="Z119" s="47">
        <f>R118+R119+R120</f>
        <v>214</v>
      </c>
      <c r="AA119" s="615"/>
    </row>
    <row r="120" spans="1:27" s="107" customFormat="1" ht="20.25" customHeight="1" thickBot="1">
      <c r="A120" s="380"/>
      <c r="B120" s="623"/>
      <c r="C120" s="495"/>
      <c r="D120" s="364" t="s">
        <v>104</v>
      </c>
      <c r="E120" s="121">
        <v>116</v>
      </c>
      <c r="F120" s="56">
        <v>14</v>
      </c>
      <c r="G120" s="56">
        <v>6</v>
      </c>
      <c r="H120" s="56">
        <v>20</v>
      </c>
      <c r="I120" s="56">
        <v>0</v>
      </c>
      <c r="J120" s="56">
        <v>1</v>
      </c>
      <c r="K120" s="176">
        <f t="shared" si="33"/>
        <v>157</v>
      </c>
      <c r="L120" s="55">
        <v>61</v>
      </c>
      <c r="M120" s="56">
        <v>2</v>
      </c>
      <c r="N120" s="56">
        <v>78</v>
      </c>
      <c r="O120" s="56">
        <v>10</v>
      </c>
      <c r="P120" s="56">
        <v>0</v>
      </c>
      <c r="Q120" s="56">
        <v>1</v>
      </c>
      <c r="R120" s="136">
        <f t="shared" si="34"/>
        <v>152</v>
      </c>
      <c r="S120" s="121">
        <f t="shared" si="35"/>
        <v>55</v>
      </c>
      <c r="T120" s="56">
        <f t="shared" si="36"/>
        <v>12</v>
      </c>
      <c r="U120" s="56">
        <f t="shared" si="37"/>
        <v>-72</v>
      </c>
      <c r="V120" s="56">
        <f t="shared" si="38"/>
        <v>10</v>
      </c>
      <c r="W120" s="56">
        <f t="shared" si="39"/>
        <v>0</v>
      </c>
      <c r="X120" s="122">
        <f t="shared" si="40"/>
        <v>0</v>
      </c>
      <c r="Y120" s="135">
        <f t="shared" si="41"/>
        <v>5</v>
      </c>
      <c r="Z120" s="59">
        <f>Y118+Y119+Y120</f>
        <v>11</v>
      </c>
      <c r="AA120" s="616"/>
    </row>
    <row r="121" spans="1:27" s="198" customFormat="1" ht="20.25" customHeight="1">
      <c r="A121" s="383">
        <v>35</v>
      </c>
      <c r="B121" s="618" t="s">
        <v>88</v>
      </c>
      <c r="C121" s="494" t="s">
        <v>89</v>
      </c>
      <c r="D121" s="378" t="s">
        <v>106</v>
      </c>
      <c r="E121" s="311">
        <v>23</v>
      </c>
      <c r="F121" s="69">
        <v>3</v>
      </c>
      <c r="G121" s="69">
        <v>4</v>
      </c>
      <c r="H121" s="69">
        <v>5</v>
      </c>
      <c r="I121" s="69">
        <v>0</v>
      </c>
      <c r="J121" s="69">
        <v>0</v>
      </c>
      <c r="K121" s="292">
        <f t="shared" si="33"/>
        <v>35</v>
      </c>
      <c r="L121" s="68">
        <v>7</v>
      </c>
      <c r="M121" s="69">
        <v>2</v>
      </c>
      <c r="N121" s="69">
        <v>4</v>
      </c>
      <c r="O121" s="69">
        <v>2</v>
      </c>
      <c r="P121" s="69">
        <v>0</v>
      </c>
      <c r="Q121" s="69">
        <v>0</v>
      </c>
      <c r="R121" s="291">
        <f t="shared" si="34"/>
        <v>15</v>
      </c>
      <c r="S121" s="311">
        <f t="shared" si="35"/>
        <v>16</v>
      </c>
      <c r="T121" s="69">
        <f t="shared" si="36"/>
        <v>1</v>
      </c>
      <c r="U121" s="69">
        <f t="shared" si="37"/>
        <v>0</v>
      </c>
      <c r="V121" s="69">
        <f t="shared" si="38"/>
        <v>3</v>
      </c>
      <c r="W121" s="69">
        <f t="shared" si="39"/>
        <v>0</v>
      </c>
      <c r="X121" s="377">
        <f t="shared" si="40"/>
        <v>0</v>
      </c>
      <c r="Y121" s="376">
        <f t="shared" si="41"/>
        <v>20</v>
      </c>
      <c r="Z121" s="101">
        <f>K121+K122+K123</f>
        <v>417</v>
      </c>
      <c r="AA121" s="614">
        <f>Z123/Z121*100</f>
        <v>35.491606714628297</v>
      </c>
    </row>
    <row r="122" spans="1:27" s="198" customFormat="1" ht="20.25" customHeight="1">
      <c r="A122" s="382"/>
      <c r="B122" s="618"/>
      <c r="C122" s="494"/>
      <c r="D122" s="365" t="s">
        <v>105</v>
      </c>
      <c r="E122" s="119">
        <v>51</v>
      </c>
      <c r="F122" s="44">
        <v>2</v>
      </c>
      <c r="G122" s="44">
        <v>9</v>
      </c>
      <c r="H122" s="44">
        <v>3</v>
      </c>
      <c r="I122" s="44">
        <v>0</v>
      </c>
      <c r="J122" s="44">
        <v>0</v>
      </c>
      <c r="K122" s="258">
        <f t="shared" si="33"/>
        <v>65</v>
      </c>
      <c r="L122" s="43">
        <v>34</v>
      </c>
      <c r="M122" s="44">
        <v>1</v>
      </c>
      <c r="N122" s="44">
        <v>9</v>
      </c>
      <c r="O122" s="44">
        <v>0</v>
      </c>
      <c r="P122" s="44">
        <v>0</v>
      </c>
      <c r="Q122" s="44">
        <v>0</v>
      </c>
      <c r="R122" s="131">
        <f t="shared" si="34"/>
        <v>44</v>
      </c>
      <c r="S122" s="119">
        <f t="shared" si="35"/>
        <v>17</v>
      </c>
      <c r="T122" s="44">
        <f t="shared" si="36"/>
        <v>1</v>
      </c>
      <c r="U122" s="44">
        <f t="shared" si="37"/>
        <v>0</v>
      </c>
      <c r="V122" s="44">
        <f t="shared" si="38"/>
        <v>3</v>
      </c>
      <c r="W122" s="44">
        <f t="shared" si="39"/>
        <v>0</v>
      </c>
      <c r="X122" s="120">
        <f t="shared" si="40"/>
        <v>0</v>
      </c>
      <c r="Y122" s="130">
        <f t="shared" si="41"/>
        <v>21</v>
      </c>
      <c r="Z122" s="47">
        <f>R121+R122+R123</f>
        <v>269</v>
      </c>
      <c r="AA122" s="615"/>
    </row>
    <row r="123" spans="1:27" s="198" customFormat="1" ht="20.25" customHeight="1" thickBot="1">
      <c r="A123" s="381"/>
      <c r="B123" s="618"/>
      <c r="C123" s="494"/>
      <c r="D123" s="372" t="s">
        <v>104</v>
      </c>
      <c r="E123" s="261">
        <v>209</v>
      </c>
      <c r="F123" s="77">
        <v>10</v>
      </c>
      <c r="G123" s="77">
        <v>65</v>
      </c>
      <c r="H123" s="77">
        <v>31</v>
      </c>
      <c r="I123" s="77">
        <v>0</v>
      </c>
      <c r="J123" s="77">
        <v>2</v>
      </c>
      <c r="K123" s="289">
        <f t="shared" si="33"/>
        <v>317</v>
      </c>
      <c r="L123" s="76">
        <v>154</v>
      </c>
      <c r="M123" s="77">
        <v>7</v>
      </c>
      <c r="N123" s="77">
        <v>39</v>
      </c>
      <c r="O123" s="77">
        <v>8</v>
      </c>
      <c r="P123" s="77">
        <v>0</v>
      </c>
      <c r="Q123" s="77">
        <v>2</v>
      </c>
      <c r="R123" s="244">
        <f t="shared" si="34"/>
        <v>210</v>
      </c>
      <c r="S123" s="261">
        <f t="shared" si="35"/>
        <v>55</v>
      </c>
      <c r="T123" s="77">
        <f t="shared" si="36"/>
        <v>3</v>
      </c>
      <c r="U123" s="77">
        <f t="shared" si="37"/>
        <v>26</v>
      </c>
      <c r="V123" s="77">
        <f t="shared" si="38"/>
        <v>23</v>
      </c>
      <c r="W123" s="77">
        <f t="shared" si="39"/>
        <v>0</v>
      </c>
      <c r="X123" s="371">
        <f t="shared" si="40"/>
        <v>0</v>
      </c>
      <c r="Y123" s="370">
        <f t="shared" si="41"/>
        <v>107</v>
      </c>
      <c r="Z123" s="104">
        <f>Y121+Y122+Y123</f>
        <v>148</v>
      </c>
      <c r="AA123" s="616"/>
    </row>
    <row r="124" spans="1:27" s="106" customFormat="1" ht="20.25" customHeight="1">
      <c r="A124" s="368">
        <v>36</v>
      </c>
      <c r="B124" s="617" t="s">
        <v>90</v>
      </c>
      <c r="C124" s="620" t="s">
        <v>91</v>
      </c>
      <c r="D124" s="367" t="s">
        <v>106</v>
      </c>
      <c r="E124" s="117">
        <v>65</v>
      </c>
      <c r="F124" s="32">
        <v>1</v>
      </c>
      <c r="G124" s="32">
        <v>0</v>
      </c>
      <c r="H124" s="32">
        <v>1</v>
      </c>
      <c r="I124" s="32">
        <v>0</v>
      </c>
      <c r="J124" s="32">
        <v>0</v>
      </c>
      <c r="K124" s="260">
        <f t="shared" si="33"/>
        <v>67</v>
      </c>
      <c r="L124" s="31">
        <v>48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126">
        <f t="shared" si="34"/>
        <v>48</v>
      </c>
      <c r="S124" s="117">
        <f t="shared" si="35"/>
        <v>17</v>
      </c>
      <c r="T124" s="32">
        <f t="shared" si="36"/>
        <v>1</v>
      </c>
      <c r="U124" s="32">
        <f t="shared" si="37"/>
        <v>0</v>
      </c>
      <c r="V124" s="32">
        <f t="shared" si="38"/>
        <v>1</v>
      </c>
      <c r="W124" s="32">
        <f t="shared" si="39"/>
        <v>0</v>
      </c>
      <c r="X124" s="118">
        <f t="shared" si="40"/>
        <v>0</v>
      </c>
      <c r="Y124" s="125">
        <f t="shared" si="41"/>
        <v>19</v>
      </c>
      <c r="Z124" s="35">
        <f>K124+K125+K126</f>
        <v>1015</v>
      </c>
      <c r="AA124" s="614">
        <f>Z126/Z124*100</f>
        <v>48.275862068965516</v>
      </c>
    </row>
    <row r="125" spans="1:27" s="2" customFormat="1" ht="20.25" customHeight="1">
      <c r="A125" s="366"/>
      <c r="B125" s="618"/>
      <c r="C125" s="494"/>
      <c r="D125" s="365" t="s">
        <v>105</v>
      </c>
      <c r="E125" s="119">
        <v>95</v>
      </c>
      <c r="F125" s="44">
        <v>27</v>
      </c>
      <c r="G125" s="44">
        <v>13</v>
      </c>
      <c r="H125" s="44">
        <v>48</v>
      </c>
      <c r="I125" s="44">
        <v>0</v>
      </c>
      <c r="J125" s="44">
        <v>2</v>
      </c>
      <c r="K125" s="258">
        <f t="shared" si="33"/>
        <v>185</v>
      </c>
      <c r="L125" s="43">
        <v>34</v>
      </c>
      <c r="M125" s="44">
        <v>22</v>
      </c>
      <c r="N125" s="44">
        <v>12</v>
      </c>
      <c r="O125" s="44">
        <v>42</v>
      </c>
      <c r="P125" s="44">
        <v>0</v>
      </c>
      <c r="Q125" s="44">
        <v>1</v>
      </c>
      <c r="R125" s="131">
        <f t="shared" si="34"/>
        <v>111</v>
      </c>
      <c r="S125" s="119">
        <f t="shared" si="35"/>
        <v>61</v>
      </c>
      <c r="T125" s="44">
        <f t="shared" si="36"/>
        <v>5</v>
      </c>
      <c r="U125" s="44">
        <f t="shared" si="37"/>
        <v>1</v>
      </c>
      <c r="V125" s="44">
        <f t="shared" si="38"/>
        <v>6</v>
      </c>
      <c r="W125" s="44">
        <f t="shared" si="39"/>
        <v>0</v>
      </c>
      <c r="X125" s="120">
        <f t="shared" si="40"/>
        <v>1</v>
      </c>
      <c r="Y125" s="130">
        <f t="shared" si="41"/>
        <v>74</v>
      </c>
      <c r="Z125" s="47">
        <f>R124+R125+R126</f>
        <v>525</v>
      </c>
      <c r="AA125" s="615"/>
    </row>
    <row r="126" spans="1:27" s="107" customFormat="1" ht="20.25" customHeight="1" thickBot="1">
      <c r="A126" s="380"/>
      <c r="B126" s="619"/>
      <c r="C126" s="495"/>
      <c r="D126" s="364" t="s">
        <v>104</v>
      </c>
      <c r="E126" s="121">
        <v>372</v>
      </c>
      <c r="F126" s="56">
        <v>7</v>
      </c>
      <c r="G126" s="56">
        <v>335</v>
      </c>
      <c r="H126" s="56">
        <v>37</v>
      </c>
      <c r="I126" s="56">
        <v>0</v>
      </c>
      <c r="J126" s="56">
        <v>12</v>
      </c>
      <c r="K126" s="176">
        <f t="shared" si="33"/>
        <v>763</v>
      </c>
      <c r="L126" s="55">
        <v>139</v>
      </c>
      <c r="M126" s="56">
        <v>4</v>
      </c>
      <c r="N126" s="56">
        <v>194</v>
      </c>
      <c r="O126" s="56">
        <v>28</v>
      </c>
      <c r="P126" s="56">
        <v>0</v>
      </c>
      <c r="Q126" s="56">
        <v>1</v>
      </c>
      <c r="R126" s="136">
        <f t="shared" si="34"/>
        <v>366</v>
      </c>
      <c r="S126" s="121">
        <f t="shared" si="35"/>
        <v>233</v>
      </c>
      <c r="T126" s="56">
        <f t="shared" si="36"/>
        <v>3</v>
      </c>
      <c r="U126" s="56">
        <f t="shared" si="37"/>
        <v>141</v>
      </c>
      <c r="V126" s="56">
        <f t="shared" si="38"/>
        <v>9</v>
      </c>
      <c r="W126" s="56">
        <f t="shared" si="39"/>
        <v>0</v>
      </c>
      <c r="X126" s="122">
        <f t="shared" si="40"/>
        <v>11</v>
      </c>
      <c r="Y126" s="135">
        <f t="shared" si="41"/>
        <v>397</v>
      </c>
      <c r="Z126" s="59">
        <f>Y124+Y125+Y126</f>
        <v>490</v>
      </c>
      <c r="AA126" s="616"/>
    </row>
    <row r="127" spans="1:27" ht="20.25" customHeight="1">
      <c r="A127" s="379">
        <v>37</v>
      </c>
      <c r="B127" s="618" t="s">
        <v>92</v>
      </c>
      <c r="C127" s="494" t="s">
        <v>93</v>
      </c>
      <c r="D127" s="378" t="s">
        <v>106</v>
      </c>
      <c r="E127" s="311">
        <v>33</v>
      </c>
      <c r="F127" s="69">
        <v>2</v>
      </c>
      <c r="G127" s="69">
        <v>1</v>
      </c>
      <c r="H127" s="69">
        <v>3</v>
      </c>
      <c r="I127" s="69">
        <v>0</v>
      </c>
      <c r="J127" s="69">
        <v>0</v>
      </c>
      <c r="K127" s="292">
        <f t="shared" si="33"/>
        <v>39</v>
      </c>
      <c r="L127" s="68">
        <v>30</v>
      </c>
      <c r="M127" s="69">
        <v>2</v>
      </c>
      <c r="N127" s="69">
        <v>1</v>
      </c>
      <c r="O127" s="69">
        <v>3</v>
      </c>
      <c r="P127" s="69">
        <v>0</v>
      </c>
      <c r="Q127" s="69">
        <v>0</v>
      </c>
      <c r="R127" s="291">
        <f t="shared" si="34"/>
        <v>36</v>
      </c>
      <c r="S127" s="311">
        <f t="shared" si="35"/>
        <v>3</v>
      </c>
      <c r="T127" s="69">
        <f t="shared" si="36"/>
        <v>0</v>
      </c>
      <c r="U127" s="69">
        <f t="shared" si="37"/>
        <v>0</v>
      </c>
      <c r="V127" s="69">
        <f t="shared" si="38"/>
        <v>0</v>
      </c>
      <c r="W127" s="69">
        <f t="shared" si="39"/>
        <v>0</v>
      </c>
      <c r="X127" s="377">
        <f t="shared" si="40"/>
        <v>0</v>
      </c>
      <c r="Y127" s="376">
        <f t="shared" si="41"/>
        <v>3</v>
      </c>
      <c r="Z127" s="101">
        <f>K127+K128+K129</f>
        <v>503</v>
      </c>
      <c r="AA127" s="614">
        <f>Z129/Z127*100</f>
        <v>9.9403578528827037</v>
      </c>
    </row>
    <row r="128" spans="1:27" ht="20.25" customHeight="1">
      <c r="A128" s="366"/>
      <c r="B128" s="618"/>
      <c r="C128" s="494"/>
      <c r="D128" s="365" t="s">
        <v>105</v>
      </c>
      <c r="E128" s="119">
        <v>68</v>
      </c>
      <c r="F128" s="44">
        <v>3</v>
      </c>
      <c r="G128" s="44">
        <v>3</v>
      </c>
      <c r="H128" s="44">
        <v>6</v>
      </c>
      <c r="I128" s="44">
        <v>0</v>
      </c>
      <c r="J128" s="44">
        <v>0</v>
      </c>
      <c r="K128" s="258">
        <f t="shared" si="33"/>
        <v>80</v>
      </c>
      <c r="L128" s="43">
        <v>68</v>
      </c>
      <c r="M128" s="44">
        <v>2</v>
      </c>
      <c r="N128" s="44">
        <v>2</v>
      </c>
      <c r="O128" s="44">
        <v>5</v>
      </c>
      <c r="P128" s="44">
        <v>0</v>
      </c>
      <c r="Q128" s="44">
        <v>0</v>
      </c>
      <c r="R128" s="131">
        <f t="shared" si="34"/>
        <v>77</v>
      </c>
      <c r="S128" s="119">
        <f t="shared" si="35"/>
        <v>0</v>
      </c>
      <c r="T128" s="44">
        <f t="shared" si="36"/>
        <v>1</v>
      </c>
      <c r="U128" s="44">
        <f t="shared" si="37"/>
        <v>1</v>
      </c>
      <c r="V128" s="44">
        <f t="shared" si="38"/>
        <v>1</v>
      </c>
      <c r="W128" s="44">
        <f t="shared" si="39"/>
        <v>0</v>
      </c>
      <c r="X128" s="120">
        <f t="shared" si="40"/>
        <v>0</v>
      </c>
      <c r="Y128" s="130">
        <f t="shared" si="41"/>
        <v>3</v>
      </c>
      <c r="Z128" s="47">
        <f>R127+R128+R129</f>
        <v>453</v>
      </c>
      <c r="AA128" s="615"/>
    </row>
    <row r="129" spans="1:28" ht="20.25" customHeight="1" thickBot="1">
      <c r="A129" s="373"/>
      <c r="B129" s="618"/>
      <c r="C129" s="494"/>
      <c r="D129" s="372" t="s">
        <v>104</v>
      </c>
      <c r="E129" s="261">
        <v>280</v>
      </c>
      <c r="F129" s="77">
        <v>0</v>
      </c>
      <c r="G129" s="77">
        <v>93</v>
      </c>
      <c r="H129" s="77">
        <v>5</v>
      </c>
      <c r="I129" s="77">
        <v>0</v>
      </c>
      <c r="J129" s="77">
        <v>6</v>
      </c>
      <c r="K129" s="289">
        <f t="shared" si="33"/>
        <v>384</v>
      </c>
      <c r="L129" s="76">
        <v>254</v>
      </c>
      <c r="M129" s="77">
        <v>0</v>
      </c>
      <c r="N129" s="77">
        <v>76</v>
      </c>
      <c r="O129" s="77">
        <v>5</v>
      </c>
      <c r="P129" s="77">
        <v>0</v>
      </c>
      <c r="Q129" s="77">
        <v>5</v>
      </c>
      <c r="R129" s="244">
        <f t="shared" si="34"/>
        <v>340</v>
      </c>
      <c r="S129" s="261">
        <f t="shared" si="35"/>
        <v>26</v>
      </c>
      <c r="T129" s="77">
        <f t="shared" si="36"/>
        <v>0</v>
      </c>
      <c r="U129" s="77">
        <f t="shared" si="37"/>
        <v>17</v>
      </c>
      <c r="V129" s="77">
        <f t="shared" si="38"/>
        <v>0</v>
      </c>
      <c r="W129" s="77">
        <f t="shared" si="39"/>
        <v>0</v>
      </c>
      <c r="X129" s="371">
        <f t="shared" si="40"/>
        <v>1</v>
      </c>
      <c r="Y129" s="370">
        <f t="shared" si="41"/>
        <v>44</v>
      </c>
      <c r="Z129" s="104">
        <f>Y127+Y128+Y129</f>
        <v>50</v>
      </c>
      <c r="AA129" s="616"/>
    </row>
    <row r="130" spans="1:28" s="106" customFormat="1" ht="20.25" customHeight="1">
      <c r="A130" s="368">
        <v>38</v>
      </c>
      <c r="B130" s="621" t="s">
        <v>94</v>
      </c>
      <c r="C130" s="620" t="s">
        <v>95</v>
      </c>
      <c r="D130" s="367" t="s">
        <v>106</v>
      </c>
      <c r="E130" s="117">
        <v>33</v>
      </c>
      <c r="F130" s="32">
        <v>0</v>
      </c>
      <c r="G130" s="32">
        <v>0</v>
      </c>
      <c r="H130" s="32">
        <v>2</v>
      </c>
      <c r="I130" s="32">
        <v>0</v>
      </c>
      <c r="J130" s="32">
        <v>1</v>
      </c>
      <c r="K130" s="260">
        <f t="shared" si="33"/>
        <v>36</v>
      </c>
      <c r="L130" s="31">
        <v>26</v>
      </c>
      <c r="M130" s="32">
        <v>1</v>
      </c>
      <c r="N130" s="32">
        <v>4</v>
      </c>
      <c r="O130" s="32">
        <v>1</v>
      </c>
      <c r="P130" s="32">
        <v>0</v>
      </c>
      <c r="Q130" s="32">
        <v>1</v>
      </c>
      <c r="R130" s="126">
        <f t="shared" si="34"/>
        <v>33</v>
      </c>
      <c r="S130" s="117">
        <f t="shared" si="35"/>
        <v>7</v>
      </c>
      <c r="T130" s="32">
        <f t="shared" si="36"/>
        <v>-1</v>
      </c>
      <c r="U130" s="32">
        <f t="shared" si="37"/>
        <v>-4</v>
      </c>
      <c r="V130" s="32">
        <f t="shared" si="38"/>
        <v>1</v>
      </c>
      <c r="W130" s="32">
        <f t="shared" si="39"/>
        <v>0</v>
      </c>
      <c r="X130" s="118">
        <f t="shared" si="40"/>
        <v>0</v>
      </c>
      <c r="Y130" s="125">
        <f t="shared" si="41"/>
        <v>3</v>
      </c>
      <c r="Z130" s="35">
        <f>K130+K131+K132</f>
        <v>611</v>
      </c>
      <c r="AA130" s="614">
        <f>Z132/Z130*100</f>
        <v>3.1096563011456628</v>
      </c>
    </row>
    <row r="131" spans="1:28" s="2" customFormat="1" ht="20.25" customHeight="1">
      <c r="A131" s="366"/>
      <c r="B131" s="622"/>
      <c r="C131" s="494"/>
      <c r="D131" s="365" t="s">
        <v>105</v>
      </c>
      <c r="E131" s="119">
        <v>81</v>
      </c>
      <c r="F131" s="44">
        <v>1</v>
      </c>
      <c r="G131" s="44">
        <v>1</v>
      </c>
      <c r="H131" s="44">
        <v>4</v>
      </c>
      <c r="I131" s="44">
        <v>0</v>
      </c>
      <c r="J131" s="44">
        <v>0</v>
      </c>
      <c r="K131" s="258">
        <f t="shared" si="33"/>
        <v>87</v>
      </c>
      <c r="L131" s="43">
        <v>72</v>
      </c>
      <c r="M131" s="44">
        <v>3</v>
      </c>
      <c r="N131" s="44">
        <v>7</v>
      </c>
      <c r="O131" s="44">
        <v>1</v>
      </c>
      <c r="P131" s="44">
        <v>0</v>
      </c>
      <c r="Q131" s="44">
        <v>0</v>
      </c>
      <c r="R131" s="131">
        <f t="shared" si="34"/>
        <v>83</v>
      </c>
      <c r="S131" s="119">
        <f t="shared" si="35"/>
        <v>9</v>
      </c>
      <c r="T131" s="44">
        <f t="shared" si="36"/>
        <v>-2</v>
      </c>
      <c r="U131" s="44">
        <f t="shared" si="37"/>
        <v>-6</v>
      </c>
      <c r="V131" s="44">
        <f t="shared" si="38"/>
        <v>3</v>
      </c>
      <c r="W131" s="44">
        <f t="shared" si="39"/>
        <v>0</v>
      </c>
      <c r="X131" s="120">
        <f t="shared" si="40"/>
        <v>0</v>
      </c>
      <c r="Y131" s="130">
        <f t="shared" si="41"/>
        <v>4</v>
      </c>
      <c r="Z131" s="47">
        <f>R130+R131+R132</f>
        <v>592</v>
      </c>
      <c r="AA131" s="615"/>
    </row>
    <row r="132" spans="1:28" s="107" customFormat="1" ht="20.25" customHeight="1" thickBot="1">
      <c r="A132" s="380"/>
      <c r="B132" s="623"/>
      <c r="C132" s="495"/>
      <c r="D132" s="364" t="s">
        <v>104</v>
      </c>
      <c r="E132" s="121">
        <v>347</v>
      </c>
      <c r="F132" s="56">
        <v>0</v>
      </c>
      <c r="G132" s="56">
        <v>135</v>
      </c>
      <c r="H132" s="56">
        <v>0</v>
      </c>
      <c r="I132" s="56">
        <v>0</v>
      </c>
      <c r="J132" s="56">
        <v>6</v>
      </c>
      <c r="K132" s="176">
        <f t="shared" si="33"/>
        <v>488</v>
      </c>
      <c r="L132" s="55">
        <v>336</v>
      </c>
      <c r="M132" s="56">
        <v>0</v>
      </c>
      <c r="N132" s="56">
        <v>134</v>
      </c>
      <c r="O132" s="56">
        <v>0</v>
      </c>
      <c r="P132" s="56">
        <v>0</v>
      </c>
      <c r="Q132" s="56">
        <v>6</v>
      </c>
      <c r="R132" s="136">
        <f t="shared" si="34"/>
        <v>476</v>
      </c>
      <c r="S132" s="121">
        <f t="shared" si="35"/>
        <v>11</v>
      </c>
      <c r="T132" s="56">
        <f t="shared" si="36"/>
        <v>0</v>
      </c>
      <c r="U132" s="56">
        <f t="shared" si="37"/>
        <v>1</v>
      </c>
      <c r="V132" s="56">
        <f t="shared" si="38"/>
        <v>0</v>
      </c>
      <c r="W132" s="56">
        <f t="shared" si="39"/>
        <v>0</v>
      </c>
      <c r="X132" s="122">
        <f t="shared" si="40"/>
        <v>0</v>
      </c>
      <c r="Y132" s="135">
        <f t="shared" si="41"/>
        <v>12</v>
      </c>
      <c r="Z132" s="59">
        <f>Y130+Y131+Y132</f>
        <v>19</v>
      </c>
      <c r="AA132" s="616"/>
    </row>
    <row r="133" spans="1:28" s="155" customFormat="1" ht="20.25" customHeight="1">
      <c r="A133" s="379">
        <v>39</v>
      </c>
      <c r="B133" s="622" t="s">
        <v>96</v>
      </c>
      <c r="C133" s="494" t="s">
        <v>97</v>
      </c>
      <c r="D133" s="378" t="s">
        <v>106</v>
      </c>
      <c r="E133" s="311">
        <v>8</v>
      </c>
      <c r="F133" s="69">
        <v>2</v>
      </c>
      <c r="G133" s="69">
        <v>1</v>
      </c>
      <c r="H133" s="69">
        <v>4</v>
      </c>
      <c r="I133" s="69">
        <v>0</v>
      </c>
      <c r="J133" s="69">
        <v>1</v>
      </c>
      <c r="K133" s="292">
        <f t="shared" si="33"/>
        <v>16</v>
      </c>
      <c r="L133" s="68">
        <v>12</v>
      </c>
      <c r="M133" s="69">
        <v>0</v>
      </c>
      <c r="N133" s="69">
        <v>0</v>
      </c>
      <c r="O133" s="69">
        <v>1</v>
      </c>
      <c r="P133" s="69">
        <v>0</v>
      </c>
      <c r="Q133" s="69">
        <v>0</v>
      </c>
      <c r="R133" s="291">
        <f t="shared" si="34"/>
        <v>13</v>
      </c>
      <c r="S133" s="311">
        <f t="shared" si="35"/>
        <v>-4</v>
      </c>
      <c r="T133" s="69">
        <f t="shared" si="36"/>
        <v>2</v>
      </c>
      <c r="U133" s="69">
        <f t="shared" si="37"/>
        <v>1</v>
      </c>
      <c r="V133" s="69">
        <f t="shared" si="38"/>
        <v>3</v>
      </c>
      <c r="W133" s="69">
        <f t="shared" si="39"/>
        <v>0</v>
      </c>
      <c r="X133" s="377">
        <f t="shared" si="40"/>
        <v>1</v>
      </c>
      <c r="Y133" s="376">
        <f t="shared" si="41"/>
        <v>3</v>
      </c>
      <c r="Z133" s="101">
        <f>K133+K134+K135</f>
        <v>134</v>
      </c>
      <c r="AA133" s="614">
        <f>Z135/Z133*100</f>
        <v>23.134328358208954</v>
      </c>
      <c r="AB133" s="375"/>
    </row>
    <row r="134" spans="1:28" s="156" customFormat="1" ht="20.25" customHeight="1">
      <c r="A134" s="366"/>
      <c r="B134" s="622"/>
      <c r="C134" s="494"/>
      <c r="D134" s="365" t="s">
        <v>105</v>
      </c>
      <c r="E134" s="119">
        <v>18</v>
      </c>
      <c r="F134" s="44">
        <v>3</v>
      </c>
      <c r="G134" s="44">
        <v>1</v>
      </c>
      <c r="H134" s="44">
        <v>7</v>
      </c>
      <c r="I134" s="44">
        <v>0</v>
      </c>
      <c r="J134" s="44">
        <v>1</v>
      </c>
      <c r="K134" s="258">
        <f t="shared" si="33"/>
        <v>30</v>
      </c>
      <c r="L134" s="43">
        <v>17</v>
      </c>
      <c r="M134" s="44">
        <v>0</v>
      </c>
      <c r="N134" s="44">
        <v>1</v>
      </c>
      <c r="O134" s="44">
        <v>3</v>
      </c>
      <c r="P134" s="44">
        <v>0</v>
      </c>
      <c r="Q134" s="44">
        <v>0</v>
      </c>
      <c r="R134" s="131">
        <f t="shared" si="34"/>
        <v>21</v>
      </c>
      <c r="S134" s="119">
        <f t="shared" si="35"/>
        <v>1</v>
      </c>
      <c r="T134" s="44">
        <f t="shared" si="36"/>
        <v>3</v>
      </c>
      <c r="U134" s="44">
        <f t="shared" si="37"/>
        <v>0</v>
      </c>
      <c r="V134" s="44">
        <f t="shared" si="38"/>
        <v>4</v>
      </c>
      <c r="W134" s="44">
        <f t="shared" si="39"/>
        <v>0</v>
      </c>
      <c r="X134" s="120">
        <f t="shared" si="40"/>
        <v>1</v>
      </c>
      <c r="Y134" s="130">
        <f t="shared" si="41"/>
        <v>9</v>
      </c>
      <c r="Z134" s="47">
        <f>R133+R134+R135</f>
        <v>103</v>
      </c>
      <c r="AA134" s="615"/>
      <c r="AB134" s="374"/>
    </row>
    <row r="135" spans="1:28" s="157" customFormat="1" ht="20.25" customHeight="1" thickBot="1">
      <c r="A135" s="373"/>
      <c r="B135" s="622"/>
      <c r="C135" s="494"/>
      <c r="D135" s="372" t="s">
        <v>104</v>
      </c>
      <c r="E135" s="261">
        <v>50</v>
      </c>
      <c r="F135" s="77">
        <v>11</v>
      </c>
      <c r="G135" s="77">
        <v>5</v>
      </c>
      <c r="H135" s="77">
        <v>20</v>
      </c>
      <c r="I135" s="77">
        <v>0</v>
      </c>
      <c r="J135" s="77">
        <v>2</v>
      </c>
      <c r="K135" s="258">
        <f t="shared" si="33"/>
        <v>88</v>
      </c>
      <c r="L135" s="76">
        <v>41</v>
      </c>
      <c r="M135" s="77">
        <v>8</v>
      </c>
      <c r="N135" s="77">
        <v>4</v>
      </c>
      <c r="O135" s="77">
        <v>14</v>
      </c>
      <c r="P135" s="77">
        <v>0</v>
      </c>
      <c r="Q135" s="77">
        <v>2</v>
      </c>
      <c r="R135" s="244">
        <f t="shared" si="34"/>
        <v>69</v>
      </c>
      <c r="S135" s="261">
        <f t="shared" si="35"/>
        <v>9</v>
      </c>
      <c r="T135" s="77">
        <f t="shared" si="36"/>
        <v>3</v>
      </c>
      <c r="U135" s="77">
        <f t="shared" si="37"/>
        <v>1</v>
      </c>
      <c r="V135" s="77">
        <f t="shared" si="38"/>
        <v>6</v>
      </c>
      <c r="W135" s="77">
        <f t="shared" si="39"/>
        <v>0</v>
      </c>
      <c r="X135" s="371">
        <f t="shared" si="40"/>
        <v>0</v>
      </c>
      <c r="Y135" s="370">
        <f t="shared" si="41"/>
        <v>19</v>
      </c>
      <c r="Z135" s="104">
        <f>Y133+Y134+Y135</f>
        <v>31</v>
      </c>
      <c r="AA135" s="616"/>
      <c r="AB135" s="369"/>
    </row>
    <row r="136" spans="1:28" s="106" customFormat="1" ht="20.25" customHeight="1">
      <c r="A136" s="368">
        <v>40</v>
      </c>
      <c r="B136" s="621" t="s">
        <v>98</v>
      </c>
      <c r="C136" s="620" t="s">
        <v>99</v>
      </c>
      <c r="D136" s="367" t="s">
        <v>106</v>
      </c>
      <c r="E136" s="117">
        <v>24</v>
      </c>
      <c r="F136" s="32">
        <v>2</v>
      </c>
      <c r="G136" s="32">
        <v>2</v>
      </c>
      <c r="H136" s="32">
        <v>2</v>
      </c>
      <c r="I136" s="32">
        <v>0</v>
      </c>
      <c r="J136" s="32">
        <v>1</v>
      </c>
      <c r="K136" s="260">
        <f t="shared" si="33"/>
        <v>31</v>
      </c>
      <c r="L136" s="31">
        <v>21</v>
      </c>
      <c r="M136" s="32">
        <v>0</v>
      </c>
      <c r="N136" s="32">
        <v>2</v>
      </c>
      <c r="O136" s="32">
        <v>1</v>
      </c>
      <c r="P136" s="32">
        <v>0</v>
      </c>
      <c r="Q136" s="32">
        <v>0</v>
      </c>
      <c r="R136" s="126">
        <f t="shared" si="34"/>
        <v>24</v>
      </c>
      <c r="S136" s="117">
        <f t="shared" si="35"/>
        <v>3</v>
      </c>
      <c r="T136" s="32">
        <f t="shared" si="36"/>
        <v>2</v>
      </c>
      <c r="U136" s="32">
        <f t="shared" si="37"/>
        <v>0</v>
      </c>
      <c r="V136" s="32">
        <f t="shared" si="38"/>
        <v>1</v>
      </c>
      <c r="W136" s="32">
        <f t="shared" si="39"/>
        <v>0</v>
      </c>
      <c r="X136" s="118">
        <f t="shared" si="40"/>
        <v>1</v>
      </c>
      <c r="Y136" s="125">
        <f t="shared" si="41"/>
        <v>7</v>
      </c>
      <c r="Z136" s="35">
        <f>K136+K137+K138</f>
        <v>254</v>
      </c>
      <c r="AA136" s="614">
        <f>Z138/Z136*100</f>
        <v>18.503937007874015</v>
      </c>
    </row>
    <row r="137" spans="1:28" s="2" customFormat="1" ht="20.25" customHeight="1">
      <c r="A137" s="366"/>
      <c r="B137" s="622"/>
      <c r="C137" s="494"/>
      <c r="D137" s="365" t="s">
        <v>105</v>
      </c>
      <c r="E137" s="119">
        <v>40</v>
      </c>
      <c r="F137" s="44">
        <v>1</v>
      </c>
      <c r="G137" s="44">
        <v>1</v>
      </c>
      <c r="H137" s="44">
        <v>3</v>
      </c>
      <c r="I137" s="44">
        <v>0</v>
      </c>
      <c r="J137" s="44">
        <v>1</v>
      </c>
      <c r="K137" s="258">
        <f t="shared" si="33"/>
        <v>46</v>
      </c>
      <c r="L137" s="43">
        <v>25</v>
      </c>
      <c r="M137" s="44">
        <v>1</v>
      </c>
      <c r="N137" s="44">
        <v>1</v>
      </c>
      <c r="O137" s="44">
        <v>2</v>
      </c>
      <c r="P137" s="44">
        <v>0</v>
      </c>
      <c r="Q137" s="44">
        <v>0</v>
      </c>
      <c r="R137" s="131">
        <f t="shared" si="34"/>
        <v>29</v>
      </c>
      <c r="S137" s="119">
        <f t="shared" si="35"/>
        <v>15</v>
      </c>
      <c r="T137" s="44">
        <f t="shared" si="36"/>
        <v>0</v>
      </c>
      <c r="U137" s="44">
        <f t="shared" si="37"/>
        <v>0</v>
      </c>
      <c r="V137" s="44">
        <f t="shared" si="38"/>
        <v>1</v>
      </c>
      <c r="W137" s="44">
        <f t="shared" si="39"/>
        <v>0</v>
      </c>
      <c r="X137" s="120">
        <f t="shared" si="40"/>
        <v>1</v>
      </c>
      <c r="Y137" s="130">
        <f t="shared" si="41"/>
        <v>17</v>
      </c>
      <c r="Z137" s="47">
        <f>R136+R137+R138</f>
        <v>207</v>
      </c>
      <c r="AA137" s="615"/>
    </row>
    <row r="138" spans="1:28" s="107" customFormat="1" ht="20.25" customHeight="1" thickBot="1">
      <c r="A138" s="354"/>
      <c r="B138" s="623"/>
      <c r="C138" s="495"/>
      <c r="D138" s="364" t="s">
        <v>104</v>
      </c>
      <c r="E138" s="363">
        <v>111</v>
      </c>
      <c r="F138" s="361">
        <v>25</v>
      </c>
      <c r="G138" s="361">
        <v>35</v>
      </c>
      <c r="H138" s="361">
        <v>2</v>
      </c>
      <c r="I138" s="361">
        <v>0</v>
      </c>
      <c r="J138" s="361">
        <v>4</v>
      </c>
      <c r="K138" s="176">
        <f t="shared" si="33"/>
        <v>177</v>
      </c>
      <c r="L138" s="362">
        <v>98</v>
      </c>
      <c r="M138" s="361">
        <v>23</v>
      </c>
      <c r="N138" s="361">
        <v>29</v>
      </c>
      <c r="O138" s="361">
        <v>1</v>
      </c>
      <c r="P138" s="361">
        <v>0</v>
      </c>
      <c r="Q138" s="361">
        <v>3</v>
      </c>
      <c r="R138" s="136">
        <f t="shared" si="34"/>
        <v>154</v>
      </c>
      <c r="S138" s="121">
        <f t="shared" si="35"/>
        <v>13</v>
      </c>
      <c r="T138" s="56">
        <f t="shared" si="36"/>
        <v>2</v>
      </c>
      <c r="U138" s="56">
        <f t="shared" si="37"/>
        <v>6</v>
      </c>
      <c r="V138" s="56">
        <f t="shared" si="38"/>
        <v>1</v>
      </c>
      <c r="W138" s="56">
        <f t="shared" si="39"/>
        <v>0</v>
      </c>
      <c r="X138" s="122">
        <f t="shared" si="40"/>
        <v>1</v>
      </c>
      <c r="Y138" s="135">
        <f t="shared" si="41"/>
        <v>23</v>
      </c>
      <c r="Z138" s="59">
        <f>Y136+Y137+Y138</f>
        <v>47</v>
      </c>
      <c r="AA138" s="616"/>
    </row>
    <row r="139" spans="1:28" s="172" customFormat="1" ht="20.25" customHeight="1" thickBot="1">
      <c r="A139" s="360"/>
      <c r="B139" s="452" t="s">
        <v>136</v>
      </c>
      <c r="C139" s="452"/>
      <c r="D139" s="352" t="s">
        <v>106</v>
      </c>
      <c r="E139" s="167">
        <f t="shared" ref="E139:J141" si="42">E112+E115+E118+E121+E124+E127+E130+E133+E136</f>
        <v>272</v>
      </c>
      <c r="F139" s="167">
        <f t="shared" si="42"/>
        <v>15</v>
      </c>
      <c r="G139" s="167">
        <f t="shared" si="42"/>
        <v>11</v>
      </c>
      <c r="H139" s="167">
        <f t="shared" si="42"/>
        <v>25</v>
      </c>
      <c r="I139" s="167">
        <f t="shared" si="42"/>
        <v>0</v>
      </c>
      <c r="J139" s="167">
        <f t="shared" si="42"/>
        <v>3</v>
      </c>
      <c r="K139" s="176">
        <f t="shared" si="33"/>
        <v>326</v>
      </c>
      <c r="L139" s="168">
        <f t="shared" ref="L139:Q141" si="43">L112+L115+L118+L121+L124+L127+L130+L133+L136</f>
        <v>204</v>
      </c>
      <c r="M139" s="168">
        <f t="shared" si="43"/>
        <v>10</v>
      </c>
      <c r="N139" s="168">
        <f t="shared" si="43"/>
        <v>27</v>
      </c>
      <c r="O139" s="168">
        <f t="shared" si="43"/>
        <v>16</v>
      </c>
      <c r="P139" s="168">
        <f t="shared" si="43"/>
        <v>0</v>
      </c>
      <c r="Q139" s="168">
        <f t="shared" si="43"/>
        <v>1</v>
      </c>
      <c r="R139" s="282">
        <f t="shared" si="34"/>
        <v>258</v>
      </c>
      <c r="S139" s="167">
        <f t="shared" ref="S139:X141" si="44">S112+S115+S118+S121+S124+S127+S130+S133+S136</f>
        <v>68</v>
      </c>
      <c r="T139" s="167">
        <f t="shared" si="44"/>
        <v>5</v>
      </c>
      <c r="U139" s="167">
        <f t="shared" si="44"/>
        <v>-16</v>
      </c>
      <c r="V139" s="167">
        <f t="shared" si="44"/>
        <v>9</v>
      </c>
      <c r="W139" s="167">
        <f t="shared" si="44"/>
        <v>0</v>
      </c>
      <c r="X139" s="101">
        <f t="shared" si="44"/>
        <v>2</v>
      </c>
      <c r="Y139" s="127">
        <f t="shared" si="41"/>
        <v>68</v>
      </c>
      <c r="Z139" s="101">
        <f>K139+K140+K141</f>
        <v>3808</v>
      </c>
      <c r="AA139" s="614">
        <f>Z141/Z139*100</f>
        <v>22.085084033613445</v>
      </c>
      <c r="AB139" s="359"/>
    </row>
    <row r="140" spans="1:28" s="177" customFormat="1" ht="20.25" customHeight="1" thickBot="1">
      <c r="A140" s="358"/>
      <c r="B140" s="452"/>
      <c r="C140" s="452"/>
      <c r="D140" s="241" t="s">
        <v>105</v>
      </c>
      <c r="E140" s="174">
        <f t="shared" si="42"/>
        <v>519</v>
      </c>
      <c r="F140" s="174">
        <f t="shared" si="42"/>
        <v>48</v>
      </c>
      <c r="G140" s="174">
        <f t="shared" si="42"/>
        <v>32</v>
      </c>
      <c r="H140" s="174">
        <f t="shared" si="42"/>
        <v>86</v>
      </c>
      <c r="I140" s="174">
        <f t="shared" si="42"/>
        <v>0</v>
      </c>
      <c r="J140" s="174">
        <f t="shared" si="42"/>
        <v>7</v>
      </c>
      <c r="K140" s="176">
        <f t="shared" si="33"/>
        <v>692</v>
      </c>
      <c r="L140" s="175">
        <f t="shared" si="43"/>
        <v>397</v>
      </c>
      <c r="M140" s="175">
        <f t="shared" si="43"/>
        <v>39</v>
      </c>
      <c r="N140" s="175">
        <f t="shared" si="43"/>
        <v>55</v>
      </c>
      <c r="O140" s="175">
        <f t="shared" si="43"/>
        <v>64</v>
      </c>
      <c r="P140" s="175">
        <f t="shared" si="43"/>
        <v>0</v>
      </c>
      <c r="Q140" s="175">
        <f t="shared" si="43"/>
        <v>4</v>
      </c>
      <c r="R140" s="240">
        <f t="shared" si="34"/>
        <v>559</v>
      </c>
      <c r="S140" s="174">
        <f t="shared" si="44"/>
        <v>122</v>
      </c>
      <c r="T140" s="174">
        <f t="shared" si="44"/>
        <v>9</v>
      </c>
      <c r="U140" s="174">
        <f t="shared" si="44"/>
        <v>-23</v>
      </c>
      <c r="V140" s="174">
        <f t="shared" si="44"/>
        <v>22</v>
      </c>
      <c r="W140" s="174">
        <f t="shared" si="44"/>
        <v>0</v>
      </c>
      <c r="X140" s="47">
        <f t="shared" si="44"/>
        <v>3</v>
      </c>
      <c r="Y140" s="132">
        <f t="shared" si="41"/>
        <v>133</v>
      </c>
      <c r="Z140" s="47">
        <f>R139+R140+R141</f>
        <v>2967</v>
      </c>
      <c r="AA140" s="615"/>
      <c r="AB140" s="357"/>
    </row>
    <row r="141" spans="1:28" s="181" customFormat="1" ht="20.25" customHeight="1" thickBot="1">
      <c r="A141" s="22"/>
      <c r="B141" s="452"/>
      <c r="C141" s="452"/>
      <c r="D141" s="348" t="s">
        <v>104</v>
      </c>
      <c r="E141" s="179">
        <f t="shared" si="42"/>
        <v>1757</v>
      </c>
      <c r="F141" s="179">
        <f t="shared" si="42"/>
        <v>104</v>
      </c>
      <c r="G141" s="179">
        <f t="shared" si="42"/>
        <v>693</v>
      </c>
      <c r="H141" s="179">
        <f t="shared" si="42"/>
        <v>192</v>
      </c>
      <c r="I141" s="179">
        <f t="shared" si="42"/>
        <v>0</v>
      </c>
      <c r="J141" s="179">
        <f t="shared" si="42"/>
        <v>44</v>
      </c>
      <c r="K141" s="176">
        <f t="shared" si="33"/>
        <v>2790</v>
      </c>
      <c r="L141" s="180">
        <f t="shared" si="43"/>
        <v>1330</v>
      </c>
      <c r="M141" s="180">
        <f t="shared" si="43"/>
        <v>80</v>
      </c>
      <c r="N141" s="180">
        <f t="shared" si="43"/>
        <v>569</v>
      </c>
      <c r="O141" s="180">
        <f t="shared" si="43"/>
        <v>140</v>
      </c>
      <c r="P141" s="180">
        <f t="shared" si="43"/>
        <v>0</v>
      </c>
      <c r="Q141" s="180">
        <f t="shared" si="43"/>
        <v>31</v>
      </c>
      <c r="R141" s="238">
        <f t="shared" si="34"/>
        <v>2150</v>
      </c>
      <c r="S141" s="179">
        <f t="shared" si="44"/>
        <v>427</v>
      </c>
      <c r="T141" s="179">
        <f t="shared" si="44"/>
        <v>24</v>
      </c>
      <c r="U141" s="179">
        <f t="shared" si="44"/>
        <v>124</v>
      </c>
      <c r="V141" s="179">
        <f t="shared" si="44"/>
        <v>52</v>
      </c>
      <c r="W141" s="179">
        <f t="shared" si="44"/>
        <v>0</v>
      </c>
      <c r="X141" s="104">
        <f t="shared" si="44"/>
        <v>13</v>
      </c>
      <c r="Y141" s="137">
        <f t="shared" si="41"/>
        <v>640</v>
      </c>
      <c r="Z141" s="104">
        <f>Y139+Y140+Y141</f>
        <v>841</v>
      </c>
      <c r="AA141" s="616"/>
      <c r="AB141" s="356"/>
    </row>
    <row r="142" spans="1:28" s="106" customFormat="1" ht="20.25" customHeight="1" thickBot="1">
      <c r="A142" s="355"/>
      <c r="B142" s="437" t="s">
        <v>135</v>
      </c>
      <c r="C142" s="437"/>
      <c r="D142" s="243" t="s">
        <v>106</v>
      </c>
      <c r="E142" s="183">
        <f t="shared" ref="E142:J144" si="45">E8+E11+E14+E17+E20+E23+E26+E29+E32+E35+E38+E41+E44+E47+E50+E53+E56</f>
        <v>1079</v>
      </c>
      <c r="F142" s="183">
        <f t="shared" si="45"/>
        <v>102</v>
      </c>
      <c r="G142" s="183">
        <f t="shared" si="45"/>
        <v>42</v>
      </c>
      <c r="H142" s="183">
        <f t="shared" si="45"/>
        <v>175</v>
      </c>
      <c r="I142" s="183">
        <f t="shared" si="45"/>
        <v>2</v>
      </c>
      <c r="J142" s="183">
        <f t="shared" si="45"/>
        <v>24</v>
      </c>
      <c r="K142" s="176">
        <f t="shared" si="33"/>
        <v>1424</v>
      </c>
      <c r="L142" s="184">
        <f t="shared" ref="L142:Q144" si="46">L8+L11+L14+L17+L20+L23+L26+L29+L32+L35+L38+L41+L44+L47+L50+L53+L56</f>
        <v>704</v>
      </c>
      <c r="M142" s="184">
        <f t="shared" si="46"/>
        <v>69</v>
      </c>
      <c r="N142" s="184">
        <f t="shared" si="46"/>
        <v>29</v>
      </c>
      <c r="O142" s="184">
        <f t="shared" si="46"/>
        <v>96</v>
      </c>
      <c r="P142" s="184">
        <f t="shared" si="46"/>
        <v>0</v>
      </c>
      <c r="Q142" s="184">
        <f t="shared" si="46"/>
        <v>6</v>
      </c>
      <c r="R142" s="242">
        <f t="shared" si="34"/>
        <v>904</v>
      </c>
      <c r="S142" s="183">
        <f t="shared" ref="S142:X144" si="47">S8+S11+S14+S17+S20+S23+S26+S29+S32+S35+S38+S41+S44+S47+S50+S53+S56</f>
        <v>375</v>
      </c>
      <c r="T142" s="183">
        <f t="shared" si="47"/>
        <v>33</v>
      </c>
      <c r="U142" s="183">
        <f t="shared" si="47"/>
        <v>13</v>
      </c>
      <c r="V142" s="183">
        <f t="shared" si="47"/>
        <v>79</v>
      </c>
      <c r="W142" s="183">
        <f t="shared" si="47"/>
        <v>2</v>
      </c>
      <c r="X142" s="35">
        <f t="shared" si="47"/>
        <v>18</v>
      </c>
      <c r="Y142" s="152">
        <f t="shared" si="41"/>
        <v>520</v>
      </c>
      <c r="Z142" s="35">
        <f>K142+K143+K144</f>
        <v>29500</v>
      </c>
      <c r="AA142" s="614">
        <f>Z144/Z142*100</f>
        <v>34.976271186440677</v>
      </c>
    </row>
    <row r="143" spans="1:28" s="2" customFormat="1" ht="20.25" customHeight="1" thickBot="1">
      <c r="A143" s="350"/>
      <c r="B143" s="438"/>
      <c r="C143" s="438"/>
      <c r="D143" s="241" t="s">
        <v>105</v>
      </c>
      <c r="E143" s="174">
        <f t="shared" si="45"/>
        <v>4210</v>
      </c>
      <c r="F143" s="174">
        <f t="shared" si="45"/>
        <v>562</v>
      </c>
      <c r="G143" s="174">
        <f t="shared" si="45"/>
        <v>260</v>
      </c>
      <c r="H143" s="174">
        <f t="shared" si="45"/>
        <v>499</v>
      </c>
      <c r="I143" s="174">
        <f t="shared" si="45"/>
        <v>5</v>
      </c>
      <c r="J143" s="174">
        <f t="shared" si="45"/>
        <v>91</v>
      </c>
      <c r="K143" s="176">
        <f t="shared" si="33"/>
        <v>5627</v>
      </c>
      <c r="L143" s="175">
        <f t="shared" si="46"/>
        <v>2731</v>
      </c>
      <c r="M143" s="175">
        <f t="shared" si="46"/>
        <v>340</v>
      </c>
      <c r="N143" s="175">
        <f t="shared" si="46"/>
        <v>139</v>
      </c>
      <c r="O143" s="175">
        <f t="shared" si="46"/>
        <v>336</v>
      </c>
      <c r="P143" s="175">
        <f t="shared" si="46"/>
        <v>0</v>
      </c>
      <c r="Q143" s="175">
        <f t="shared" si="46"/>
        <v>14</v>
      </c>
      <c r="R143" s="240">
        <f t="shared" si="34"/>
        <v>3560</v>
      </c>
      <c r="S143" s="174">
        <f t="shared" si="47"/>
        <v>1479</v>
      </c>
      <c r="T143" s="74">
        <f t="shared" si="47"/>
        <v>222</v>
      </c>
      <c r="U143" s="74">
        <f t="shared" si="47"/>
        <v>121</v>
      </c>
      <c r="V143" s="74">
        <f t="shared" si="47"/>
        <v>163</v>
      </c>
      <c r="W143" s="74">
        <f t="shared" si="47"/>
        <v>5</v>
      </c>
      <c r="X143" s="343">
        <f t="shared" si="47"/>
        <v>77</v>
      </c>
      <c r="Y143" s="132">
        <f t="shared" si="41"/>
        <v>2067</v>
      </c>
      <c r="Z143" s="47">
        <f>R142+R143+R144</f>
        <v>19182</v>
      </c>
      <c r="AA143" s="615"/>
    </row>
    <row r="144" spans="1:28" s="107" customFormat="1" ht="20.25" customHeight="1" thickBot="1">
      <c r="A144" s="354"/>
      <c r="B144" s="439"/>
      <c r="C144" s="439"/>
      <c r="D144" s="239" t="s">
        <v>104</v>
      </c>
      <c r="E144" s="277">
        <f t="shared" si="45"/>
        <v>15533</v>
      </c>
      <c r="F144" s="277">
        <f t="shared" si="45"/>
        <v>2624</v>
      </c>
      <c r="G144" s="277">
        <f t="shared" si="45"/>
        <v>937</v>
      </c>
      <c r="H144" s="277">
        <f t="shared" si="45"/>
        <v>2902</v>
      </c>
      <c r="I144" s="277">
        <f t="shared" si="45"/>
        <v>9</v>
      </c>
      <c r="J144" s="277">
        <f t="shared" si="45"/>
        <v>444</v>
      </c>
      <c r="K144" s="176">
        <f t="shared" si="33"/>
        <v>22449</v>
      </c>
      <c r="L144" s="237">
        <f t="shared" si="46"/>
        <v>10968</v>
      </c>
      <c r="M144" s="237">
        <f t="shared" si="46"/>
        <v>1617</v>
      </c>
      <c r="N144" s="237">
        <f t="shared" si="46"/>
        <v>398</v>
      </c>
      <c r="O144" s="237">
        <f t="shared" si="46"/>
        <v>1601</v>
      </c>
      <c r="P144" s="237">
        <f t="shared" si="46"/>
        <v>0</v>
      </c>
      <c r="Q144" s="237">
        <f t="shared" si="46"/>
        <v>134</v>
      </c>
      <c r="R144" s="236">
        <f t="shared" si="34"/>
        <v>14718</v>
      </c>
      <c r="S144" s="277">
        <f t="shared" si="47"/>
        <v>4565</v>
      </c>
      <c r="T144" s="82">
        <f t="shared" si="47"/>
        <v>1007</v>
      </c>
      <c r="U144" s="82">
        <f t="shared" si="47"/>
        <v>539</v>
      </c>
      <c r="V144" s="82">
        <f t="shared" si="47"/>
        <v>1301</v>
      </c>
      <c r="W144" s="82">
        <f t="shared" si="47"/>
        <v>9</v>
      </c>
      <c r="X144" s="341">
        <f t="shared" si="47"/>
        <v>310</v>
      </c>
      <c r="Y144" s="151">
        <f t="shared" si="41"/>
        <v>7731</v>
      </c>
      <c r="Z144" s="59">
        <f>Y142+Y143+Y144</f>
        <v>10318</v>
      </c>
      <c r="AA144" s="616"/>
    </row>
    <row r="145" spans="1:27" s="2" customFormat="1" ht="20.25" customHeight="1" thickBot="1">
      <c r="A145" s="353"/>
      <c r="B145" s="438" t="s">
        <v>134</v>
      </c>
      <c r="C145" s="438"/>
      <c r="D145" s="352" t="s">
        <v>106</v>
      </c>
      <c r="E145" s="167">
        <f t="shared" ref="E145:J147" si="48">E63+E66+E69+E72+E75+E78+E81+E84+E87+E90+E93+E96+E99+E102</f>
        <v>263</v>
      </c>
      <c r="F145" s="167">
        <f t="shared" si="48"/>
        <v>5</v>
      </c>
      <c r="G145" s="167">
        <f t="shared" si="48"/>
        <v>2</v>
      </c>
      <c r="H145" s="167">
        <f t="shared" si="48"/>
        <v>11</v>
      </c>
      <c r="I145" s="167">
        <f t="shared" si="48"/>
        <v>1</v>
      </c>
      <c r="J145" s="167">
        <f t="shared" si="48"/>
        <v>8</v>
      </c>
      <c r="K145" s="176">
        <f t="shared" si="33"/>
        <v>290</v>
      </c>
      <c r="L145" s="168">
        <f t="shared" ref="L145:Q147" si="49">L63+L66+L69+L72+L75+L78+L81+L84+L87+L90+L93+L96+L99+L102</f>
        <v>146</v>
      </c>
      <c r="M145" s="168">
        <f t="shared" si="49"/>
        <v>1</v>
      </c>
      <c r="N145" s="168">
        <f t="shared" si="49"/>
        <v>1</v>
      </c>
      <c r="O145" s="168">
        <f t="shared" si="49"/>
        <v>6</v>
      </c>
      <c r="P145" s="168">
        <f t="shared" si="49"/>
        <v>0</v>
      </c>
      <c r="Q145" s="168">
        <f t="shared" si="49"/>
        <v>2</v>
      </c>
      <c r="R145" s="282">
        <f t="shared" si="34"/>
        <v>156</v>
      </c>
      <c r="S145" s="167">
        <f t="shared" ref="S145:X147" si="50">S63+S66+S69+S72+S75+S78+S81+S84+S87+S90+S93+S96+S99+S102</f>
        <v>117</v>
      </c>
      <c r="T145" s="71">
        <f t="shared" si="50"/>
        <v>4</v>
      </c>
      <c r="U145" s="71">
        <f t="shared" si="50"/>
        <v>1</v>
      </c>
      <c r="V145" s="71">
        <f t="shared" si="50"/>
        <v>5</v>
      </c>
      <c r="W145" s="71">
        <f t="shared" si="50"/>
        <v>1</v>
      </c>
      <c r="X145" s="351">
        <f t="shared" si="50"/>
        <v>6</v>
      </c>
      <c r="Y145" s="127">
        <f t="shared" si="41"/>
        <v>134</v>
      </c>
      <c r="Z145" s="101">
        <f>K145+K146+K147</f>
        <v>1800</v>
      </c>
      <c r="AA145" s="614">
        <f>Z147/Z145*100</f>
        <v>49.222222222222221</v>
      </c>
    </row>
    <row r="146" spans="1:27" s="2" customFormat="1" ht="20.25" customHeight="1" thickBot="1">
      <c r="A146" s="350"/>
      <c r="B146" s="438"/>
      <c r="C146" s="438"/>
      <c r="D146" s="241" t="s">
        <v>105</v>
      </c>
      <c r="E146" s="174">
        <f t="shared" si="48"/>
        <v>367</v>
      </c>
      <c r="F146" s="174">
        <f t="shared" si="48"/>
        <v>17</v>
      </c>
      <c r="G146" s="174">
        <f t="shared" si="48"/>
        <v>4</v>
      </c>
      <c r="H146" s="174">
        <f t="shared" si="48"/>
        <v>51</v>
      </c>
      <c r="I146" s="174">
        <f t="shared" si="48"/>
        <v>4</v>
      </c>
      <c r="J146" s="174">
        <f t="shared" si="48"/>
        <v>14</v>
      </c>
      <c r="K146" s="176">
        <f t="shared" si="33"/>
        <v>457</v>
      </c>
      <c r="L146" s="175">
        <f t="shared" si="49"/>
        <v>177</v>
      </c>
      <c r="M146" s="74">
        <f t="shared" si="49"/>
        <v>7</v>
      </c>
      <c r="N146" s="74">
        <f t="shared" si="49"/>
        <v>1</v>
      </c>
      <c r="O146" s="74">
        <f t="shared" si="49"/>
        <v>20</v>
      </c>
      <c r="P146" s="74">
        <f t="shared" si="49"/>
        <v>0</v>
      </c>
      <c r="Q146" s="74">
        <f t="shared" si="49"/>
        <v>1</v>
      </c>
      <c r="R146" s="240">
        <f t="shared" si="34"/>
        <v>206</v>
      </c>
      <c r="S146" s="174">
        <f t="shared" si="50"/>
        <v>190</v>
      </c>
      <c r="T146" s="74">
        <f t="shared" si="50"/>
        <v>10</v>
      </c>
      <c r="U146" s="74">
        <f t="shared" si="50"/>
        <v>3</v>
      </c>
      <c r="V146" s="74">
        <f t="shared" si="50"/>
        <v>31</v>
      </c>
      <c r="W146" s="74">
        <f t="shared" si="50"/>
        <v>4</v>
      </c>
      <c r="X146" s="343">
        <f t="shared" si="50"/>
        <v>13</v>
      </c>
      <c r="Y146" s="132">
        <f t="shared" si="41"/>
        <v>251</v>
      </c>
      <c r="Z146" s="47">
        <f>R145+R146+R147</f>
        <v>914</v>
      </c>
      <c r="AA146" s="615"/>
    </row>
    <row r="147" spans="1:27" s="2" customFormat="1" ht="20.25" customHeight="1" thickBot="1">
      <c r="A147" s="349"/>
      <c r="B147" s="438"/>
      <c r="C147" s="438"/>
      <c r="D147" s="348" t="s">
        <v>104</v>
      </c>
      <c r="E147" s="179">
        <f t="shared" si="48"/>
        <v>750</v>
      </c>
      <c r="F147" s="179">
        <f t="shared" si="48"/>
        <v>81</v>
      </c>
      <c r="G147" s="179">
        <f t="shared" si="48"/>
        <v>37</v>
      </c>
      <c r="H147" s="179">
        <f t="shared" si="48"/>
        <v>148</v>
      </c>
      <c r="I147" s="179">
        <f t="shared" si="48"/>
        <v>6</v>
      </c>
      <c r="J147" s="179">
        <f t="shared" si="48"/>
        <v>31</v>
      </c>
      <c r="K147" s="176">
        <f t="shared" si="33"/>
        <v>1053</v>
      </c>
      <c r="L147" s="180">
        <f t="shared" si="49"/>
        <v>416</v>
      </c>
      <c r="M147" s="180">
        <f t="shared" si="49"/>
        <v>41</v>
      </c>
      <c r="N147" s="180">
        <f t="shared" si="49"/>
        <v>10</v>
      </c>
      <c r="O147" s="180">
        <f t="shared" si="49"/>
        <v>73</v>
      </c>
      <c r="P147" s="180">
        <f t="shared" si="49"/>
        <v>0</v>
      </c>
      <c r="Q147" s="180">
        <f t="shared" si="49"/>
        <v>12</v>
      </c>
      <c r="R147" s="238">
        <f t="shared" si="34"/>
        <v>552</v>
      </c>
      <c r="S147" s="179">
        <f t="shared" si="50"/>
        <v>334</v>
      </c>
      <c r="T147" s="78">
        <f t="shared" si="50"/>
        <v>40</v>
      </c>
      <c r="U147" s="78">
        <f t="shared" si="50"/>
        <v>27</v>
      </c>
      <c r="V147" s="78">
        <f t="shared" si="50"/>
        <v>75</v>
      </c>
      <c r="W147" s="78">
        <f t="shared" si="50"/>
        <v>6</v>
      </c>
      <c r="X147" s="347">
        <f t="shared" si="50"/>
        <v>19</v>
      </c>
      <c r="Y147" s="137">
        <f t="shared" si="41"/>
        <v>501</v>
      </c>
      <c r="Z147" s="104">
        <f>Y145+Y146+Y147</f>
        <v>886</v>
      </c>
      <c r="AA147" s="616"/>
    </row>
    <row r="148" spans="1:27" s="106" customFormat="1" ht="20.25" customHeight="1" thickBot="1">
      <c r="A148" s="346"/>
      <c r="B148" s="437" t="s">
        <v>133</v>
      </c>
      <c r="C148" s="437"/>
      <c r="D148" s="243" t="s">
        <v>106</v>
      </c>
      <c r="E148" s="183">
        <f t="shared" ref="E148:J150" si="51">E139+E142+E145</f>
        <v>1614</v>
      </c>
      <c r="F148" s="183">
        <f t="shared" si="51"/>
        <v>122</v>
      </c>
      <c r="G148" s="183">
        <f t="shared" si="51"/>
        <v>55</v>
      </c>
      <c r="H148" s="183">
        <f t="shared" si="51"/>
        <v>211</v>
      </c>
      <c r="I148" s="183">
        <f t="shared" si="51"/>
        <v>3</v>
      </c>
      <c r="J148" s="183">
        <f t="shared" si="51"/>
        <v>35</v>
      </c>
      <c r="K148" s="176">
        <f t="shared" si="33"/>
        <v>2040</v>
      </c>
      <c r="L148" s="184">
        <f t="shared" ref="L148:Q150" si="52">L139+L142+L145</f>
        <v>1054</v>
      </c>
      <c r="M148" s="184">
        <f t="shared" si="52"/>
        <v>80</v>
      </c>
      <c r="N148" s="184">
        <f t="shared" si="52"/>
        <v>57</v>
      </c>
      <c r="O148" s="184">
        <f t="shared" si="52"/>
        <v>118</v>
      </c>
      <c r="P148" s="184">
        <f t="shared" si="52"/>
        <v>0</v>
      </c>
      <c r="Q148" s="184">
        <f t="shared" si="52"/>
        <v>9</v>
      </c>
      <c r="R148" s="242">
        <f t="shared" si="34"/>
        <v>1318</v>
      </c>
      <c r="S148" s="183">
        <f t="shared" ref="S148:X150" si="53">S139+S142+S145</f>
        <v>560</v>
      </c>
      <c r="T148" s="81">
        <f t="shared" si="53"/>
        <v>42</v>
      </c>
      <c r="U148" s="81">
        <f t="shared" si="53"/>
        <v>-2</v>
      </c>
      <c r="V148" s="81">
        <f t="shared" si="53"/>
        <v>93</v>
      </c>
      <c r="W148" s="81">
        <f t="shared" si="53"/>
        <v>3</v>
      </c>
      <c r="X148" s="345">
        <f t="shared" si="53"/>
        <v>26</v>
      </c>
      <c r="Y148" s="152">
        <f t="shared" si="41"/>
        <v>722</v>
      </c>
      <c r="Z148" s="35">
        <f>K148+K149+K150</f>
        <v>35108</v>
      </c>
      <c r="AA148" s="614">
        <f>Z150/Z148*100</f>
        <v>34.308419733394096</v>
      </c>
    </row>
    <row r="149" spans="1:27" s="2" customFormat="1" ht="20.25" customHeight="1" thickBot="1">
      <c r="A149" s="344"/>
      <c r="B149" s="438"/>
      <c r="C149" s="438"/>
      <c r="D149" s="241" t="s">
        <v>105</v>
      </c>
      <c r="E149" s="174">
        <f t="shared" si="51"/>
        <v>5096</v>
      </c>
      <c r="F149" s="174">
        <f t="shared" si="51"/>
        <v>627</v>
      </c>
      <c r="G149" s="174">
        <f t="shared" si="51"/>
        <v>296</v>
      </c>
      <c r="H149" s="174">
        <f t="shared" si="51"/>
        <v>636</v>
      </c>
      <c r="I149" s="174">
        <f t="shared" si="51"/>
        <v>9</v>
      </c>
      <c r="J149" s="174">
        <f t="shared" si="51"/>
        <v>112</v>
      </c>
      <c r="K149" s="176">
        <f t="shared" si="33"/>
        <v>6776</v>
      </c>
      <c r="L149" s="175">
        <f t="shared" si="52"/>
        <v>3305</v>
      </c>
      <c r="M149" s="175">
        <f t="shared" si="52"/>
        <v>386</v>
      </c>
      <c r="N149" s="175">
        <f t="shared" si="52"/>
        <v>195</v>
      </c>
      <c r="O149" s="175">
        <f t="shared" si="52"/>
        <v>420</v>
      </c>
      <c r="P149" s="175">
        <f t="shared" si="52"/>
        <v>0</v>
      </c>
      <c r="Q149" s="175">
        <f t="shared" si="52"/>
        <v>19</v>
      </c>
      <c r="R149" s="240">
        <f t="shared" si="34"/>
        <v>4325</v>
      </c>
      <c r="S149" s="174">
        <f t="shared" si="53"/>
        <v>1791</v>
      </c>
      <c r="T149" s="74">
        <f t="shared" si="53"/>
        <v>241</v>
      </c>
      <c r="U149" s="74">
        <f t="shared" si="53"/>
        <v>101</v>
      </c>
      <c r="V149" s="74">
        <f t="shared" si="53"/>
        <v>216</v>
      </c>
      <c r="W149" s="74">
        <f t="shared" si="53"/>
        <v>9</v>
      </c>
      <c r="X149" s="343">
        <f t="shared" si="53"/>
        <v>93</v>
      </c>
      <c r="Y149" s="132">
        <f t="shared" si="41"/>
        <v>2451</v>
      </c>
      <c r="Z149" s="47">
        <f>R148+R149+R150</f>
        <v>23063</v>
      </c>
      <c r="AA149" s="615"/>
    </row>
    <row r="150" spans="1:27" s="107" customFormat="1" ht="20.25" customHeight="1" thickBot="1">
      <c r="A150" s="342"/>
      <c r="B150" s="439"/>
      <c r="C150" s="439"/>
      <c r="D150" s="239" t="s">
        <v>104</v>
      </c>
      <c r="E150" s="277">
        <f t="shared" si="51"/>
        <v>18040</v>
      </c>
      <c r="F150" s="277">
        <f t="shared" si="51"/>
        <v>2809</v>
      </c>
      <c r="G150" s="277">
        <f t="shared" si="51"/>
        <v>1667</v>
      </c>
      <c r="H150" s="277">
        <f t="shared" si="51"/>
        <v>3242</v>
      </c>
      <c r="I150" s="277">
        <f t="shared" si="51"/>
        <v>15</v>
      </c>
      <c r="J150" s="277">
        <f t="shared" si="51"/>
        <v>519</v>
      </c>
      <c r="K150" s="176">
        <f t="shared" si="33"/>
        <v>26292</v>
      </c>
      <c r="L150" s="237">
        <f t="shared" si="52"/>
        <v>12714</v>
      </c>
      <c r="M150" s="237">
        <f t="shared" si="52"/>
        <v>1738</v>
      </c>
      <c r="N150" s="237">
        <f t="shared" si="52"/>
        <v>977</v>
      </c>
      <c r="O150" s="237">
        <f t="shared" si="52"/>
        <v>1814</v>
      </c>
      <c r="P150" s="237">
        <f t="shared" si="52"/>
        <v>0</v>
      </c>
      <c r="Q150" s="237">
        <f t="shared" si="52"/>
        <v>177</v>
      </c>
      <c r="R150" s="236">
        <f t="shared" si="34"/>
        <v>17420</v>
      </c>
      <c r="S150" s="277">
        <f t="shared" si="53"/>
        <v>5326</v>
      </c>
      <c r="T150" s="82">
        <f t="shared" si="53"/>
        <v>1071</v>
      </c>
      <c r="U150" s="82">
        <f t="shared" si="53"/>
        <v>690</v>
      </c>
      <c r="V150" s="82">
        <f t="shared" si="53"/>
        <v>1428</v>
      </c>
      <c r="W150" s="82">
        <f t="shared" si="53"/>
        <v>15</v>
      </c>
      <c r="X150" s="341">
        <f t="shared" si="53"/>
        <v>342</v>
      </c>
      <c r="Y150" s="151">
        <f t="shared" si="41"/>
        <v>8872</v>
      </c>
      <c r="Z150" s="59">
        <f>Y148+Y149+Y150</f>
        <v>12045</v>
      </c>
      <c r="AA150" s="616"/>
    </row>
    <row r="151" spans="1:27" s="335" customFormat="1" ht="20.25" customHeight="1" thickBot="1">
      <c r="A151" s="340"/>
      <c r="B151" s="339"/>
      <c r="C151" s="338"/>
      <c r="D151" s="337"/>
      <c r="E151" s="187">
        <f t="shared" ref="E151:J151" si="54">E148+E149+E150</f>
        <v>24750</v>
      </c>
      <c r="F151" s="187">
        <f t="shared" si="54"/>
        <v>3558</v>
      </c>
      <c r="G151" s="187">
        <f t="shared" si="54"/>
        <v>2018</v>
      </c>
      <c r="H151" s="187">
        <f t="shared" si="54"/>
        <v>4089</v>
      </c>
      <c r="I151" s="187">
        <f t="shared" si="54"/>
        <v>27</v>
      </c>
      <c r="J151" s="187">
        <f t="shared" si="54"/>
        <v>666</v>
      </c>
      <c r="K151" s="191">
        <f t="shared" si="33"/>
        <v>35108</v>
      </c>
      <c r="L151" s="189">
        <f t="shared" ref="L151:Q151" si="55">L148+L149+L150</f>
        <v>17073</v>
      </c>
      <c r="M151" s="189">
        <f t="shared" si="55"/>
        <v>2204</v>
      </c>
      <c r="N151" s="189">
        <f t="shared" si="55"/>
        <v>1229</v>
      </c>
      <c r="O151" s="189">
        <f t="shared" si="55"/>
        <v>2352</v>
      </c>
      <c r="P151" s="189">
        <f t="shared" si="55"/>
        <v>0</v>
      </c>
      <c r="Q151" s="149">
        <f t="shared" si="55"/>
        <v>205</v>
      </c>
      <c r="R151" s="204">
        <f t="shared" si="34"/>
        <v>23063</v>
      </c>
      <c r="S151" s="187">
        <f t="shared" ref="S151:X151" si="56">S148+S149+S150</f>
        <v>7677</v>
      </c>
      <c r="T151" s="190">
        <f t="shared" si="56"/>
        <v>1354</v>
      </c>
      <c r="U151" s="190">
        <f t="shared" si="56"/>
        <v>789</v>
      </c>
      <c r="V151" s="190">
        <f t="shared" si="56"/>
        <v>1737</v>
      </c>
      <c r="W151" s="190">
        <f t="shared" si="56"/>
        <v>27</v>
      </c>
      <c r="X151" s="191">
        <f t="shared" si="56"/>
        <v>461</v>
      </c>
      <c r="Y151" s="149">
        <f t="shared" si="41"/>
        <v>12045</v>
      </c>
      <c r="Z151" s="188"/>
      <c r="AA151" s="336" t="s">
        <v>82</v>
      </c>
    </row>
    <row r="152" spans="1:27" ht="20.25" customHeight="1">
      <c r="A152" s="624"/>
      <c r="B152" s="624"/>
      <c r="C152" s="624"/>
      <c r="D152" s="624"/>
      <c r="E152" s="624"/>
      <c r="F152" s="624"/>
      <c r="G152" s="624"/>
      <c r="H152" s="624"/>
      <c r="I152" s="624"/>
      <c r="J152" s="624"/>
      <c r="K152" s="624"/>
      <c r="L152" s="624"/>
      <c r="M152" s="624"/>
      <c r="N152" s="624"/>
      <c r="O152" s="624"/>
      <c r="P152" s="334"/>
      <c r="Q152" s="333"/>
      <c r="R152" s="331"/>
      <c r="S152" s="332"/>
      <c r="T152" s="332"/>
      <c r="U152" s="332"/>
      <c r="V152" s="332"/>
      <c r="W152" s="332"/>
      <c r="X152" s="332"/>
      <c r="Y152" s="331"/>
      <c r="Z152" s="330"/>
      <c r="AA152" s="2"/>
    </row>
    <row r="153" spans="1:27" s="2" customFormat="1" ht="20.25" customHeight="1">
      <c r="C153" s="445"/>
      <c r="D153" s="445"/>
      <c r="E153" s="445"/>
      <c r="F153" s="445"/>
      <c r="G153" s="445"/>
      <c r="H153" s="445"/>
      <c r="I153" s="445"/>
      <c r="J153" s="445"/>
      <c r="K153" s="445"/>
      <c r="L153" s="445"/>
      <c r="M153" s="445"/>
      <c r="N153" s="445"/>
      <c r="O153" s="194"/>
      <c r="P153" s="194"/>
      <c r="Q153" s="194"/>
      <c r="R153" s="194"/>
      <c r="S153" s="194"/>
      <c r="T153" s="194"/>
      <c r="U153" s="194"/>
      <c r="V153" s="194"/>
      <c r="W153" s="194"/>
      <c r="X153" s="194"/>
      <c r="Y153" s="195"/>
    </row>
    <row r="154" spans="1:27" s="2" customFormat="1" ht="20.25" customHeight="1">
      <c r="E154" s="194"/>
      <c r="F154" s="194"/>
      <c r="G154" s="194"/>
      <c r="H154" s="194"/>
      <c r="I154" s="194"/>
      <c r="J154" s="194"/>
      <c r="K154" s="195"/>
      <c r="L154" s="194"/>
      <c r="M154" s="194"/>
      <c r="N154" s="194"/>
      <c r="O154" s="194"/>
      <c r="P154" s="194"/>
      <c r="Q154" s="194"/>
      <c r="R154" s="195"/>
      <c r="S154" s="194"/>
      <c r="T154" s="194"/>
      <c r="U154" s="194"/>
      <c r="V154" s="194"/>
      <c r="W154" s="194"/>
      <c r="X154" s="194"/>
      <c r="Y154" s="195"/>
    </row>
    <row r="155" spans="1:27" s="2" customFormat="1" ht="20.25" customHeight="1">
      <c r="E155" s="194"/>
      <c r="F155" s="194"/>
      <c r="G155" s="194"/>
      <c r="H155" s="194"/>
      <c r="I155" s="194"/>
      <c r="J155" s="194"/>
      <c r="K155" s="195"/>
      <c r="L155" s="194"/>
      <c r="M155" s="194"/>
      <c r="N155" s="194"/>
      <c r="O155" s="194"/>
      <c r="P155" s="194"/>
      <c r="Q155" s="194"/>
      <c r="R155" s="195"/>
      <c r="S155" s="194"/>
      <c r="T155" s="194"/>
      <c r="U155" s="194"/>
      <c r="V155" s="194"/>
      <c r="W155" s="194"/>
      <c r="X155" s="194"/>
      <c r="Y155" s="195"/>
    </row>
    <row r="156" spans="1:27" s="2" customFormat="1" ht="20.25" customHeight="1">
      <c r="E156" s="194"/>
      <c r="F156" s="194"/>
      <c r="G156" s="194"/>
      <c r="H156" s="194"/>
      <c r="I156" s="194"/>
      <c r="J156" s="194"/>
      <c r="K156" s="195"/>
      <c r="L156" s="194"/>
      <c r="M156" s="194"/>
      <c r="N156" s="194"/>
      <c r="O156" s="194"/>
      <c r="P156" s="194"/>
      <c r="Q156" s="194"/>
      <c r="R156" s="195"/>
      <c r="S156" s="194"/>
      <c r="T156" s="194"/>
      <c r="U156" s="194"/>
      <c r="V156" s="194"/>
      <c r="W156" s="194"/>
      <c r="X156" s="194"/>
      <c r="Y156" s="195"/>
    </row>
    <row r="157" spans="1:27" s="2" customFormat="1">
      <c r="E157" s="194"/>
      <c r="F157" s="194"/>
      <c r="G157" s="194"/>
      <c r="H157" s="194"/>
      <c r="I157" s="194"/>
      <c r="J157" s="194"/>
      <c r="K157" s="195"/>
      <c r="L157" s="194"/>
      <c r="M157" s="194"/>
      <c r="N157" s="194"/>
      <c r="O157" s="194"/>
      <c r="P157" s="194"/>
      <c r="Q157" s="194"/>
      <c r="R157" s="195"/>
      <c r="S157" s="194"/>
      <c r="T157" s="194"/>
      <c r="U157" s="194"/>
      <c r="V157" s="194"/>
      <c r="W157" s="194"/>
      <c r="X157" s="194"/>
      <c r="Y157" s="195"/>
    </row>
    <row r="158" spans="1:27" s="2" customFormat="1">
      <c r="E158" s="194"/>
      <c r="F158" s="194"/>
      <c r="G158" s="194"/>
      <c r="H158" s="194"/>
      <c r="I158" s="194"/>
      <c r="J158" s="194"/>
      <c r="K158" s="195"/>
      <c r="L158" s="194"/>
      <c r="M158" s="194"/>
      <c r="N158" s="194"/>
      <c r="O158" s="194"/>
      <c r="P158" s="194"/>
      <c r="Q158" s="194"/>
      <c r="R158" s="195"/>
      <c r="S158" s="194"/>
      <c r="T158" s="194"/>
      <c r="U158" s="194"/>
      <c r="V158" s="194"/>
      <c r="W158" s="194"/>
      <c r="X158" s="194"/>
      <c r="Y158" s="195"/>
    </row>
    <row r="159" spans="1:27" s="2" customFormat="1">
      <c r="E159" s="194"/>
      <c r="F159" s="194"/>
      <c r="G159" s="194"/>
      <c r="H159" s="194"/>
      <c r="I159" s="194"/>
      <c r="J159" s="194"/>
      <c r="K159" s="195"/>
      <c r="L159" s="194"/>
      <c r="M159" s="194"/>
      <c r="N159" s="194"/>
      <c r="O159" s="194"/>
      <c r="P159" s="194"/>
      <c r="Q159" s="194"/>
      <c r="R159" s="195"/>
      <c r="S159" s="194"/>
      <c r="T159" s="194"/>
      <c r="U159" s="194"/>
      <c r="V159" s="194"/>
      <c r="W159" s="194"/>
      <c r="X159" s="194"/>
      <c r="Y159" s="195"/>
    </row>
    <row r="160" spans="1:27" s="2" customFormat="1">
      <c r="E160" s="194"/>
      <c r="F160" s="194"/>
      <c r="G160" s="194"/>
      <c r="H160" s="194"/>
      <c r="I160" s="194"/>
      <c r="J160" s="194"/>
      <c r="K160" s="195"/>
      <c r="L160" s="194"/>
      <c r="M160" s="194"/>
      <c r="N160" s="194"/>
      <c r="O160" s="194"/>
      <c r="P160" s="194"/>
      <c r="Q160" s="194"/>
      <c r="R160" s="195"/>
      <c r="S160" s="194"/>
      <c r="T160" s="194"/>
      <c r="U160" s="194"/>
      <c r="V160" s="194"/>
      <c r="W160" s="194"/>
      <c r="X160" s="194"/>
      <c r="Y160" s="195"/>
    </row>
    <row r="161" spans="5:25" s="2" customFormat="1">
      <c r="E161" s="194"/>
      <c r="F161" s="194"/>
      <c r="G161" s="194"/>
      <c r="H161" s="194"/>
      <c r="I161" s="194"/>
      <c r="J161" s="194"/>
      <c r="K161" s="195"/>
      <c r="L161" s="194"/>
      <c r="M161" s="194"/>
      <c r="N161" s="194"/>
      <c r="O161" s="194"/>
      <c r="P161" s="194"/>
      <c r="Q161" s="194"/>
      <c r="R161" s="195"/>
      <c r="S161" s="194"/>
      <c r="T161" s="194"/>
      <c r="U161" s="194"/>
      <c r="V161" s="194"/>
      <c r="W161" s="194"/>
      <c r="X161" s="194"/>
      <c r="Y161" s="195"/>
    </row>
    <row r="162" spans="5:25" s="2" customFormat="1">
      <c r="E162" s="194"/>
      <c r="F162" s="194"/>
      <c r="G162" s="194"/>
      <c r="H162" s="194"/>
      <c r="I162" s="194"/>
      <c r="J162" s="194"/>
      <c r="K162" s="195"/>
      <c r="L162" s="194"/>
      <c r="M162" s="194"/>
      <c r="N162" s="194"/>
      <c r="O162" s="194"/>
      <c r="P162" s="194"/>
      <c r="Q162" s="194"/>
      <c r="R162" s="195"/>
      <c r="S162" s="194"/>
      <c r="T162" s="194"/>
      <c r="U162" s="194"/>
      <c r="V162" s="194"/>
      <c r="W162" s="194"/>
      <c r="X162" s="194"/>
      <c r="Y162" s="195"/>
    </row>
    <row r="163" spans="5:25" s="2" customFormat="1">
      <c r="E163" s="194"/>
      <c r="F163" s="194"/>
      <c r="G163" s="194"/>
      <c r="H163" s="194"/>
      <c r="I163" s="194"/>
      <c r="J163" s="194"/>
      <c r="K163" s="195"/>
      <c r="L163" s="194"/>
      <c r="M163" s="194"/>
      <c r="N163" s="194"/>
      <c r="O163" s="194"/>
      <c r="P163" s="194"/>
      <c r="Q163" s="194"/>
      <c r="R163" s="195"/>
      <c r="S163" s="194"/>
      <c r="T163" s="194"/>
      <c r="U163" s="194"/>
      <c r="V163" s="194"/>
      <c r="W163" s="194"/>
      <c r="X163" s="194"/>
      <c r="Y163" s="195"/>
    </row>
    <row r="164" spans="5:25" s="2" customFormat="1">
      <c r="E164" s="194"/>
      <c r="F164" s="194"/>
      <c r="G164" s="194"/>
      <c r="H164" s="194"/>
      <c r="I164" s="194"/>
      <c r="J164" s="194"/>
      <c r="K164" s="195"/>
      <c r="L164" s="194"/>
      <c r="M164" s="194"/>
      <c r="N164" s="194"/>
      <c r="O164" s="194"/>
      <c r="P164" s="194"/>
      <c r="Q164" s="194"/>
      <c r="R164" s="195"/>
      <c r="S164" s="194"/>
      <c r="T164" s="194"/>
      <c r="U164" s="194"/>
      <c r="V164" s="194"/>
      <c r="W164" s="194"/>
      <c r="X164" s="194"/>
      <c r="Y164" s="195"/>
    </row>
    <row r="165" spans="5:25" s="2" customFormat="1">
      <c r="E165" s="194"/>
      <c r="F165" s="194"/>
      <c r="G165" s="194"/>
      <c r="H165" s="194"/>
      <c r="I165" s="194"/>
      <c r="J165" s="194"/>
      <c r="K165" s="195"/>
      <c r="L165" s="194"/>
      <c r="M165" s="194"/>
      <c r="N165" s="194"/>
      <c r="O165" s="194"/>
      <c r="P165" s="194"/>
      <c r="Q165" s="194"/>
      <c r="R165" s="195"/>
      <c r="S165" s="194"/>
      <c r="T165" s="194"/>
      <c r="U165" s="194"/>
      <c r="V165" s="194"/>
      <c r="W165" s="194"/>
      <c r="X165" s="194"/>
      <c r="Y165" s="195"/>
    </row>
    <row r="166" spans="5:25" s="2" customFormat="1">
      <c r="E166" s="194"/>
      <c r="F166" s="194"/>
      <c r="G166" s="194"/>
      <c r="H166" s="194"/>
      <c r="I166" s="194"/>
      <c r="J166" s="194"/>
      <c r="K166" s="195"/>
      <c r="L166" s="194"/>
      <c r="M166" s="194"/>
      <c r="N166" s="194"/>
      <c r="O166" s="194"/>
      <c r="P166" s="194"/>
      <c r="Q166" s="194"/>
      <c r="R166" s="195"/>
      <c r="S166" s="194"/>
      <c r="T166" s="194"/>
      <c r="U166" s="194"/>
      <c r="V166" s="194"/>
      <c r="W166" s="194"/>
      <c r="X166" s="194"/>
      <c r="Y166" s="195"/>
    </row>
  </sheetData>
  <mergeCells count="141">
    <mergeCell ref="A2:AA2"/>
    <mergeCell ref="A3:A5"/>
    <mergeCell ref="B3:B5"/>
    <mergeCell ref="C3:C5"/>
    <mergeCell ref="D3:Z3"/>
    <mergeCell ref="AA3:AA6"/>
    <mergeCell ref="E4:K4"/>
    <mergeCell ref="L4:R4"/>
    <mergeCell ref="S4:Y4"/>
    <mergeCell ref="E6:K6"/>
    <mergeCell ref="L6:R6"/>
    <mergeCell ref="S6:Y6"/>
    <mergeCell ref="B7:D7"/>
    <mergeCell ref="B8:B16"/>
    <mergeCell ref="C8:C10"/>
    <mergeCell ref="AA8:AA10"/>
    <mergeCell ref="C11:C13"/>
    <mergeCell ref="AA11:AA13"/>
    <mergeCell ref="C14:C16"/>
    <mergeCell ref="AA14:AA16"/>
    <mergeCell ref="B17:B19"/>
    <mergeCell ref="C17:C19"/>
    <mergeCell ref="AA17:AA19"/>
    <mergeCell ref="B20:B28"/>
    <mergeCell ref="C20:C22"/>
    <mergeCell ref="AA20:AA22"/>
    <mergeCell ref="C23:C25"/>
    <mergeCell ref="AA23:AA25"/>
    <mergeCell ref="C26:C28"/>
    <mergeCell ref="AA26:AA28"/>
    <mergeCell ref="B56:B58"/>
    <mergeCell ref="C56:C58"/>
    <mergeCell ref="AA56:AA58"/>
    <mergeCell ref="B59:C61"/>
    <mergeCell ref="AA59:AA61"/>
    <mergeCell ref="B62:C62"/>
    <mergeCell ref="B29:B34"/>
    <mergeCell ref="C29:C31"/>
    <mergeCell ref="AA29:AA31"/>
    <mergeCell ref="C32:C34"/>
    <mergeCell ref="AA32:AA34"/>
    <mergeCell ref="B35:B37"/>
    <mergeCell ref="C35:C37"/>
    <mergeCell ref="AA35:AA37"/>
    <mergeCell ref="B38:B40"/>
    <mergeCell ref="C38:C40"/>
    <mergeCell ref="AA38:AA40"/>
    <mergeCell ref="B41:B43"/>
    <mergeCell ref="C41:C43"/>
    <mergeCell ref="AA41:AA43"/>
    <mergeCell ref="B44:B55"/>
    <mergeCell ref="C44:C46"/>
    <mergeCell ref="AA44:AA46"/>
    <mergeCell ref="C47:C49"/>
    <mergeCell ref="AA47:AA49"/>
    <mergeCell ref="C50:C52"/>
    <mergeCell ref="AA50:AA52"/>
    <mergeCell ref="C53:C55"/>
    <mergeCell ref="AA53:AA55"/>
    <mergeCell ref="B90:B92"/>
    <mergeCell ref="C90:C92"/>
    <mergeCell ref="AA90:AA92"/>
    <mergeCell ref="B63:B68"/>
    <mergeCell ref="C63:C65"/>
    <mergeCell ref="AA63:AA65"/>
    <mergeCell ref="C66:C68"/>
    <mergeCell ref="AA66:AA68"/>
    <mergeCell ref="B69:B71"/>
    <mergeCell ref="C69:C71"/>
    <mergeCell ref="AA69:AA71"/>
    <mergeCell ref="B72:B74"/>
    <mergeCell ref="C72:C74"/>
    <mergeCell ref="AA72:AA74"/>
    <mergeCell ref="B75:B77"/>
    <mergeCell ref="C75:C77"/>
    <mergeCell ref="AA75:AA77"/>
    <mergeCell ref="B78:B80"/>
    <mergeCell ref="C78:C80"/>
    <mergeCell ref="AA78:AA80"/>
    <mergeCell ref="C81:C83"/>
    <mergeCell ref="AA81:AA83"/>
    <mergeCell ref="B84:B86"/>
    <mergeCell ref="C84:C86"/>
    <mergeCell ref="AA84:AA86"/>
    <mergeCell ref="B87:B89"/>
    <mergeCell ref="C87:C89"/>
    <mergeCell ref="AA87:AA89"/>
    <mergeCell ref="AA118:AA120"/>
    <mergeCell ref="B121:B123"/>
    <mergeCell ref="C121:C123"/>
    <mergeCell ref="AA121:AA123"/>
    <mergeCell ref="B93:B95"/>
    <mergeCell ref="C93:C95"/>
    <mergeCell ref="AA93:AA95"/>
    <mergeCell ref="B96:B98"/>
    <mergeCell ref="C96:C98"/>
    <mergeCell ref="AA96:AA98"/>
    <mergeCell ref="B99:B101"/>
    <mergeCell ref="C99:C101"/>
    <mergeCell ref="AA99:AA101"/>
    <mergeCell ref="B102:B104"/>
    <mergeCell ref="C102:C104"/>
    <mergeCell ref="AA102:AA104"/>
    <mergeCell ref="A1:AA1"/>
    <mergeCell ref="B145:C147"/>
    <mergeCell ref="AA145:AA147"/>
    <mergeCell ref="B148:C150"/>
    <mergeCell ref="AA148:AA150"/>
    <mergeCell ref="A152:O152"/>
    <mergeCell ref="B130:B132"/>
    <mergeCell ref="C130:C132"/>
    <mergeCell ref="AA130:AA132"/>
    <mergeCell ref="B133:B135"/>
    <mergeCell ref="B105:C107"/>
    <mergeCell ref="AA105:AA107"/>
    <mergeCell ref="B108:C110"/>
    <mergeCell ref="AA108:AA110"/>
    <mergeCell ref="B111:D111"/>
    <mergeCell ref="B112:B117"/>
    <mergeCell ref="C112:C114"/>
    <mergeCell ref="AA112:AA114"/>
    <mergeCell ref="C115:C117"/>
    <mergeCell ref="AA115:AA117"/>
    <mergeCell ref="C127:C129"/>
    <mergeCell ref="AA127:AA129"/>
    <mergeCell ref="B118:B120"/>
    <mergeCell ref="C118:C120"/>
    <mergeCell ref="C133:C135"/>
    <mergeCell ref="AA133:AA135"/>
    <mergeCell ref="B124:B126"/>
    <mergeCell ref="C124:C126"/>
    <mergeCell ref="AA124:AA126"/>
    <mergeCell ref="B127:B129"/>
    <mergeCell ref="C153:N153"/>
    <mergeCell ref="B136:B138"/>
    <mergeCell ref="C136:C138"/>
    <mergeCell ref="AA136:AA138"/>
    <mergeCell ref="B139:C141"/>
    <mergeCell ref="AA139:AA141"/>
    <mergeCell ref="B142:C144"/>
    <mergeCell ref="AA142:AA144"/>
  </mergeCells>
  <printOptions horizontalCentered="1"/>
  <pageMargins left="0.19685039370078741" right="0.19685039370078741" top="0.45" bottom="0.31496062992125984" header="0.15748031496062992" footer="0.31496062992125984"/>
  <pageSetup scale="60" fitToHeight="4" orientation="landscape" r:id="rId1"/>
  <headerFooter alignWithMargins="0">
    <oddFooter>&amp;L&amp;5&amp;Z&amp;F</oddFooter>
  </headerFooter>
  <rowBreaks count="3" manualBreakCount="3">
    <brk id="43" max="26" man="1"/>
    <brk id="80" max="26" man="1"/>
    <brk id="117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VacantTeaching as on 01.02.2023</vt:lpstr>
      <vt:lpstr>Vacant Non-Teaching 01.02.2023</vt:lpstr>
      <vt:lpstr>VacantTeaching as on 01.04.2022</vt:lpstr>
      <vt:lpstr>Vacant Non-Teaching 01.04.2022</vt:lpstr>
      <vt:lpstr>VacantTeaching as on 01.04.2021</vt:lpstr>
      <vt:lpstr>VacantNonTeaching as on 01.4.21</vt:lpstr>
      <vt:lpstr>VacantTeaching as on 01.04.2020</vt:lpstr>
      <vt:lpstr>Vacant N-Teach as on 01.04.2020</vt:lpstr>
      <vt:lpstr>VacantTeaching as on 1.4.2019</vt:lpstr>
      <vt:lpstr>Vacant N-T as on 01.04.19</vt:lpstr>
      <vt:lpstr>'Vacant Non-Teaching 01.02.2023'!Print_Area</vt:lpstr>
      <vt:lpstr>'Vacant Non-Teaching 01.04.2022'!Print_Area</vt:lpstr>
      <vt:lpstr>'Vacant N-T as on 01.04.19'!Print_Area</vt:lpstr>
      <vt:lpstr>'Vacant N-Teach as on 01.04.2020'!Print_Area</vt:lpstr>
      <vt:lpstr>'VacantNonTeaching as on 01.4.21'!Print_Area</vt:lpstr>
      <vt:lpstr>'VacantTeaching as on 01.04.2020'!Print_Area</vt:lpstr>
      <vt:lpstr>'VacantTeaching as on 1.4.2019'!Print_Area</vt:lpstr>
      <vt:lpstr>'Vacant Non-Teaching 01.02.2023'!Print_Titles</vt:lpstr>
      <vt:lpstr>'Vacant Non-Teaching 01.04.2022'!Print_Titles</vt:lpstr>
      <vt:lpstr>'Vacant N-T as on 01.04.19'!Print_Titles</vt:lpstr>
      <vt:lpstr>'Vacant N-Teach as on 01.04.2020'!Print_Titles</vt:lpstr>
      <vt:lpstr>'VacantNonTeaching as on 01.4.21'!Print_Titles</vt:lpstr>
      <vt:lpstr>'VacantTeaching as on 01.02.2023'!Print_Titles</vt:lpstr>
      <vt:lpstr>'VacantTeaching as on 01.04.2020'!Print_Titles</vt:lpstr>
      <vt:lpstr>'VacantTeaching as on 01.04.2021'!Print_Titles</vt:lpstr>
      <vt:lpstr>'VacantTeaching as on 01.04.2022'!Print_Titles</vt:lpstr>
      <vt:lpstr>'VacantTeaching as on 1.4.2019'!Print_Titles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Hemant-308</dc:creator>
  <cp:lastModifiedBy>Akshay Gupta</cp:lastModifiedBy>
  <dcterms:created xsi:type="dcterms:W3CDTF">2023-03-31T11:08:32Z</dcterms:created>
  <dcterms:modified xsi:type="dcterms:W3CDTF">2023-04-05T05:06:25Z</dcterms:modified>
</cp:coreProperties>
</file>